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EE9FD011-0680-4870-8180-1201679B69DF}" xr6:coauthVersionLast="45" xr6:coauthVersionMax="45" xr10:uidLastSave="{00000000-0000-0000-0000-000000000000}"/>
  <bookViews>
    <workbookView xWindow="-108" yWindow="-108" windowWidth="23256" windowHeight="12576" tabRatio="889" activeTab="3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5" i="33" l="1"/>
  <c r="AW44" i="33"/>
  <c r="AW43" i="33"/>
  <c r="AW42" i="33"/>
  <c r="AW41" i="33"/>
  <c r="AW40" i="33"/>
  <c r="AW39" i="33"/>
  <c r="AW38" i="33"/>
  <c r="AW37" i="33"/>
  <c r="AW36" i="33"/>
  <c r="AW35" i="33"/>
  <c r="AW34" i="33"/>
  <c r="AW33" i="33"/>
  <c r="AW32" i="33"/>
  <c r="AW31" i="33"/>
  <c r="AW30" i="33"/>
  <c r="AW29" i="33"/>
  <c r="AW28" i="33"/>
  <c r="AW27" i="33"/>
  <c r="AW26" i="33"/>
  <c r="AW22" i="33"/>
  <c r="AW21" i="33"/>
  <c r="AW20" i="33"/>
  <c r="AW19" i="33"/>
  <c r="AW18" i="33"/>
  <c r="AW17" i="33"/>
  <c r="AW16" i="33"/>
  <c r="AW15" i="33"/>
  <c r="AW14" i="33"/>
  <c r="AW13" i="33"/>
  <c r="AW12" i="33"/>
  <c r="AW11" i="33"/>
  <c r="AW10" i="33"/>
  <c r="AW9" i="33"/>
  <c r="AW8" i="33"/>
  <c r="AW7" i="33"/>
  <c r="AW6" i="33"/>
  <c r="AW5" i="33"/>
  <c r="AW4" i="33"/>
  <c r="AW3" i="33"/>
  <c r="E22" i="31" l="1"/>
  <c r="F22" i="31"/>
  <c r="I13" i="58" l="1"/>
  <c r="I21" i="58"/>
  <c r="A48" i="58" l="1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C9" i="14" l="1"/>
  <c r="AC13" i="14"/>
  <c r="AC13" i="22"/>
  <c r="AC9" i="22"/>
  <c r="P5" i="58" l="1"/>
  <c r="I22" i="58" l="1"/>
  <c r="I19" i="58"/>
  <c r="I18" i="58"/>
  <c r="I16" i="58"/>
  <c r="I15" i="58"/>
  <c r="I14" i="58"/>
  <c r="I12" i="58"/>
  <c r="I11" i="58"/>
  <c r="I8" i="58"/>
  <c r="I7" i="58"/>
  <c r="I4" i="58"/>
  <c r="I3" i="58"/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C3" i="58"/>
  <c r="AC4" i="58"/>
  <c r="AC5" i="58"/>
  <c r="AC6" i="58"/>
  <c r="AC7" i="58"/>
  <c r="AC8" i="58"/>
  <c r="AC9" i="58"/>
  <c r="AC10" i="58"/>
  <c r="AC11" i="58"/>
  <c r="AC12" i="58"/>
  <c r="AC13" i="58"/>
  <c r="AC14" i="58"/>
  <c r="AC15" i="58"/>
  <c r="AC16" i="58"/>
  <c r="AC17" i="58"/>
  <c r="AC18" i="58"/>
  <c r="AC19" i="58"/>
  <c r="AC20" i="58"/>
  <c r="AC21" i="58"/>
  <c r="AC22" i="58"/>
  <c r="AK22" i="58"/>
  <c r="AI22" i="58"/>
  <c r="AG22" i="58"/>
  <c r="AE22" i="58"/>
  <c r="Z22" i="58"/>
  <c r="X22" i="58"/>
  <c r="U22" i="58"/>
  <c r="R22" i="58"/>
  <c r="P22" i="58"/>
  <c r="AK21" i="58"/>
  <c r="AI21" i="58"/>
  <c r="AG21" i="58"/>
  <c r="AE21" i="58"/>
  <c r="Z21" i="58"/>
  <c r="X21" i="58"/>
  <c r="U21" i="58"/>
  <c r="R21" i="58"/>
  <c r="P21" i="58"/>
  <c r="AK20" i="58"/>
  <c r="AI20" i="58"/>
  <c r="AG20" i="58"/>
  <c r="AE20" i="58"/>
  <c r="Z20" i="58"/>
  <c r="X20" i="58"/>
  <c r="U20" i="58"/>
  <c r="R20" i="58"/>
  <c r="P20" i="58"/>
  <c r="AK19" i="58"/>
  <c r="AI19" i="58"/>
  <c r="AG19" i="58"/>
  <c r="AE19" i="58"/>
  <c r="Z19" i="58"/>
  <c r="X19" i="58"/>
  <c r="U19" i="58"/>
  <c r="R19" i="58"/>
  <c r="P19" i="58"/>
  <c r="AK18" i="58"/>
  <c r="AI18" i="58"/>
  <c r="AG18" i="58"/>
  <c r="AE18" i="58"/>
  <c r="Z18" i="58"/>
  <c r="X18" i="58"/>
  <c r="U18" i="58"/>
  <c r="R18" i="58"/>
  <c r="P18" i="58"/>
  <c r="AK17" i="58"/>
  <c r="AI17" i="58"/>
  <c r="AG17" i="58"/>
  <c r="AE17" i="58"/>
  <c r="Z17" i="58"/>
  <c r="X17" i="58"/>
  <c r="U17" i="58"/>
  <c r="R17" i="58"/>
  <c r="P17" i="58"/>
  <c r="AK16" i="58"/>
  <c r="AI16" i="58"/>
  <c r="AG16" i="58"/>
  <c r="AE16" i="58"/>
  <c r="Z16" i="58"/>
  <c r="X16" i="58"/>
  <c r="U16" i="58"/>
  <c r="R16" i="58"/>
  <c r="P16" i="58"/>
  <c r="AK15" i="58"/>
  <c r="AI15" i="58"/>
  <c r="AG15" i="58"/>
  <c r="AE15" i="58"/>
  <c r="Z15" i="58"/>
  <c r="X15" i="58"/>
  <c r="U15" i="58"/>
  <c r="R15" i="58"/>
  <c r="P15" i="58"/>
  <c r="AK14" i="58"/>
  <c r="AI14" i="58"/>
  <c r="AG14" i="58"/>
  <c r="AE14" i="58"/>
  <c r="Z14" i="58"/>
  <c r="X14" i="58"/>
  <c r="U14" i="58"/>
  <c r="R14" i="58"/>
  <c r="P14" i="58"/>
  <c r="AK13" i="58"/>
  <c r="AI13" i="58"/>
  <c r="AG13" i="58"/>
  <c r="AE13" i="58"/>
  <c r="Z13" i="58"/>
  <c r="X13" i="58"/>
  <c r="U13" i="58"/>
  <c r="R13" i="58"/>
  <c r="P13" i="58"/>
  <c r="AK12" i="58"/>
  <c r="AI12" i="58"/>
  <c r="AG12" i="58"/>
  <c r="AE12" i="58"/>
  <c r="Z12" i="58"/>
  <c r="X12" i="58"/>
  <c r="U12" i="58"/>
  <c r="R12" i="58"/>
  <c r="P12" i="58"/>
  <c r="AK11" i="58"/>
  <c r="AI11" i="58"/>
  <c r="AG11" i="58"/>
  <c r="AE11" i="58"/>
  <c r="Z11" i="58"/>
  <c r="X11" i="58"/>
  <c r="U11" i="58"/>
  <c r="R11" i="58"/>
  <c r="P11" i="58"/>
  <c r="AK10" i="58"/>
  <c r="AI10" i="58"/>
  <c r="AG10" i="58"/>
  <c r="AE10" i="58"/>
  <c r="Z10" i="58"/>
  <c r="X10" i="58"/>
  <c r="U10" i="58"/>
  <c r="R10" i="58"/>
  <c r="P10" i="58"/>
  <c r="AK9" i="58"/>
  <c r="AI9" i="58"/>
  <c r="AG9" i="58"/>
  <c r="AE9" i="58"/>
  <c r="Z9" i="58"/>
  <c r="X9" i="58"/>
  <c r="U9" i="58"/>
  <c r="R9" i="58"/>
  <c r="P9" i="58"/>
  <c r="AK8" i="58"/>
  <c r="AI8" i="58"/>
  <c r="AG8" i="58"/>
  <c r="AE8" i="58"/>
  <c r="Z8" i="58"/>
  <c r="X8" i="58"/>
  <c r="U8" i="58"/>
  <c r="R8" i="58"/>
  <c r="P8" i="58"/>
  <c r="AK7" i="58"/>
  <c r="AI7" i="58"/>
  <c r="AG7" i="58"/>
  <c r="AE7" i="58"/>
  <c r="Z7" i="58"/>
  <c r="X7" i="58"/>
  <c r="U7" i="58"/>
  <c r="R7" i="58"/>
  <c r="P7" i="58"/>
  <c r="AK6" i="58"/>
  <c r="AI6" i="58"/>
  <c r="AG6" i="58"/>
  <c r="AE6" i="58"/>
  <c r="Z6" i="58"/>
  <c r="X6" i="58"/>
  <c r="U6" i="58"/>
  <c r="R6" i="58"/>
  <c r="P6" i="58"/>
  <c r="AK5" i="58"/>
  <c r="AI5" i="58"/>
  <c r="AG5" i="58"/>
  <c r="AE5" i="58"/>
  <c r="Z5" i="58"/>
  <c r="X5" i="58"/>
  <c r="U5" i="58"/>
  <c r="R5" i="58"/>
  <c r="AK4" i="58"/>
  <c r="AI4" i="58"/>
  <c r="AG4" i="58"/>
  <c r="AE4" i="58"/>
  <c r="Z4" i="58"/>
  <c r="X4" i="58"/>
  <c r="U4" i="58"/>
  <c r="R4" i="58"/>
  <c r="P4" i="58"/>
  <c r="AK3" i="58"/>
  <c r="AI3" i="58"/>
  <c r="AG3" i="58"/>
  <c r="AE3" i="58"/>
  <c r="Z3" i="58"/>
  <c r="X3" i="58"/>
  <c r="U3" i="58"/>
  <c r="R3" i="58"/>
  <c r="P3" i="58"/>
  <c r="N22" i="58"/>
  <c r="K22" i="58"/>
  <c r="N21" i="58"/>
  <c r="K21" i="58"/>
  <c r="N20" i="58"/>
  <c r="K20" i="58"/>
  <c r="H20" i="58"/>
  <c r="N19" i="58"/>
  <c r="K19" i="58"/>
  <c r="N18" i="58"/>
  <c r="K18" i="58"/>
  <c r="N17" i="58"/>
  <c r="K17" i="58"/>
  <c r="H17" i="58"/>
  <c r="N16" i="58"/>
  <c r="K16" i="58"/>
  <c r="N15" i="58"/>
  <c r="K15" i="58"/>
  <c r="N14" i="58"/>
  <c r="K14" i="58"/>
  <c r="N13" i="58"/>
  <c r="K13" i="58"/>
  <c r="N12" i="58"/>
  <c r="K12" i="58"/>
  <c r="N11" i="58"/>
  <c r="K11" i="58"/>
  <c r="N10" i="58"/>
  <c r="K10" i="58"/>
  <c r="H10" i="58"/>
  <c r="N9" i="58"/>
  <c r="K9" i="58"/>
  <c r="H9" i="58"/>
  <c r="N8" i="58"/>
  <c r="K8" i="58"/>
  <c r="N7" i="58"/>
  <c r="K7" i="58"/>
  <c r="N6" i="58"/>
  <c r="K6" i="58"/>
  <c r="H6" i="58"/>
  <c r="N5" i="58"/>
  <c r="K5" i="58"/>
  <c r="H5" i="58"/>
  <c r="N4" i="58"/>
  <c r="K4" i="58"/>
  <c r="N3" i="58"/>
  <c r="K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G8" i="31" l="1"/>
  <c r="G2" i="3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R23" i="14"/>
  <c r="AQ23" i="14"/>
  <c r="AP23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R23" i="22"/>
  <c r="AQ23" i="22"/>
  <c r="AP23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A21" i="33"/>
  <c r="G20" i="33"/>
  <c r="E20" i="33"/>
  <c r="A20" i="33"/>
  <c r="G19" i="33"/>
  <c r="E19" i="33"/>
  <c r="A19" i="33"/>
  <c r="G18" i="33"/>
  <c r="E18" i="33"/>
  <c r="A18" i="33"/>
  <c r="G17" i="33"/>
  <c r="E17" i="33"/>
  <c r="A17" i="33"/>
  <c r="G16" i="33"/>
  <c r="E16" i="33"/>
  <c r="A16" i="33"/>
  <c r="G15" i="33"/>
  <c r="E15" i="33"/>
  <c r="A15" i="33"/>
  <c r="G14" i="33"/>
  <c r="E14" i="33"/>
  <c r="A14" i="33"/>
  <c r="G13" i="33"/>
  <c r="E13" i="33"/>
  <c r="A13" i="33"/>
  <c r="G12" i="33"/>
  <c r="E12" i="33"/>
  <c r="A12" i="33"/>
  <c r="G11" i="33"/>
  <c r="E11" i="33"/>
  <c r="A11" i="33"/>
  <c r="G10" i="33"/>
  <c r="E10" i="33"/>
  <c r="A10" i="33"/>
  <c r="G9" i="33"/>
  <c r="E9" i="33"/>
  <c r="A9" i="33"/>
  <c r="G8" i="33"/>
  <c r="E8" i="33"/>
  <c r="A8" i="33"/>
  <c r="G7" i="33"/>
  <c r="E7" i="33"/>
  <c r="A7" i="33"/>
  <c r="G6" i="33"/>
  <c r="E6" i="33"/>
  <c r="A6" i="33"/>
  <c r="G5" i="33"/>
  <c r="E5" i="33"/>
  <c r="A5" i="33"/>
  <c r="G4" i="33"/>
  <c r="E4" i="33"/>
  <c r="A4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U46" i="14"/>
  <c r="M50" i="14"/>
  <c r="AL53" i="14"/>
  <c r="AM61" i="14"/>
  <c r="C46" i="14"/>
  <c r="S46" i="14"/>
  <c r="W46" i="14"/>
  <c r="C50" i="14"/>
  <c r="G50" i="14"/>
  <c r="K50" i="14"/>
  <c r="O50" i="14"/>
  <c r="S50" i="14"/>
  <c r="W50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E62" i="22"/>
  <c r="AC62" i="22"/>
  <c r="B65" i="22"/>
  <c r="F65" i="22"/>
  <c r="J65" i="22"/>
  <c r="N65" i="22"/>
  <c r="R65" i="22"/>
  <c r="V65" i="22"/>
  <c r="Z65" i="22"/>
  <c r="AH65" i="22"/>
  <c r="AL65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R58" i="22" l="1"/>
  <c r="S60" i="22"/>
  <c r="G55" i="22"/>
  <c r="J62" i="22"/>
  <c r="Y62" i="22"/>
  <c r="AL52" i="14"/>
  <c r="AL62" i="22"/>
  <c r="I62" i="22"/>
  <c r="L63" i="14"/>
  <c r="K52" i="14"/>
  <c r="Y52" i="14"/>
  <c r="P52" i="14"/>
  <c r="AK61" i="14"/>
  <c r="G20" i="59"/>
  <c r="R20" i="31" s="1"/>
  <c r="S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I7" i="31"/>
  <c r="C7" i="33"/>
  <c r="C17" i="33"/>
  <c r="AI17" i="31"/>
  <c r="B11" i="34"/>
  <c r="H31" i="33"/>
  <c r="H11" i="33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E4" i="34"/>
  <c r="F24" i="33"/>
  <c r="F4" i="33"/>
  <c r="F7" i="33"/>
  <c r="F27" i="33"/>
  <c r="F29" i="33"/>
  <c r="F9" i="33"/>
  <c r="F34" i="33"/>
  <c r="F14" i="33"/>
  <c r="E3" i="34"/>
  <c r="F3" i="33"/>
  <c r="F23" i="33"/>
  <c r="F31" i="33"/>
  <c r="F11" i="33"/>
  <c r="E5" i="34"/>
  <c r="F25" i="33"/>
  <c r="F5" i="33"/>
  <c r="F35" i="33"/>
  <c r="F15" i="33"/>
  <c r="F39" i="33"/>
  <c r="F19" i="33"/>
  <c r="F36" i="33"/>
  <c r="F16" i="33"/>
  <c r="F40" i="33"/>
  <c r="F20" i="33"/>
  <c r="F41" i="33"/>
  <c r="F21" i="33"/>
  <c r="E10" i="34"/>
  <c r="F30" i="33"/>
  <c r="F10" i="33"/>
  <c r="F38" i="33"/>
  <c r="F18" i="33"/>
  <c r="F33" i="33"/>
  <c r="F13" i="33"/>
  <c r="E6" i="34"/>
  <c r="F26" i="33"/>
  <c r="F6" i="33"/>
  <c r="F37" i="33"/>
  <c r="F17" i="33"/>
  <c r="F28" i="33"/>
  <c r="F8" i="33"/>
  <c r="F32" i="33"/>
  <c r="F12" i="33"/>
  <c r="B2" i="34"/>
  <c r="H22" i="33"/>
  <c r="H2" i="33"/>
  <c r="F11" i="34" l="1"/>
  <c r="G11" i="34" s="1"/>
  <c r="C20" i="34"/>
  <c r="D20" i="34" s="1"/>
  <c r="F4" i="34"/>
  <c r="G4" i="34" s="1"/>
  <c r="F2" i="34"/>
  <c r="G2" i="34" s="1"/>
  <c r="F17" i="34"/>
  <c r="G17" i="34" s="1"/>
  <c r="F3" i="34"/>
  <c r="G3" i="34" s="1"/>
  <c r="F9" i="34"/>
  <c r="G9" i="34" s="1"/>
  <c r="F7" i="34"/>
  <c r="G7" i="34" s="1"/>
  <c r="F16" i="34"/>
  <c r="G16" i="34" s="1"/>
  <c r="F21" i="34"/>
  <c r="G21" i="34" s="1"/>
  <c r="F14" i="34"/>
  <c r="G14" i="34" s="1"/>
  <c r="C14" i="34"/>
  <c r="C15" i="34"/>
  <c r="D15" i="34" s="1"/>
  <c r="C18" i="34"/>
  <c r="D18" i="34" s="1"/>
  <c r="C5" i="34"/>
  <c r="D5" i="34" s="1"/>
  <c r="C3" i="34"/>
  <c r="D3" i="34" s="1"/>
  <c r="C19" i="34"/>
  <c r="D19" i="34" s="1"/>
  <c r="C9" i="34"/>
  <c r="D9" i="34" s="1"/>
  <c r="C12" i="34"/>
  <c r="D12" i="34" s="1"/>
  <c r="F5" i="34"/>
  <c r="G5" i="34" l="1"/>
  <c r="H5" i="34" s="1"/>
  <c r="AA80" i="14"/>
  <c r="D14" i="34"/>
  <c r="C7" i="34"/>
  <c r="D7" i="34" s="1"/>
  <c r="F15" i="34"/>
  <c r="G15" i="34" s="1"/>
  <c r="F20" i="34"/>
  <c r="G20" i="34" s="1"/>
  <c r="F10" i="34"/>
  <c r="G10" i="34" s="1"/>
  <c r="F19" i="34"/>
  <c r="G19" i="34" s="1"/>
  <c r="D86" i="14" s="1"/>
  <c r="F18" i="34"/>
  <c r="G18" i="34" s="1"/>
  <c r="F13" i="34"/>
  <c r="G13" i="34" s="1"/>
  <c r="AL86" i="14" s="1"/>
  <c r="F12" i="34"/>
  <c r="G12" i="34" s="1"/>
  <c r="AH83" i="14" s="1"/>
  <c r="F8" i="34"/>
  <c r="G8" i="34" s="1"/>
  <c r="J78" i="14" s="1"/>
  <c r="C4" i="34"/>
  <c r="D4" i="34" s="1"/>
  <c r="C16" i="34"/>
  <c r="C21" i="34"/>
  <c r="C11" i="34"/>
  <c r="C6" i="34"/>
  <c r="C17" i="34"/>
  <c r="I83" i="14"/>
  <c r="F6" i="34"/>
  <c r="C8" i="34"/>
  <c r="C13" i="34"/>
  <c r="C2" i="34"/>
  <c r="D2" i="34" s="1"/>
  <c r="C10" i="34"/>
  <c r="AL70" i="14"/>
  <c r="C70" i="14"/>
  <c r="AH77" i="14"/>
  <c r="H86" i="14"/>
  <c r="V76" i="14"/>
  <c r="H9" i="34"/>
  <c r="F85" i="14"/>
  <c r="AH87" i="14"/>
  <c r="AC79" i="22"/>
  <c r="T70" i="14"/>
  <c r="J70" i="22"/>
  <c r="B80" i="14"/>
  <c r="H3" i="34"/>
  <c r="AC79" i="14" l="1"/>
  <c r="AB75" i="14"/>
  <c r="T37" i="22"/>
  <c r="K74" i="14"/>
  <c r="K6" i="57" s="1"/>
  <c r="D84" i="22"/>
  <c r="U24" i="14"/>
  <c r="V81" i="14"/>
  <c r="V8" i="57" s="1"/>
  <c r="H24" i="14"/>
  <c r="H20" i="34"/>
  <c r="F69" i="14"/>
  <c r="H2" i="34"/>
  <c r="S77" i="14"/>
  <c r="N76" i="14"/>
  <c r="B34" i="22"/>
  <c r="X27" i="22"/>
  <c r="H12" i="34"/>
  <c r="AG81" i="22"/>
  <c r="H14" i="34"/>
  <c r="AA34" i="22"/>
  <c r="R74" i="14"/>
  <c r="D82" i="14"/>
  <c r="D9" i="57" s="1"/>
  <c r="AA36" i="14"/>
  <c r="R35" i="22"/>
  <c r="Z27" i="22"/>
  <c r="AF42" i="22"/>
  <c r="E30" i="22"/>
  <c r="Q72" i="14"/>
  <c r="P71" i="14"/>
  <c r="E38" i="22"/>
  <c r="J40" i="22"/>
  <c r="X30" i="22"/>
  <c r="V75" i="14"/>
  <c r="W74" i="14"/>
  <c r="AG82" i="14"/>
  <c r="AJ86" i="14"/>
  <c r="U68" i="22"/>
  <c r="H18" i="34"/>
  <c r="AH37" i="22"/>
  <c r="H15" i="34"/>
  <c r="AB32" i="22"/>
  <c r="AG32" i="22"/>
  <c r="Z36" i="14"/>
  <c r="B77" i="14"/>
  <c r="AE35" i="22"/>
  <c r="M36" i="14"/>
  <c r="H19" i="34"/>
  <c r="AC31" i="14"/>
  <c r="J41" i="22"/>
  <c r="D41" i="22"/>
  <c r="G6" i="34"/>
  <c r="D16" i="34"/>
  <c r="Z29" i="14"/>
  <c r="D10" i="34"/>
  <c r="P32" i="14" s="1"/>
  <c r="D13" i="34"/>
  <c r="AC35" i="14" s="1"/>
  <c r="D17" i="34"/>
  <c r="D11" i="34"/>
  <c r="D8" i="34"/>
  <c r="D6" i="34"/>
  <c r="D21" i="34"/>
  <c r="AI85" i="14"/>
  <c r="AM78" i="14"/>
  <c r="Z80" i="14"/>
  <c r="H82" i="14"/>
  <c r="R41" i="14"/>
  <c r="K76" i="14"/>
  <c r="F82" i="14"/>
  <c r="AG72" i="14"/>
  <c r="AE81" i="14"/>
  <c r="AC69" i="14"/>
  <c r="L79" i="14"/>
  <c r="E26" i="14"/>
  <c r="H4" i="34"/>
  <c r="AA38" i="22"/>
  <c r="AG80" i="22"/>
  <c r="AJ82" i="14"/>
  <c r="N78" i="14"/>
  <c r="W78" i="14"/>
  <c r="O39" i="22"/>
  <c r="AI79" i="14"/>
  <c r="AF87" i="14"/>
  <c r="AK78" i="14"/>
  <c r="AA84" i="14"/>
  <c r="M80" i="14"/>
  <c r="N77" i="14"/>
  <c r="V87" i="14"/>
  <c r="J77" i="14"/>
  <c r="Z76" i="14"/>
  <c r="H7" i="34"/>
  <c r="AL77" i="14"/>
  <c r="AD75" i="14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G86" i="14" l="1"/>
  <c r="G12" i="57" s="1"/>
  <c r="AC75" i="14"/>
  <c r="AC35" i="22"/>
  <c r="AG4" i="57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R10" i="57" s="1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AH123" i="14" s="1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K11" i="61" s="1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M39" i="14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AA42" i="14"/>
  <c r="V76" i="22"/>
  <c r="K35" i="22"/>
  <c r="AE25" i="22"/>
  <c r="V71" i="22"/>
  <c r="E34" i="14"/>
  <c r="O78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C84" i="14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N85" i="14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X85" i="14"/>
  <c r="N71" i="14"/>
  <c r="N3" i="57" s="1"/>
  <c r="C86" i="14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F41" i="22"/>
  <c r="Q28" i="22"/>
  <c r="T40" i="22"/>
  <c r="B30" i="22"/>
  <c r="T36" i="14"/>
  <c r="T7" i="61" s="1"/>
  <c r="AA69" i="14"/>
  <c r="AA2" i="57" s="1"/>
  <c r="AB73" i="14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Q28" i="14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E39" i="14"/>
  <c r="AE10" i="61" s="1"/>
  <c r="AH75" i="14"/>
  <c r="O72" i="22"/>
  <c r="AE42" i="22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W38" i="14"/>
  <c r="E35" i="22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E38" i="14"/>
  <c r="AE9" i="61" s="1"/>
  <c r="W86" i="22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L43" i="14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J75" i="22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M71" i="14"/>
  <c r="AM3" i="57" s="1"/>
  <c r="E72" i="14"/>
  <c r="E5" i="57" s="1"/>
  <c r="E41" i="57" s="1"/>
  <c r="R31" i="22"/>
  <c r="J35" i="14"/>
  <c r="AC75" i="22"/>
  <c r="U28" i="14"/>
  <c r="B29" i="14"/>
  <c r="X41" i="22"/>
  <c r="B41" i="22"/>
  <c r="D33" i="14"/>
  <c r="U29" i="14"/>
  <c r="Z41" i="22"/>
  <c r="L29" i="14"/>
  <c r="AG29" i="14"/>
  <c r="AC29" i="14"/>
  <c r="AH69" i="22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C39" i="22"/>
  <c r="F32" i="14"/>
  <c r="AA39" i="22"/>
  <c r="E26" i="22"/>
  <c r="H11" i="34"/>
  <c r="H6" i="34"/>
  <c r="H10" i="34"/>
  <c r="AE41" i="22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N33" i="22"/>
  <c r="N30" i="14"/>
  <c r="N6" i="61" s="1"/>
  <c r="H8" i="34"/>
  <c r="Q12" i="61"/>
  <c r="AJ11" i="61"/>
  <c r="AL11" i="61"/>
  <c r="C11" i="61"/>
  <c r="F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B127" i="14" l="1"/>
  <c r="AB9" i="57"/>
  <c r="AB81" i="57" s="1"/>
  <c r="AB117" i="14"/>
  <c r="AG123" i="14"/>
  <c r="E130" i="14"/>
  <c r="B130" i="14"/>
  <c r="I12" i="57"/>
  <c r="I140" i="57" s="1"/>
  <c r="AG128" i="14"/>
  <c r="U119" i="22"/>
  <c r="AD120" i="14"/>
  <c r="W107" i="14"/>
  <c r="B128" i="14"/>
  <c r="W119" i="14"/>
  <c r="AG71" i="22"/>
  <c r="AC31" i="22"/>
  <c r="AG129" i="22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51" i="57" s="1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J97" i="14"/>
  <c r="P95" i="14"/>
  <c r="AJ70" i="22"/>
  <c r="AG31" i="22"/>
  <c r="D82" i="22"/>
  <c r="AK72" i="22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O41" i="22"/>
  <c r="D112" i="14"/>
  <c r="L95" i="14"/>
  <c r="X11" i="61"/>
  <c r="X71" i="61" s="1"/>
  <c r="AA126" i="14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C77" i="22"/>
  <c r="AB25" i="22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H124" i="22" s="1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U78" i="57"/>
  <c r="K127" i="57"/>
  <c r="Z89" i="57"/>
  <c r="N75" i="57"/>
  <c r="K69" i="57"/>
  <c r="D103" i="57"/>
  <c r="K102" i="57"/>
  <c r="N63" i="57"/>
  <c r="AK140" i="57"/>
  <c r="K126" i="57"/>
  <c r="N15" i="57"/>
  <c r="N115" i="57"/>
  <c r="V144" i="57"/>
  <c r="N99" i="57"/>
  <c r="K106" i="57"/>
  <c r="N106" i="57"/>
  <c r="I101" i="57"/>
  <c r="B137" i="57"/>
  <c r="Q137" i="57"/>
  <c r="N70" i="57"/>
  <c r="P42" i="57"/>
  <c r="V137" i="57"/>
  <c r="V140" i="57"/>
  <c r="AD120" i="57"/>
  <c r="N103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AJ125" i="57"/>
  <c r="AJ129" i="57"/>
  <c r="AF75" i="57"/>
  <c r="V127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AI70" i="57"/>
  <c r="AI46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Z65" i="57"/>
  <c r="H116" i="57"/>
  <c r="H96" i="57"/>
  <c r="AM44" i="57"/>
  <c r="AB71" i="57"/>
  <c r="N78" i="57"/>
  <c r="N57" i="57"/>
  <c r="E66" i="57"/>
  <c r="E43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N52" i="57"/>
  <c r="AF111" i="57"/>
  <c r="I58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3" i="57"/>
  <c r="C47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35" i="57"/>
  <c r="AH39" i="57"/>
  <c r="AH24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89" i="57"/>
  <c r="AI90" i="57"/>
  <c r="AI105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112" i="57"/>
  <c r="AK105" i="57"/>
  <c r="AI32" i="57"/>
  <c r="AK90" i="57"/>
  <c r="AK56" i="57"/>
  <c r="L135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B130" i="57" l="1"/>
  <c r="AB102" i="57"/>
  <c r="W93" i="22"/>
  <c r="AA108" i="22"/>
  <c r="X91" i="22"/>
  <c r="I139" i="57"/>
  <c r="AH17" i="57"/>
  <c r="P91" i="22"/>
  <c r="AB103" i="57"/>
  <c r="AB118" i="57"/>
  <c r="AB69" i="57"/>
  <c r="AB107" i="57"/>
  <c r="AB106" i="57"/>
  <c r="AB57" i="57"/>
  <c r="AB104" i="57"/>
  <c r="AC7" i="57"/>
  <c r="AC79" i="57" s="1"/>
  <c r="AA122" i="14"/>
  <c r="AB4" i="57"/>
  <c r="AB45" i="57" s="1"/>
  <c r="I72" i="57"/>
  <c r="I135" i="57"/>
  <c r="AB112" i="22"/>
  <c r="I96" i="57"/>
  <c r="I60" i="57"/>
  <c r="I120" i="57"/>
  <c r="I136" i="57"/>
  <c r="I24" i="57"/>
  <c r="I143" i="57"/>
  <c r="I138" i="57"/>
  <c r="I84" i="57"/>
  <c r="I137" i="57"/>
  <c r="I36" i="57"/>
  <c r="I141" i="57"/>
  <c r="I108" i="57"/>
  <c r="I48" i="57"/>
  <c r="I142" i="57"/>
  <c r="I132" i="57"/>
  <c r="AH117" i="22"/>
  <c r="AH22" i="57"/>
  <c r="AH111" i="57"/>
  <c r="AH116" i="22"/>
  <c r="AH23" i="61"/>
  <c r="AG35" i="61"/>
  <c r="AG88" i="57"/>
  <c r="AH36" i="57"/>
  <c r="AH70" i="57"/>
  <c r="AG36" i="61"/>
  <c r="AH82" i="57"/>
  <c r="AH46" i="57"/>
  <c r="AG124" i="61"/>
  <c r="AG88" i="61"/>
  <c r="AH113" i="57"/>
  <c r="AH115" i="57"/>
  <c r="AH53" i="57"/>
  <c r="AI27" i="57"/>
  <c r="AI76" i="57"/>
  <c r="AH66" i="57"/>
  <c r="AI31" i="57"/>
  <c r="AI20" i="57"/>
  <c r="AI92" i="57"/>
  <c r="AI22" i="57"/>
  <c r="AI16" i="57"/>
  <c r="AI67" i="57"/>
  <c r="AI39" i="57"/>
  <c r="AI77" i="57"/>
  <c r="AH123" i="6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T90" i="61"/>
  <c r="U80" i="57"/>
  <c r="T56" i="61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22" i="57"/>
  <c r="AB99" i="57"/>
  <c r="AB111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D135" i="57"/>
  <c r="K43" i="57"/>
  <c r="AD75" i="57"/>
  <c r="AD77" i="57"/>
  <c r="W129" i="61"/>
  <c r="AD92" i="57"/>
  <c r="Q35" i="57"/>
  <c r="M23" i="61"/>
  <c r="Q40" i="57"/>
  <c r="AL100" i="61"/>
  <c r="AD128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D19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B65" i="57" l="1"/>
  <c r="AB113" i="57"/>
  <c r="AC84" i="57"/>
  <c r="AC77" i="57"/>
  <c r="AC92" i="57"/>
  <c r="AC83" i="57"/>
  <c r="AC31" i="57"/>
  <c r="AC104" i="57"/>
  <c r="AC75" i="57"/>
  <c r="AN75" i="57" s="1"/>
  <c r="AC81" i="57"/>
  <c r="AC80" i="57"/>
  <c r="AC67" i="57"/>
  <c r="AC128" i="57"/>
  <c r="AC140" i="57"/>
  <c r="AC116" i="57"/>
  <c r="AC19" i="57"/>
  <c r="AC55" i="57"/>
  <c r="AC43" i="57"/>
  <c r="AC78" i="57"/>
  <c r="AC82" i="57"/>
  <c r="AH108" i="61"/>
  <c r="AC76" i="57"/>
  <c r="AB101" i="57"/>
  <c r="AB28" i="57"/>
  <c r="AB125" i="57"/>
  <c r="AB44" i="57"/>
  <c r="AB137" i="57"/>
  <c r="AB42" i="57"/>
  <c r="AB43" i="57"/>
  <c r="AB89" i="57"/>
  <c r="AB40" i="57"/>
  <c r="AB77" i="57"/>
  <c r="AB41" i="57"/>
  <c r="AB46" i="57"/>
  <c r="AB48" i="57"/>
  <c r="AB16" i="57"/>
  <c r="AB39" i="57"/>
  <c r="AB53" i="57"/>
  <c r="AB47" i="57"/>
  <c r="AN4" i="61"/>
  <c r="AQ4" i="61" s="1"/>
  <c r="AH34" i="61"/>
  <c r="AH105" i="6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Q7" i="61" s="1"/>
  <c r="AO7" i="61"/>
  <c r="AO4" i="61"/>
  <c r="AN6" i="61"/>
  <c r="AP4" i="61"/>
  <c r="AP7" i="61"/>
  <c r="AO6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M141" i="57"/>
  <c r="M136" i="57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M48" i="57"/>
  <c r="H87" i="57"/>
  <c r="M108" i="57"/>
  <c r="L57" i="57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S101" i="61"/>
  <c r="W91" i="61"/>
  <c r="AF103" i="61"/>
  <c r="H107" i="61"/>
  <c r="N144" i="61"/>
  <c r="U21" i="61"/>
  <c r="H142" i="61"/>
  <c r="H81" i="61"/>
  <c r="S89" i="61"/>
  <c r="S137" i="6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A131" i="57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R83" i="57"/>
  <c r="R55" i="57"/>
  <c r="R67" i="57"/>
  <c r="R78" i="57"/>
  <c r="R116" i="57"/>
  <c r="R80" i="57"/>
  <c r="R76" i="57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G80" i="57"/>
  <c r="G93" i="57"/>
  <c r="G117" i="57"/>
  <c r="G95" i="57"/>
  <c r="G90" i="57"/>
  <c r="AO90" i="57" s="1"/>
  <c r="G20" i="57"/>
  <c r="G129" i="57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S48" i="57"/>
  <c r="S77" i="57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O5" i="61"/>
  <c r="AN5" i="61"/>
  <c r="AQ5" i="61" s="1"/>
  <c r="AP5" i="61"/>
  <c r="AP3" i="61"/>
  <c r="AO3" i="61"/>
  <c r="AN3" i="61"/>
  <c r="AQ3" i="61" s="1"/>
  <c r="AP12" i="61"/>
  <c r="AN12" i="61"/>
  <c r="AQ12" i="61" s="1"/>
  <c r="AO12" i="61"/>
  <c r="AP11" i="61"/>
  <c r="AO11" i="61"/>
  <c r="AN11" i="61"/>
  <c r="AQ11" i="61" s="1"/>
  <c r="AP9" i="61"/>
  <c r="AN9" i="61"/>
  <c r="AQ9" i="61" s="1"/>
  <c r="AO9" i="61"/>
  <c r="AP10" i="61"/>
  <c r="AO10" i="61"/>
  <c r="AN10" i="61"/>
  <c r="AQ10" i="61" s="1"/>
  <c r="AO8" i="61"/>
  <c r="AP8" i="61"/>
  <c r="AN8" i="61"/>
  <c r="AQ8" i="61" s="1"/>
  <c r="AO2" i="61"/>
  <c r="AN2" i="61"/>
  <c r="AQ2" i="61" s="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N29" i="57"/>
  <c r="AQ29" i="57" s="1"/>
  <c r="AO29" i="57"/>
  <c r="AQ78" i="22"/>
  <c r="AP78" i="22"/>
  <c r="AN59" i="57"/>
  <c r="AN126" i="57"/>
  <c r="AP5" i="57"/>
  <c r="AN5" i="57"/>
  <c r="AQ5" i="57" s="1"/>
  <c r="AO5" i="57"/>
  <c r="AQ84" i="22"/>
  <c r="AP84" i="22"/>
  <c r="AQ84" i="14"/>
  <c r="AP84" i="14"/>
  <c r="AP72" i="14"/>
  <c r="AQ72" i="14"/>
  <c r="AP12" i="57"/>
  <c r="AO12" i="57"/>
  <c r="AN12" i="57"/>
  <c r="AQ12" i="57" s="1"/>
  <c r="AQ68" i="14"/>
  <c r="AP68" i="14"/>
  <c r="AO6" i="57"/>
  <c r="AN6" i="57"/>
  <c r="AQ6" i="57" s="1"/>
  <c r="AP6" i="57"/>
  <c r="AO4" i="57"/>
  <c r="AP4" i="57"/>
  <c r="AN4" i="57"/>
  <c r="AQ4" i="57" s="1"/>
  <c r="AO9" i="57"/>
  <c r="AN9" i="57"/>
  <c r="AQ9" i="57" s="1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O7" i="57"/>
  <c r="AN7" i="57"/>
  <c r="AQ7" i="57" s="1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P11" i="57"/>
  <c r="AN11" i="57"/>
  <c r="AQ11" i="57" s="1"/>
  <c r="AO11" i="57"/>
  <c r="AP8" i="57"/>
  <c r="AN8" i="57"/>
  <c r="AQ8" i="57" s="1"/>
  <c r="AO8" i="57"/>
  <c r="AP3" i="57"/>
  <c r="AN3" i="57"/>
  <c r="AQ3" i="57" s="1"/>
  <c r="AO3" i="57"/>
  <c r="AP2" i="57"/>
  <c r="AO2" i="57"/>
  <c r="AN2" i="57"/>
  <c r="AQ2" i="57" s="1"/>
  <c r="AP77" i="22"/>
  <c r="AQ77" i="22"/>
  <c r="AP10" i="57"/>
  <c r="AN10" i="57"/>
  <c r="AQ10" i="57" s="1"/>
  <c r="AO10" i="57"/>
  <c r="AQ75" i="14"/>
  <c r="AP75" i="14"/>
  <c r="AQ75" i="22"/>
  <c r="AP75" i="22"/>
  <c r="AP69" i="14"/>
  <c r="AQ69" i="14"/>
  <c r="AO59" i="57" l="1"/>
  <c r="AO126" i="57"/>
  <c r="AN77" i="57"/>
  <c r="AO70" i="57"/>
  <c r="AP141" i="61"/>
  <c r="AO131" i="57"/>
  <c r="AO119" i="57"/>
  <c r="AO124" i="57"/>
  <c r="AP136" i="57"/>
  <c r="AP138" i="57"/>
  <c r="AO19" i="57"/>
  <c r="AR83" i="57"/>
  <c r="AR75" i="57"/>
  <c r="AR55" i="57"/>
  <c r="AR78" i="57"/>
  <c r="AR76" i="57"/>
  <c r="AN137" i="61"/>
  <c r="AQ137" i="61" s="1"/>
  <c r="AN70" i="57"/>
  <c r="AQ70" i="57" s="1"/>
  <c r="AP57" i="57"/>
  <c r="AN119" i="57"/>
  <c r="AQ119" i="57" s="1"/>
  <c r="AN58" i="57"/>
  <c r="AQ58" i="57" s="1"/>
  <c r="AN111" i="57"/>
  <c r="AQ111" i="57" s="1"/>
  <c r="AN114" i="57"/>
  <c r="AQ114" i="57" s="1"/>
  <c r="AP66" i="57"/>
  <c r="AN131" i="57"/>
  <c r="AQ131" i="57" s="1"/>
  <c r="AN117" i="57"/>
  <c r="AN116" i="57"/>
  <c r="AQ116" i="57" s="1"/>
  <c r="AN82" i="57"/>
  <c r="AQ82" i="57" s="1"/>
  <c r="AP54" i="57"/>
  <c r="AP59" i="57"/>
  <c r="AP126" i="57"/>
  <c r="AQ141" i="61"/>
  <c r="AP130" i="57"/>
  <c r="AP23" i="57"/>
  <c r="AP144" i="61"/>
  <c r="AQ126" i="57"/>
  <c r="AQ59" i="57"/>
  <c r="AN65" i="61"/>
  <c r="AP111" i="57"/>
  <c r="AO111" i="57"/>
  <c r="AO114" i="57"/>
  <c r="AO58" i="57"/>
  <c r="AO22" i="57"/>
  <c r="AN139" i="61"/>
  <c r="AQ139" i="61" s="1"/>
  <c r="AN71" i="61"/>
  <c r="AQ71" i="61" s="1"/>
  <c r="AN42" i="61"/>
  <c r="AQ42" i="61" s="1"/>
  <c r="AN30" i="61"/>
  <c r="AN72" i="61"/>
  <c r="AQ72" i="61" s="1"/>
  <c r="AN77" i="61"/>
  <c r="AQ77" i="61" s="1"/>
  <c r="AN135" i="61"/>
  <c r="AQ135" i="61" s="1"/>
  <c r="AN84" i="61"/>
  <c r="AQ84" i="61" s="1"/>
  <c r="AN140" i="61"/>
  <c r="AQ140" i="61" s="1"/>
  <c r="AP119" i="57"/>
  <c r="AP70" i="57"/>
  <c r="AN43" i="61"/>
  <c r="AP46" i="57"/>
  <c r="AP131" i="57"/>
  <c r="AP58" i="57"/>
  <c r="AP114" i="57"/>
  <c r="AP106" i="57"/>
  <c r="AO127" i="61"/>
  <c r="AO64" i="61"/>
  <c r="AN48" i="61"/>
  <c r="AQ48" i="61" s="1"/>
  <c r="AO48" i="61"/>
  <c r="AN43" i="57"/>
  <c r="AQ43" i="57" s="1"/>
  <c r="AO42" i="61"/>
  <c r="AR128" i="57"/>
  <c r="AN55" i="61"/>
  <c r="AQ55" i="61" s="1"/>
  <c r="AN46" i="57"/>
  <c r="AQ46" i="57" s="1"/>
  <c r="AN113" i="57"/>
  <c r="AQ113" i="57" s="1"/>
  <c r="AN83" i="57"/>
  <c r="AQ83" i="57" s="1"/>
  <c r="AN89" i="61"/>
  <c r="AQ89" i="61" s="1"/>
  <c r="AN47" i="57"/>
  <c r="AQ47" i="57" s="1"/>
  <c r="AN137" i="57"/>
  <c r="AQ137" i="57" s="1"/>
  <c r="AN45" i="57"/>
  <c r="AQ45" i="57" s="1"/>
  <c r="AN53" i="57"/>
  <c r="AQ53" i="57" s="1"/>
  <c r="AN125" i="57"/>
  <c r="AQ125" i="57" s="1"/>
  <c r="AN41" i="57"/>
  <c r="AQ41" i="57" s="1"/>
  <c r="AN78" i="57"/>
  <c r="AQ78" i="57" s="1"/>
  <c r="AO15" i="61"/>
  <c r="AN101" i="57"/>
  <c r="AQ101" i="57" s="1"/>
  <c r="AN128" i="57"/>
  <c r="AQ128" i="57" s="1"/>
  <c r="AN55" i="57"/>
  <c r="AQ55" i="57" s="1"/>
  <c r="AN67" i="61"/>
  <c r="AQ67" i="61" s="1"/>
  <c r="AN67" i="57"/>
  <c r="AN19" i="61"/>
  <c r="AQ19" i="61" s="1"/>
  <c r="AN140" i="57"/>
  <c r="AN79" i="57"/>
  <c r="AQ79" i="57" s="1"/>
  <c r="AN84" i="57"/>
  <c r="AN75" i="61"/>
  <c r="AQ75" i="61" s="1"/>
  <c r="AN81" i="57"/>
  <c r="AQ81" i="57" s="1"/>
  <c r="AN104" i="57"/>
  <c r="AQ104" i="57" s="1"/>
  <c r="AO46" i="57"/>
  <c r="AO113" i="57"/>
  <c r="AO125" i="57"/>
  <c r="AO41" i="57"/>
  <c r="AO47" i="57"/>
  <c r="AO53" i="57"/>
  <c r="AN46" i="61"/>
  <c r="AQ46" i="61" s="1"/>
  <c r="AO137" i="57"/>
  <c r="AO45" i="57"/>
  <c r="AN70" i="61"/>
  <c r="AQ70" i="61" s="1"/>
  <c r="AN94" i="61"/>
  <c r="AQ94" i="61" s="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Q115" i="57" s="1"/>
  <c r="AN132" i="57"/>
  <c r="AQ132" i="57" s="1"/>
  <c r="AR138" i="57"/>
  <c r="AN144" i="61"/>
  <c r="AQ144" i="61" s="1"/>
  <c r="AO111" i="61"/>
  <c r="AN68" i="57"/>
  <c r="AQ68" i="57" s="1"/>
  <c r="AO75" i="57"/>
  <c r="AN71" i="57"/>
  <c r="AQ71" i="57" s="1"/>
  <c r="AO43" i="61"/>
  <c r="AO84" i="61"/>
  <c r="AO78" i="57"/>
  <c r="AN54" i="57"/>
  <c r="AQ54" i="57" s="1"/>
  <c r="AN42" i="57"/>
  <c r="AQ42" i="57" s="1"/>
  <c r="AN127" i="57"/>
  <c r="AQ127" i="57" s="1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Q30" i="57" s="1"/>
  <c r="AN79" i="61"/>
  <c r="AQ79" i="61" s="1"/>
  <c r="AO83" i="61"/>
  <c r="AN69" i="57"/>
  <c r="AN72" i="57"/>
  <c r="AQ72" i="57" s="1"/>
  <c r="AN103" i="57"/>
  <c r="AO128" i="61"/>
  <c r="AN18" i="61"/>
  <c r="AN63" i="61"/>
  <c r="AQ63" i="61" s="1"/>
  <c r="AN139" i="57"/>
  <c r="AQ139" i="57" s="1"/>
  <c r="AR112" i="57"/>
  <c r="AN132" i="61"/>
  <c r="AQ132" i="61" s="1"/>
  <c r="AN83" i="61"/>
  <c r="AQ83" i="61" s="1"/>
  <c r="AP68" i="61"/>
  <c r="AO71" i="61"/>
  <c r="AN128" i="61"/>
  <c r="AN125" i="61"/>
  <c r="AQ125" i="61" s="1"/>
  <c r="AN47" i="61"/>
  <c r="AQ47" i="61" s="1"/>
  <c r="AO82" i="61"/>
  <c r="AN127" i="61"/>
  <c r="AO143" i="61"/>
  <c r="AN124" i="61"/>
  <c r="AQ124" i="61" s="1"/>
  <c r="AN95" i="61"/>
  <c r="AQ95" i="61" s="1"/>
  <c r="AN131" i="61"/>
  <c r="AQ131" i="61" s="1"/>
  <c r="AN123" i="61"/>
  <c r="AQ123" i="61" s="1"/>
  <c r="AO113" i="61"/>
  <c r="AN130" i="57"/>
  <c r="AQ130" i="57" s="1"/>
  <c r="AN144" i="57"/>
  <c r="AQ144" i="57" s="1"/>
  <c r="AO115" i="57"/>
  <c r="AN107" i="57"/>
  <c r="AQ107" i="57" s="1"/>
  <c r="AN48" i="57"/>
  <c r="AQ48" i="57" s="1"/>
  <c r="AP137" i="61"/>
  <c r="AP48" i="61"/>
  <c r="AP77" i="61"/>
  <c r="AO72" i="61"/>
  <c r="AP43" i="57"/>
  <c r="AN106" i="57"/>
  <c r="AQ106" i="57" s="1"/>
  <c r="AN142" i="57"/>
  <c r="AQ142" i="57" s="1"/>
  <c r="AP47" i="57"/>
  <c r="AR118" i="57"/>
  <c r="AP44" i="61"/>
  <c r="AN118" i="57"/>
  <c r="AQ118" i="57" s="1"/>
  <c r="AN102" i="57"/>
  <c r="AQ102" i="57" s="1"/>
  <c r="AN96" i="57"/>
  <c r="AP55" i="61"/>
  <c r="AO54" i="57"/>
  <c r="AP65" i="61"/>
  <c r="AP82" i="57"/>
  <c r="AN108" i="57"/>
  <c r="AQ108" i="57" s="1"/>
  <c r="AN143" i="57"/>
  <c r="AQ143" i="57" s="1"/>
  <c r="AN120" i="57"/>
  <c r="AQ120" i="57" s="1"/>
  <c r="AP77" i="57"/>
  <c r="AN141" i="57"/>
  <c r="AQ141" i="57" s="1"/>
  <c r="AN60" i="57"/>
  <c r="AQ60" i="57" s="1"/>
  <c r="AN138" i="57"/>
  <c r="AQ138" i="57" s="1"/>
  <c r="AP112" i="61"/>
  <c r="AP137" i="57"/>
  <c r="AP53" i="57"/>
  <c r="AP78" i="57"/>
  <c r="AP113" i="57"/>
  <c r="AP45" i="57"/>
  <c r="AP125" i="57"/>
  <c r="AP41" i="57"/>
  <c r="AP44" i="57"/>
  <c r="AN36" i="57"/>
  <c r="AQ36" i="57" s="1"/>
  <c r="AQ43" i="61"/>
  <c r="AP75" i="57"/>
  <c r="AP29" i="61"/>
  <c r="AO65" i="61"/>
  <c r="AO127" i="57"/>
  <c r="AO71" i="57"/>
  <c r="AP128" i="57"/>
  <c r="AP55" i="57"/>
  <c r="AR46" i="57"/>
  <c r="AR57" i="57"/>
  <c r="AN57" i="57"/>
  <c r="AQ57" i="57" s="1"/>
  <c r="AP116" i="57"/>
  <c r="AP83" i="57"/>
  <c r="AO68" i="57"/>
  <c r="AO139" i="61"/>
  <c r="AP80" i="57"/>
  <c r="AP79" i="57"/>
  <c r="AO66" i="57"/>
  <c r="AP67" i="57"/>
  <c r="AO64" i="57"/>
  <c r="AP83" i="61"/>
  <c r="AO69" i="57"/>
  <c r="AO72" i="57"/>
  <c r="AN21" i="57"/>
  <c r="AQ21" i="57" s="1"/>
  <c r="AP31" i="61"/>
  <c r="AO63" i="57"/>
  <c r="AP140" i="57"/>
  <c r="AO139" i="57"/>
  <c r="AO103" i="57"/>
  <c r="AN54" i="61"/>
  <c r="AQ54" i="61" s="1"/>
  <c r="AO115" i="61"/>
  <c r="AN66" i="61"/>
  <c r="AQ66" i="61" s="1"/>
  <c r="AP81" i="57"/>
  <c r="AP104" i="57"/>
  <c r="AP84" i="57"/>
  <c r="AO144" i="61"/>
  <c r="AO132" i="61"/>
  <c r="AO35" i="61"/>
  <c r="AN103" i="61"/>
  <c r="AP120" i="61"/>
  <c r="AN106" i="61"/>
  <c r="AQ106" i="61" s="1"/>
  <c r="AO23" i="61"/>
  <c r="AN130" i="61"/>
  <c r="AQ130" i="61" s="1"/>
  <c r="AO119" i="61"/>
  <c r="AO129" i="61"/>
  <c r="AO120" i="57"/>
  <c r="AO143" i="57"/>
  <c r="AO140" i="57"/>
  <c r="AO144" i="57"/>
  <c r="AO132" i="57"/>
  <c r="AO60" i="57"/>
  <c r="AO138" i="57"/>
  <c r="AO84" i="57"/>
  <c r="AO108" i="57"/>
  <c r="AO135" i="57"/>
  <c r="AQ65" i="57"/>
  <c r="AQ65" i="61"/>
  <c r="AQ77" i="57"/>
  <c r="AO24" i="57"/>
  <c r="AP39" i="57"/>
  <c r="AN24" i="57"/>
  <c r="AQ24" i="57" s="1"/>
  <c r="AO99" i="57"/>
  <c r="AP46" i="61"/>
  <c r="AP99" i="57"/>
  <c r="AN27" i="61"/>
  <c r="AQ27" i="61" s="1"/>
  <c r="AN23" i="57"/>
  <c r="AQ23" i="57" s="1"/>
  <c r="AO102" i="57"/>
  <c r="AO46" i="61"/>
  <c r="AO51" i="57"/>
  <c r="AP17" i="57"/>
  <c r="AR39" i="57"/>
  <c r="AQ140" i="57"/>
  <c r="AP120" i="57"/>
  <c r="AO17" i="57"/>
  <c r="AO100" i="57"/>
  <c r="AN22" i="57"/>
  <c r="AQ22" i="57" s="1"/>
  <c r="AN39" i="57"/>
  <c r="AQ39" i="57" s="1"/>
  <c r="AP143" i="57"/>
  <c r="AN143" i="61"/>
  <c r="AQ143" i="61" s="1"/>
  <c r="AP143" i="61"/>
  <c r="AO104" i="57"/>
  <c r="AP72" i="61"/>
  <c r="AP115" i="57"/>
  <c r="AQ84" i="57"/>
  <c r="AP107" i="57"/>
  <c r="AP127" i="57"/>
  <c r="AP71" i="61"/>
  <c r="AP139" i="57"/>
  <c r="AN99" i="61"/>
  <c r="AQ99" i="61" s="1"/>
  <c r="AN68" i="61"/>
  <c r="AQ68" i="61" s="1"/>
  <c r="AQ103" i="57"/>
  <c r="AP22" i="57"/>
  <c r="AQ75" i="57"/>
  <c r="AN63" i="57"/>
  <c r="AQ63" i="57" s="1"/>
  <c r="AN17" i="57"/>
  <c r="AQ17" i="57" s="1"/>
  <c r="AR51" i="57"/>
  <c r="AP105" i="57"/>
  <c r="AR140" i="57"/>
  <c r="AR77" i="57"/>
  <c r="AP19" i="57"/>
  <c r="AP118" i="57"/>
  <c r="AN113" i="61"/>
  <c r="AQ113" i="61" s="1"/>
  <c r="AP139" i="61"/>
  <c r="AP63" i="57"/>
  <c r="AP142" i="57"/>
  <c r="AN135" i="57"/>
  <c r="AQ135" i="57" s="1"/>
  <c r="AP60" i="57"/>
  <c r="AN16" i="57"/>
  <c r="AQ16" i="57" s="1"/>
  <c r="AO142" i="57"/>
  <c r="AP69" i="57"/>
  <c r="AP132" i="57"/>
  <c r="AP144" i="57"/>
  <c r="AP68" i="57"/>
  <c r="AP65" i="57"/>
  <c r="AO57" i="57"/>
  <c r="AR60" i="57"/>
  <c r="AP21" i="57"/>
  <c r="AP135" i="57"/>
  <c r="AP42" i="57"/>
  <c r="AN19" i="57"/>
  <c r="AQ19" i="57" s="1"/>
  <c r="AN99" i="57"/>
  <c r="AQ99" i="57" s="1"/>
  <c r="AO118" i="57"/>
  <c r="AP51" i="57"/>
  <c r="AO75" i="61"/>
  <c r="AN142" i="61"/>
  <c r="AQ142" i="61" s="1"/>
  <c r="AO106" i="57"/>
  <c r="AO21" i="57"/>
  <c r="AO23" i="57"/>
  <c r="AO101" i="57"/>
  <c r="AQ51" i="57"/>
  <c r="AR19" i="57"/>
  <c r="AP67" i="61"/>
  <c r="AN115" i="61"/>
  <c r="AQ115" i="61" s="1"/>
  <c r="AP16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O138" i="61"/>
  <c r="AO53" i="61"/>
  <c r="AO60" i="61"/>
  <c r="AP18" i="57"/>
  <c r="AP112" i="57"/>
  <c r="AP101" i="57"/>
  <c r="AN117" i="61"/>
  <c r="AQ117" i="61" s="1"/>
  <c r="AP24" i="57"/>
  <c r="AR24" i="57"/>
  <c r="AP35" i="57"/>
  <c r="AN18" i="57"/>
  <c r="AQ18" i="57" s="1"/>
  <c r="AP48" i="57"/>
  <c r="AR130" i="57"/>
  <c r="AN58" i="61"/>
  <c r="AQ58" i="61" s="1"/>
  <c r="AR107" i="57"/>
  <c r="AR21" i="57"/>
  <c r="AN82" i="61"/>
  <c r="AQ82" i="61" s="1"/>
  <c r="AN17" i="61"/>
  <c r="AQ17" i="61" s="1"/>
  <c r="AP15" i="57"/>
  <c r="AO18" i="57"/>
  <c r="AR20" i="57"/>
  <c r="AN112" i="57"/>
  <c r="AQ112" i="57" s="1"/>
  <c r="AN35" i="57"/>
  <c r="AQ35" i="57" s="1"/>
  <c r="AP135" i="61"/>
  <c r="AP82" i="61"/>
  <c r="AR113" i="57"/>
  <c r="AR48" i="61"/>
  <c r="AQ69" i="57"/>
  <c r="AR135" i="57"/>
  <c r="AP76" i="57"/>
  <c r="AP53" i="61"/>
  <c r="AR54" i="57"/>
  <c r="AN33" i="61"/>
  <c r="AQ33" i="61" s="1"/>
  <c r="AR15" i="57"/>
  <c r="AO54" i="61"/>
  <c r="AN15" i="57"/>
  <c r="AQ15" i="57" s="1"/>
  <c r="AO68" i="61"/>
  <c r="AO33" i="57"/>
  <c r="AR35" i="61"/>
  <c r="AO63" i="61"/>
  <c r="AP63" i="61"/>
  <c r="AR40" i="57"/>
  <c r="AP124" i="57"/>
  <c r="AO30" i="57"/>
  <c r="AN124" i="57"/>
  <c r="AQ124" i="57" s="1"/>
  <c r="AO89" i="57"/>
  <c r="AP15" i="61"/>
  <c r="AR15" i="61"/>
  <c r="AO142" i="61"/>
  <c r="AN21" i="61"/>
  <c r="AQ21" i="61" s="1"/>
  <c r="AP87" i="61"/>
  <c r="AN136" i="57"/>
  <c r="AQ136" i="57" s="1"/>
  <c r="AN119" i="61"/>
  <c r="AQ119" i="61" s="1"/>
  <c r="AO123" i="61"/>
  <c r="AP27" i="61"/>
  <c r="AP123" i="61"/>
  <c r="AR66" i="57"/>
  <c r="AN100" i="61"/>
  <c r="AQ100" i="61" s="1"/>
  <c r="AO136" i="57"/>
  <c r="AO27" i="61"/>
  <c r="AN31" i="57"/>
  <c r="AQ31" i="57" s="1"/>
  <c r="AP125" i="61"/>
  <c r="AP75" i="61"/>
  <c r="AP115" i="61"/>
  <c r="AR139" i="57"/>
  <c r="AR132" i="61"/>
  <c r="AR136" i="57"/>
  <c r="AP119" i="61"/>
  <c r="AN101" i="61"/>
  <c r="AQ101" i="61" s="1"/>
  <c r="AR127" i="57"/>
  <c r="AN45" i="61"/>
  <c r="AQ45" i="61" s="1"/>
  <c r="AR68" i="57"/>
  <c r="AR32" i="61"/>
  <c r="AN56" i="61"/>
  <c r="AQ56" i="61" s="1"/>
  <c r="AQ18" i="61"/>
  <c r="AN27" i="57"/>
  <c r="AQ27" i="57" s="1"/>
  <c r="AN76" i="57"/>
  <c r="AQ76" i="57" s="1"/>
  <c r="AQ33" i="57"/>
  <c r="AN91" i="57"/>
  <c r="AQ91" i="57" s="1"/>
  <c r="AO120" i="61"/>
  <c r="AP32" i="61"/>
  <c r="AP23" i="61"/>
  <c r="AN35" i="61"/>
  <c r="AQ35" i="61" s="1"/>
  <c r="AR68" i="61"/>
  <c r="AR27" i="61"/>
  <c r="AP45" i="61"/>
  <c r="AO91" i="57"/>
  <c r="AP104" i="61"/>
  <c r="AP27" i="57"/>
  <c r="AO32" i="61"/>
  <c r="AP131" i="61"/>
  <c r="AN31" i="61"/>
  <c r="AQ31" i="61" s="1"/>
  <c r="AN64" i="61"/>
  <c r="AQ64" i="61" s="1"/>
  <c r="AP18" i="61"/>
  <c r="AN80" i="61"/>
  <c r="AQ80" i="61" s="1"/>
  <c r="AO80" i="61"/>
  <c r="AP80" i="61"/>
  <c r="AP64" i="57"/>
  <c r="AN64" i="57"/>
  <c r="AO34" i="57"/>
  <c r="AO28" i="57"/>
  <c r="AP76" i="61"/>
  <c r="AO76" i="61"/>
  <c r="AO22" i="61"/>
  <c r="AP22" i="61"/>
  <c r="AN28" i="57"/>
  <c r="AQ28" i="57" s="1"/>
  <c r="AN22" i="61"/>
  <c r="AQ22" i="61" s="1"/>
  <c r="AP90" i="57"/>
  <c r="AN90" i="57"/>
  <c r="AQ90" i="57" s="1"/>
  <c r="AO94" i="57"/>
  <c r="AN94" i="57"/>
  <c r="AQ94" i="57" s="1"/>
  <c r="AR120" i="57"/>
  <c r="AN40" i="61"/>
  <c r="AQ40" i="61" s="1"/>
  <c r="AR40" i="61"/>
  <c r="AR87" i="61"/>
  <c r="AO87" i="61"/>
  <c r="AN87" i="61"/>
  <c r="AQ87" i="61" s="1"/>
  <c r="AO78" i="61"/>
  <c r="AN78" i="61"/>
  <c r="AQ78" i="61" s="1"/>
  <c r="AP94" i="57"/>
  <c r="AN76" i="61"/>
  <c r="AQ76" i="61" s="1"/>
  <c r="AR28" i="57"/>
  <c r="AQ128" i="61"/>
  <c r="AP128" i="61"/>
  <c r="AO16" i="61"/>
  <c r="AN16" i="61"/>
  <c r="AQ16" i="61" s="1"/>
  <c r="AP16" i="61"/>
  <c r="AP39" i="61"/>
  <c r="AO39" i="61"/>
  <c r="AN39" i="61"/>
  <c r="AQ39" i="61" s="1"/>
  <c r="AR63" i="57"/>
  <c r="AP111" i="61"/>
  <c r="AN111" i="61"/>
  <c r="AQ111" i="61" s="1"/>
  <c r="AP24" i="61"/>
  <c r="AO24" i="61"/>
  <c r="AN24" i="61"/>
  <c r="AQ24" i="61" s="1"/>
  <c r="AO123" i="57"/>
  <c r="AN116" i="61"/>
  <c r="AQ116" i="61" s="1"/>
  <c r="AP116" i="61"/>
  <c r="AO116" i="61"/>
  <c r="AN34" i="57"/>
  <c r="AQ34" i="57" s="1"/>
  <c r="AN123" i="57"/>
  <c r="AQ123" i="57" s="1"/>
  <c r="AQ64" i="57"/>
  <c r="AN80" i="57"/>
  <c r="AQ80" i="57" s="1"/>
  <c r="AO80" i="57"/>
  <c r="AN92" i="57"/>
  <c r="AQ92" i="57" s="1"/>
  <c r="AP30" i="61"/>
  <c r="AO30" i="61"/>
  <c r="AO112" i="61"/>
  <c r="AN90" i="61"/>
  <c r="AQ90" i="61" s="1"/>
  <c r="AO90" i="61"/>
  <c r="AP91" i="61"/>
  <c r="AQ91" i="61"/>
  <c r="AP34" i="57"/>
  <c r="AP123" i="57"/>
  <c r="AP28" i="57"/>
  <c r="AP92" i="57"/>
  <c r="AN120" i="61"/>
  <c r="AQ120" i="61" s="1"/>
  <c r="AN138" i="61"/>
  <c r="AQ138" i="61" s="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R48" i="57"/>
  <c r="AP81" i="61"/>
  <c r="AN69" i="61"/>
  <c r="AQ69" i="61" s="1"/>
  <c r="AO15" i="57"/>
  <c r="AO27" i="57"/>
  <c r="AO76" i="57"/>
  <c r="AP33" i="57"/>
  <c r="AN23" i="61"/>
  <c r="AQ23" i="61" s="1"/>
  <c r="AO31" i="61"/>
  <c r="AO18" i="61"/>
  <c r="AR88" i="57"/>
  <c r="AR143" i="57"/>
  <c r="AO20" i="61"/>
  <c r="AR93" i="57"/>
  <c r="AR22" i="61"/>
  <c r="AO101" i="61"/>
  <c r="AR144" i="61"/>
  <c r="AR70" i="57"/>
  <c r="AR67" i="57"/>
  <c r="AO33" i="61"/>
  <c r="AR111" i="61"/>
  <c r="AR96" i="61"/>
  <c r="AN53" i="61"/>
  <c r="AQ53" i="61" s="1"/>
  <c r="AP56" i="57"/>
  <c r="AR34" i="57"/>
  <c r="AO69" i="61"/>
  <c r="AR76" i="61"/>
  <c r="AR16" i="61"/>
  <c r="AP141" i="57"/>
  <c r="AR103" i="57"/>
  <c r="AR139" i="61"/>
  <c r="AR77" i="61"/>
  <c r="AQ30" i="61"/>
  <c r="AR31" i="61"/>
  <c r="AR47" i="61"/>
  <c r="AO117" i="61"/>
  <c r="AR137" i="61"/>
  <c r="AP58" i="61"/>
  <c r="AN32" i="61"/>
  <c r="AQ32" i="61" s="1"/>
  <c r="AP89" i="61"/>
  <c r="AO99" i="61"/>
  <c r="AO112" i="57"/>
  <c r="AO35" i="57"/>
  <c r="AN95" i="57"/>
  <c r="AQ95" i="57" s="1"/>
  <c r="AN40" i="57"/>
  <c r="AQ40" i="57" s="1"/>
  <c r="AO21" i="61"/>
  <c r="AO135" i="61"/>
  <c r="AN51" i="61"/>
  <c r="AQ51" i="61" s="1"/>
  <c r="AN15" i="61"/>
  <c r="AQ15" i="61" s="1"/>
  <c r="AO81" i="61"/>
  <c r="AP19" i="61"/>
  <c r="AO66" i="61"/>
  <c r="AR55" i="61"/>
  <c r="AR35" i="57"/>
  <c r="AR124" i="57"/>
  <c r="AP95" i="57"/>
  <c r="AO105" i="57"/>
  <c r="AO40" i="57"/>
  <c r="AP30" i="57"/>
  <c r="AN52" i="57"/>
  <c r="AQ52" i="57" s="1"/>
  <c r="AN105" i="61"/>
  <c r="AQ105" i="61" s="1"/>
  <c r="AN60" i="61"/>
  <c r="AQ60" i="61" s="1"/>
  <c r="AO51" i="61"/>
  <c r="AO94" i="61"/>
  <c r="AO45" i="61"/>
  <c r="AR71" i="61"/>
  <c r="AP107" i="61"/>
  <c r="AR144" i="57"/>
  <c r="AP118" i="61"/>
  <c r="AP21" i="61"/>
  <c r="AP117" i="61"/>
  <c r="AN56" i="57"/>
  <c r="AQ56" i="57" s="1"/>
  <c r="AP52" i="57"/>
  <c r="AO105" i="61"/>
  <c r="AR105" i="57"/>
  <c r="AO19" i="61"/>
  <c r="AP51" i="61"/>
  <c r="AR90" i="57"/>
  <c r="AR106" i="57"/>
  <c r="AR115" i="57"/>
  <c r="AO108" i="61"/>
  <c r="AO57" i="61"/>
  <c r="AR64" i="57"/>
  <c r="AO107" i="61"/>
  <c r="AP95" i="61"/>
  <c r="AR30" i="57"/>
  <c r="AO93" i="61"/>
  <c r="AO130" i="61"/>
  <c r="AO106" i="61"/>
  <c r="AP101" i="61"/>
  <c r="AO28" i="61"/>
  <c r="AP33" i="61"/>
  <c r="AQ127" i="61"/>
  <c r="AR84" i="57"/>
  <c r="AP100" i="57"/>
  <c r="AO36" i="57"/>
  <c r="AN96" i="61"/>
  <c r="AQ96" i="61" s="1"/>
  <c r="AR36" i="61"/>
  <c r="AR28" i="61"/>
  <c r="AR125" i="61"/>
  <c r="AO92" i="61"/>
  <c r="AR71" i="57"/>
  <c r="AR33" i="61"/>
  <c r="AP87" i="57"/>
  <c r="AP94" i="61"/>
  <c r="AN44" i="61"/>
  <c r="AQ44" i="61" s="1"/>
  <c r="AO44" i="61"/>
  <c r="AR88" i="61"/>
  <c r="AR94" i="61"/>
  <c r="AR18" i="57"/>
  <c r="AR44" i="61"/>
  <c r="AR104" i="57"/>
  <c r="AP31" i="57"/>
  <c r="AP93" i="61"/>
  <c r="AP96" i="61"/>
  <c r="AR140" i="61"/>
  <c r="AR32" i="57"/>
  <c r="AO31" i="57"/>
  <c r="AN100" i="57"/>
  <c r="AQ100" i="57" s="1"/>
  <c r="AN93" i="61"/>
  <c r="AQ93" i="61" s="1"/>
  <c r="AO96" i="61"/>
  <c r="AR31" i="57"/>
  <c r="AP17" i="61"/>
  <c r="AR100" i="57"/>
  <c r="AR108" i="57"/>
  <c r="AP88" i="57"/>
  <c r="AO44" i="57"/>
  <c r="AR94" i="57"/>
  <c r="AR57" i="61"/>
  <c r="AR92" i="57"/>
  <c r="AR80" i="57"/>
  <c r="AR104" i="61"/>
  <c r="AR65" i="61"/>
  <c r="AO95" i="57"/>
  <c r="AP142" i="61"/>
  <c r="AN126" i="61"/>
  <c r="AQ126" i="61" s="1"/>
  <c r="AN105" i="57"/>
  <c r="AQ105" i="57" s="1"/>
  <c r="AO141" i="57"/>
  <c r="AO56" i="57"/>
  <c r="AP105" i="61"/>
  <c r="AN112" i="61"/>
  <c r="AQ112" i="61" s="1"/>
  <c r="AP40" i="61"/>
  <c r="AR141" i="57"/>
  <c r="AR56" i="57"/>
  <c r="AP66" i="61"/>
  <c r="AR137" i="57"/>
  <c r="AR116" i="57"/>
  <c r="AP93" i="57"/>
  <c r="AO52" i="57"/>
  <c r="AP88" i="61"/>
  <c r="AP69" i="61"/>
  <c r="AR20" i="61"/>
  <c r="AO40" i="61"/>
  <c r="AN81" i="61"/>
  <c r="AQ81" i="61" s="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Q87" i="57" s="1"/>
  <c r="AR72" i="61"/>
  <c r="AR75" i="61"/>
  <c r="AR58" i="61"/>
  <c r="AO36" i="61"/>
  <c r="AN107" i="61"/>
  <c r="AQ107" i="61" s="1"/>
  <c r="AO29" i="61"/>
  <c r="AQ57" i="61"/>
  <c r="AO95" i="61"/>
  <c r="AQ88" i="61"/>
  <c r="AP28" i="61"/>
  <c r="AR42" i="61"/>
  <c r="AO20" i="57"/>
  <c r="AP32" i="57"/>
  <c r="AN108" i="61"/>
  <c r="AQ108" i="61" s="1"/>
  <c r="AN36" i="61"/>
  <c r="AQ36" i="61" s="1"/>
  <c r="AN93" i="57"/>
  <c r="AQ93" i="57" s="1"/>
  <c r="AN89" i="57"/>
  <c r="AQ89" i="57" s="1"/>
  <c r="AP130" i="61"/>
  <c r="AO118" i="61"/>
  <c r="AN29" i="61"/>
  <c r="AQ29" i="61" s="1"/>
  <c r="AN59" i="61"/>
  <c r="AQ59" i="61" s="1"/>
  <c r="AP20" i="61"/>
  <c r="AO88" i="61"/>
  <c r="AO58" i="61"/>
  <c r="AP35" i="61"/>
  <c r="AO104" i="61"/>
  <c r="AN104" i="61"/>
  <c r="AQ104" i="61" s="1"/>
  <c r="AR29" i="61"/>
  <c r="AR118" i="61"/>
  <c r="AN28" i="61"/>
  <c r="AQ28" i="61" s="1"/>
  <c r="AR89" i="57"/>
  <c r="AR72" i="57"/>
  <c r="AO89" i="61"/>
  <c r="AP64" i="61"/>
  <c r="AR127" i="61"/>
  <c r="AR95" i="61"/>
  <c r="AP56" i="61"/>
  <c r="AR131" i="61"/>
  <c r="AN20" i="57"/>
  <c r="AQ20" i="57" s="1"/>
  <c r="AN32" i="57"/>
  <c r="AQ32" i="57" s="1"/>
  <c r="AP89" i="57"/>
  <c r="AN118" i="61"/>
  <c r="AQ118" i="61" s="1"/>
  <c r="AN20" i="61"/>
  <c r="AQ20" i="61" s="1"/>
  <c r="AP20" i="57"/>
  <c r="AO87" i="57"/>
  <c r="AO32" i="57"/>
  <c r="AO93" i="57"/>
  <c r="AP78" i="61"/>
  <c r="AR117" i="61"/>
  <c r="AR45" i="57"/>
  <c r="AP102" i="61"/>
  <c r="AR117" i="57"/>
  <c r="AR52" i="61"/>
  <c r="AR79" i="57"/>
  <c r="AR69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Q41" i="61" s="1"/>
  <c r="AO70" i="61"/>
  <c r="AR79" i="61"/>
  <c r="AP54" i="61"/>
  <c r="AR128" i="61"/>
  <c r="AR60" i="61"/>
  <c r="AR115" i="61"/>
  <c r="AR66" i="61"/>
  <c r="AR59" i="61"/>
  <c r="AO96" i="57"/>
  <c r="AO100" i="61"/>
  <c r="AO52" i="61"/>
  <c r="AP34" i="61"/>
  <c r="AR124" i="61"/>
  <c r="AR23" i="61"/>
  <c r="AP126" i="61"/>
  <c r="AQ66" i="57"/>
  <c r="AP124" i="61"/>
  <c r="AP136" i="61"/>
  <c r="AR102" i="61"/>
  <c r="AP70" i="61"/>
  <c r="AP103" i="61"/>
  <c r="AR129" i="57"/>
  <c r="AR69" i="57"/>
  <c r="AN129" i="57"/>
  <c r="AQ129" i="57" s="1"/>
  <c r="AN44" i="57"/>
  <c r="AQ44" i="57" s="1"/>
  <c r="AQ96" i="57"/>
  <c r="AP36" i="57"/>
  <c r="AO114" i="61"/>
  <c r="AP100" i="61"/>
  <c r="AO17" i="61"/>
  <c r="AP52" i="61"/>
  <c r="AP138" i="61"/>
  <c r="AP129" i="61"/>
  <c r="AO136" i="61"/>
  <c r="AR108" i="61"/>
  <c r="AQ103" i="61"/>
  <c r="AO41" i="61"/>
  <c r="AR100" i="61"/>
  <c r="AR36" i="57"/>
  <c r="AR92" i="61"/>
  <c r="AR44" i="57"/>
  <c r="AR96" i="57"/>
  <c r="AN92" i="61"/>
  <c r="AQ92" i="61" s="1"/>
  <c r="AQ117" i="57"/>
  <c r="AN88" i="57"/>
  <c r="AQ88" i="57" s="1"/>
  <c r="AP117" i="57"/>
  <c r="AP129" i="57"/>
  <c r="AP108" i="61"/>
  <c r="AP96" i="57"/>
  <c r="AQ114" i="61"/>
  <c r="AO124" i="61"/>
  <c r="AN52" i="61"/>
  <c r="AQ52" i="61" s="1"/>
  <c r="AN102" i="61"/>
  <c r="AQ102" i="61" s="1"/>
  <c r="AN34" i="61"/>
  <c r="AQ34" i="61" s="1"/>
  <c r="AN129" i="61"/>
  <c r="AQ129" i="61" s="1"/>
  <c r="AN136" i="61"/>
  <c r="AQ136" i="61" s="1"/>
  <c r="AR114" i="61"/>
  <c r="AR99" i="61"/>
  <c r="AP92" i="61"/>
  <c r="AR34" i="61"/>
  <c r="AR138" i="61"/>
  <c r="AR103" i="61"/>
  <c r="AR18" i="61"/>
  <c r="AR70" i="61"/>
  <c r="AR19" i="61"/>
  <c r="AR78" i="61"/>
  <c r="AO88" i="57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<sst xmlns="http://schemas.openxmlformats.org/spreadsheetml/2006/main" count="2431" uniqueCount="179">
  <si>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</si>
  <si>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</si>
  <si>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</si>
  <si>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</si>
  <si>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</si>
  <si>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</si>
  <si>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</si>
  <si>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</si>
  <si>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</si>
  <si>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</si>
  <si>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</si>
  <si>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</si>
  <si>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</si>
  <si>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</si>
  <si>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</si>
  <si>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</si>
  <si>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</si>
  <si>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</si>
  <si>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</si>
  <si>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</si>
  <si>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</si>
  <si>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</si>
  <si>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</si>
  <si>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</si>
  <si>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</si>
  <si>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</si>
  <si>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</si>
  <si>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</si>
  <si>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</si>
  <si>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</si>
  <si>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</si>
  <si>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</si>
  <si>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</si>
  <si>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</si>
  <si>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</si>
  <si>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</si>
  <si>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</si>
  <si>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</si>
  <si>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</si>
  <si>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</si>
  <si>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</si>
  <si>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</si>
  <si>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</si>
  <si>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</si>
  <si>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</si>
  <si>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</si>
  <si>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</si>
  <si>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</si>
  <si>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</si>
  <si>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</si>
  <si>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</si>
  <si>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</si>
  <si>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</si>
  <si>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</si>
  <si>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</si>
  <si>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</si>
  <si>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</si>
  <si>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</si>
  <si>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</si>
  <si>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</si>
  <si>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</si>
  <si>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</si>
  <si>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</si>
  <si>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</si>
  <si>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</si>
  <si>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</si>
  <si>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</si>
  <si>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</si>
  <si>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</si>
  <si>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</si>
  <si>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</si>
  <si>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</si>
  <si>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</si>
  <si>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</si>
  <si>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</si>
  <si>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</si>
  <si>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</si>
  <si>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</si>
  <si>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</si>
  <si>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</si>
  <si>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</si>
  <si>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</si>
  <si>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</si>
  <si>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</si>
  <si>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</si>
  <si>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</si>
  <si>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</si>
  <si>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</si>
  <si>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</si>
  <si>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</si>
  <si>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</si>
  <si>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</si>
  <si>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</si>
  <si>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</si>
  <si>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</si>
  <si>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</si>
  <si>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</si>
  <si>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</si>
  <si>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</si>
  <si>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</si>
  <si>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</si>
  <si>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</si>
  <si>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</si>
  <si>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</si>
  <si>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</si>
  <si>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</si>
  <si>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</si>
  <si>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</si>
  <si>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</si>
  <si>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</si>
  <si>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</si>
  <si>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</si>
  <si>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</si>
  <si>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</si>
  <si>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</si>
  <si>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</si>
  <si>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</si>
  <si>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</si>
  <si>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</si>
  <si>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</si>
  <si>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</si>
  <si>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</si>
  <si>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</si>
  <si>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</si>
  <si>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</si>
  <si>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</si>
  <si>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</si>
  <si>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</si>
  <si>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</si>
  <si>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</si>
  <si>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</si>
  <si>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</si>
  <si>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</si>
  <si>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</si>
  <si>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</si>
  <si>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</si>
  <si>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</si>
  <si>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</si>
  <si>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</si>
  <si>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</si>
  <si>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</si>
  <si>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</si>
  <si>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</si>
  <si>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</si>
  <si>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</si>
  <si>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</si>
  <si>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</si>
  <si>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</si>
  <si>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</si>
  <si>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</si>
  <si>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</si>
  <si>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</si>
  <si>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</si>
  <si>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</si>
  <si>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</si>
  <si>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</si>
  <si>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</si>
  <si>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</si>
  <si>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</si>
  <si>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</si>
  <si>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</si>
  <si>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</si>
  <si>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</si>
  <si>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</si>
  <si>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</si>
  <si>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</si>
  <si>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</si>
  <si>
    <t>EPL GW24</t>
  </si>
  <si>
    <t>@SHW TN</t>
  </si>
  <si>
    <t>@TRN</t>
  </si>
  <si>
    <t>@SH WED</t>
  </si>
  <si>
    <t>@WBA</t>
  </si>
  <si>
    <t>@PORT</t>
  </si>
  <si>
    <t>SHR TOWN</t>
  </si>
  <si>
    <t>@OXF UN</t>
  </si>
  <si>
    <t>BIRM CITY</t>
  </si>
  <si>
    <t>@DERBY CTY</t>
  </si>
  <si>
    <t>@READ</t>
  </si>
  <si>
    <t>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</si>
</sst>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5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8" borderId="14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0" borderId="14" xfId="0" quotePrefix="1" applyFont="1" applyFill="1" applyBorder="1" applyAlignment="1">
      <alignment horizontal="center" vertical="center"/>
    </xf>
    <xf numFmtId="0" fontId="21" fillId="35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32" fillId="35" borderId="10" xfId="0" quotePrefix="1" applyFont="1" applyFill="1" applyBorder="1" applyAlignment="1">
      <alignment horizontal="center" vertical="center"/>
    </xf>
    <xf numFmtId="2" fontId="32" fillId="35" borderId="10" xfId="0" quotePrefix="1" applyNumberFormat="1" applyFont="1" applyFill="1" applyBorder="1" applyAlignment="1">
      <alignment horizontal="center" vertical="center"/>
    </xf>
    <xf numFmtId="164" fontId="32" fillId="35" borderId="10" xfId="0" quotePrefix="1" applyNumberFormat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0" borderId="29" xfId="0" applyFont="1" applyBorder="1"/>
    <xf numFmtId="0" fontId="21" fillId="48" borderId="10" xfId="0" quotePrefix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0" xfId="0" quotePrefix="1" applyFont="1" applyBorder="1" applyAlignment="1">
      <alignment horizontal="center"/>
    </xf>
    <xf numFmtId="0" fontId="21" fillId="48" borderId="10" xfId="0" applyFont="1" applyFill="1" applyBorder="1" applyAlignment="1">
      <alignment horizontal="center"/>
    </xf>
    <xf numFmtId="0" fontId="21" fillId="0" borderId="0" xfId="0" quotePrefix="1" applyFont="1"/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0" fillId="35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21" fillId="48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169" fontId="20" fillId="34" borderId="16" xfId="0" applyNumberFormat="1" applyFont="1" applyFill="1" applyBorder="1" applyAlignment="1">
      <alignment horizontal="center" vertical="center" wrapText="1"/>
    </xf>
    <xf numFmtId="169" fontId="20" fillId="34" borderId="17" xfId="0" applyNumberFormat="1" applyFont="1" applyFill="1" applyBorder="1" applyAlignment="1">
      <alignment horizontal="center" vertical="center" wrapText="1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0" fontId="21" fillId="48" borderId="18" xfId="0" quotePrefix="1" applyFont="1" applyFill="1" applyBorder="1" applyAlignment="1">
      <alignment horizontal="center" vertical="center"/>
    </xf>
    <xf numFmtId="0" fontId="21" fillId="48" borderId="11" xfId="0" quotePrefix="1" applyFont="1" applyFill="1" applyBorder="1" applyAlignment="1">
      <alignment horizontal="center" vertical="center"/>
    </xf>
    <xf numFmtId="0" fontId="21" fillId="49" borderId="18" xfId="0" quotePrefix="1" applyFont="1" applyFill="1" applyBorder="1" applyAlignment="1">
      <alignment horizontal="center" vertical="center"/>
    </xf>
    <xf numFmtId="0" fontId="21" fillId="49" borderId="14" xfId="0" quotePrefix="1" applyFont="1" applyFill="1" applyBorder="1" applyAlignment="1">
      <alignment horizontal="center" vertical="center"/>
    </xf>
    <xf numFmtId="0" fontId="21" fillId="49" borderId="11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45"/>
  <sheetViews>
    <sheetView workbookViewId="0">
      <pane xSplit="4" topLeftCell="E1" activePane="topRight" state="frozen"/>
      <selection activeCell="C55" sqref="C55"/>
      <selection pane="topRight" activeCell="S12" sqref="S12"/>
    </sheetView>
  </sheetViews>
  <sheetFormatPr defaultColWidth="9.109375" defaultRowHeight="12" x14ac:dyDescent="0.25"/>
  <cols>
    <col min="1" max="3" width="9.109375" style="1" hidden="1" customWidth="1"/>
    <col min="4" max="4" width="6.6640625" style="1" customWidth="1"/>
    <col min="5" max="15" width="5.6640625" style="1" customWidth="1"/>
    <col min="16" max="29" width="6.6640625" style="1" customWidth="1"/>
    <col min="30" max="30" width="2.664062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v>16</v>
      </c>
      <c r="F2" s="11">
        <v>22</v>
      </c>
      <c r="G2" s="27">
        <f>0.5304*(0.3748*E2+1.1738)</f>
        <v>3.8032862399999998</v>
      </c>
      <c r="H2" s="27">
        <f>E2-G2</f>
        <v>12.19671376</v>
      </c>
      <c r="I2" s="11">
        <v>6</v>
      </c>
      <c r="J2" s="11">
        <v>13</v>
      </c>
      <c r="K2" s="11">
        <v>23</v>
      </c>
      <c r="L2" s="27">
        <f>0.6847*(0.4555*J2-12.437)</f>
        <v>-4.4611628499999991</v>
      </c>
      <c r="M2" s="27">
        <f>J2-L2</f>
        <v>17.461162850000001</v>
      </c>
      <c r="N2" s="11">
        <v>11</v>
      </c>
      <c r="O2" s="11">
        <v>6</v>
      </c>
      <c r="P2" s="12">
        <f>N2/O2</f>
        <v>1.8333333333333333</v>
      </c>
      <c r="Q2" s="12">
        <f>I2/O2</f>
        <v>1</v>
      </c>
      <c r="R2" s="12">
        <f>VLOOKUP(D2,xG!$B$2:$G$21,6,FALSE)</f>
        <v>1.375</v>
      </c>
      <c r="S2" s="12">
        <f>P2-R2</f>
        <v>0.45833333333333326</v>
      </c>
      <c r="T2" s="12">
        <f>VLOOKUP(D2,xG!$B$24:$G$43,6,FALSE)</f>
        <v>1.6550000000000002</v>
      </c>
      <c r="U2" s="12">
        <f>T2-Q2</f>
        <v>0.65500000000000025</v>
      </c>
      <c r="V2" s="12">
        <f>($AF$3*K2+$AF$4*J2)/O2</f>
        <v>7.1500000000000012</v>
      </c>
      <c r="W2" s="12">
        <f t="shared" ref="W2:W22" si="0">(V2/$V$22)*$P$22</f>
        <v>1.2319570871261378</v>
      </c>
      <c r="X2" s="12">
        <f>P2-W2</f>
        <v>0.60137624620719543</v>
      </c>
      <c r="Y2" s="12">
        <f>($AH$3*F2+$AH$4*E2)/O2</f>
        <v>5.2883333333333331</v>
      </c>
      <c r="Z2" s="12">
        <f t="shared" ref="Z2:Z22" si="1">(Y2/$Y$22)*$P$22</f>
        <v>1.3415099156017167</v>
      </c>
      <c r="AA2" s="12">
        <f>Z2-Q2</f>
        <v>0.34150991560171673</v>
      </c>
      <c r="AB2" s="12">
        <f>IF(X$25="Y",AVERAGE(T2,Z2),IF(X$25="N",Z2,IF(X$25="Only",T2,B2)))</f>
        <v>1.4982549578008584</v>
      </c>
      <c r="AC2" s="12">
        <f>IF(X$25="Y",AVERAGE(R2,W2),IF(X$25="N",W2,IF(X$25="Only",R2,C2)))</f>
        <v>1.3034785435630689</v>
      </c>
      <c r="AD2" s="26"/>
      <c r="AE2" s="139" t="s">
        <v>68</v>
      </c>
      <c r="AF2" s="140"/>
      <c r="AG2" s="141" t="s">
        <v>69</v>
      </c>
      <c r="AH2" s="142"/>
      <c r="AI2" s="7">
        <f>AC2-AB2</f>
        <v>-0.19477641423778946</v>
      </c>
    </row>
    <row r="3" spans="1:35" x14ac:dyDescent="0.25">
      <c r="A3" s="1" t="s">
        <v>117</v>
      </c>
      <c r="D3" s="32" t="str">
        <f>Schedule!A3</f>
        <v>AVL</v>
      </c>
      <c r="E3" s="11">
        <v>28</v>
      </c>
      <c r="F3" s="11">
        <v>40</v>
      </c>
      <c r="G3" s="27">
        <f t="shared" ref="G3:G21" si="2">0.5304*(0.3748*E3+1.1738)</f>
        <v>6.1888132799999998</v>
      </c>
      <c r="H3" s="27">
        <f t="shared" ref="H3:H21" si="3">E3-G3</f>
        <v>21.811186720000002</v>
      </c>
      <c r="I3" s="11">
        <v>15</v>
      </c>
      <c r="J3" s="11">
        <v>8</v>
      </c>
      <c r="K3" s="11">
        <v>18</v>
      </c>
      <c r="L3" s="27">
        <f t="shared" ref="L3:L21" si="4">0.6847*(0.4555*J3-12.437)</f>
        <v>-6.0205670999999992</v>
      </c>
      <c r="M3" s="27">
        <f t="shared" ref="M3:M21" si="5">J3-L3</f>
        <v>14.020567099999999</v>
      </c>
      <c r="N3" s="11">
        <v>7</v>
      </c>
      <c r="O3" s="11">
        <v>6</v>
      </c>
      <c r="P3" s="12">
        <f t="shared" ref="P3:P21" si="6">N3/O3</f>
        <v>1.1666666666666667</v>
      </c>
      <c r="Q3" s="12">
        <f t="shared" ref="Q3:Q21" si="7">I3/O3</f>
        <v>2.5</v>
      </c>
      <c r="R3" s="12">
        <f>VLOOKUP(D3,xG!$B$2:$G$21,6,FALSE)</f>
        <v>1.1950000000000001</v>
      </c>
      <c r="S3" s="12">
        <f t="shared" ref="S3:S22" si="8">P3-R3</f>
        <v>-2.8333333333333321E-2</v>
      </c>
      <c r="T3" s="12">
        <f>VLOOKUP(D3,xG!$B$24:$G$43,6,FALSE)</f>
        <v>2.3333333333333335</v>
      </c>
      <c r="U3" s="12">
        <f t="shared" ref="U3:U22" si="9">T3-Q3</f>
        <v>-0.16666666666666652</v>
      </c>
      <c r="V3" s="12">
        <f t="shared" ref="V3:V22" si="10">($AF$3*K3+$AF$4*J3)/O3</f>
        <v>5.2333333333333334</v>
      </c>
      <c r="W3" s="12">
        <f t="shared" si="0"/>
        <v>0.90171218032076295</v>
      </c>
      <c r="X3" s="12">
        <f t="shared" ref="X3:X22" si="11">P3-W3</f>
        <v>0.26495448634590379</v>
      </c>
      <c r="Y3" s="12">
        <f t="shared" ref="Y3:Y22" si="12">($AH$3*F3+$AH$4*E3)/O3</f>
        <v>9.4333333333333318</v>
      </c>
      <c r="Z3" s="12">
        <f t="shared" si="1"/>
        <v>2.3929864867020849</v>
      </c>
      <c r="AA3" s="12">
        <f t="shared" ref="AA3:AA22" si="13">Z3-Q3</f>
        <v>-0.10701351329791509</v>
      </c>
      <c r="AB3" s="12">
        <f t="shared" ref="AB3:AB21" si="14">IF(X$25="Y",AVERAGE(T3,Z3),IF(X$25="N",Z3,IF(X$25="Only",T3,B3)))</f>
        <v>2.3631599100177092</v>
      </c>
      <c r="AC3" s="12">
        <f t="shared" ref="AC3:AC21" si="15">IF(X$25="Y",AVERAGE(R3,W3),IF(X$25="N",W3,IF(X$25="Only",R3,C3)))</f>
        <v>1.0483560901603814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-1.3148038198573277</v>
      </c>
    </row>
    <row r="4" spans="1:35" x14ac:dyDescent="0.25">
      <c r="A4" s="1" t="s">
        <v>99</v>
      </c>
      <c r="D4" s="32" t="str">
        <f>Schedule!A4</f>
        <v>BOU</v>
      </c>
      <c r="E4" s="11">
        <v>17</v>
      </c>
      <c r="F4" s="11">
        <v>36</v>
      </c>
      <c r="G4" s="27">
        <f t="shared" si="2"/>
        <v>4.0020801600000002</v>
      </c>
      <c r="H4" s="27">
        <f t="shared" si="3"/>
        <v>12.99791984</v>
      </c>
      <c r="I4" s="11">
        <v>11</v>
      </c>
      <c r="J4" s="11">
        <v>13</v>
      </c>
      <c r="K4" s="11">
        <v>19</v>
      </c>
      <c r="L4" s="27">
        <f t="shared" si="4"/>
        <v>-4.4611628499999991</v>
      </c>
      <c r="M4" s="27">
        <f t="shared" si="5"/>
        <v>17.461162850000001</v>
      </c>
      <c r="N4" s="11">
        <v>6</v>
      </c>
      <c r="O4" s="11">
        <v>6</v>
      </c>
      <c r="P4" s="12">
        <f t="shared" si="6"/>
        <v>1</v>
      </c>
      <c r="Q4" s="12">
        <f t="shared" si="7"/>
        <v>1.8333333333333333</v>
      </c>
      <c r="R4" s="12">
        <f>VLOOKUP(D4,xG!$B$2:$G$21,6,FALSE)</f>
        <v>1.3099999999999998</v>
      </c>
      <c r="S4" s="12">
        <f t="shared" si="8"/>
        <v>-0.30999999999999983</v>
      </c>
      <c r="T4" s="12">
        <f>VLOOKUP(D4,xG!$B$24:$G$43,6,FALSE)</f>
        <v>2.1183333333333336</v>
      </c>
      <c r="U4" s="12">
        <f t="shared" si="9"/>
        <v>0.28500000000000036</v>
      </c>
      <c r="V4" s="12">
        <f t="shared" si="10"/>
        <v>6.2833333333333341</v>
      </c>
      <c r="W4" s="12">
        <f t="shared" si="0"/>
        <v>1.0826289553532726</v>
      </c>
      <c r="X4" s="12">
        <f t="shared" si="11"/>
        <v>-8.2628955353272637E-2</v>
      </c>
      <c r="Y4" s="12">
        <f t="shared" si="12"/>
        <v>7.1233333333333322</v>
      </c>
      <c r="Z4" s="12">
        <f t="shared" si="1"/>
        <v>1.8070007498524228</v>
      </c>
      <c r="AA4" s="12">
        <f t="shared" si="13"/>
        <v>-2.6332583480910499E-2</v>
      </c>
      <c r="AB4" s="12">
        <f t="shared" si="14"/>
        <v>1.9626670415928782</v>
      </c>
      <c r="AC4" s="12">
        <f t="shared" si="15"/>
        <v>1.1963144776766361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-0.76635256391624207</v>
      </c>
    </row>
    <row r="5" spans="1:35" x14ac:dyDescent="0.25">
      <c r="A5" s="1" t="s">
        <v>97</v>
      </c>
      <c r="D5" s="32" t="str">
        <f>Schedule!A5</f>
        <v>BRI</v>
      </c>
      <c r="E5" s="11">
        <v>12</v>
      </c>
      <c r="F5" s="11">
        <v>23</v>
      </c>
      <c r="G5" s="27">
        <f t="shared" si="2"/>
        <v>3.00811056</v>
      </c>
      <c r="H5" s="27">
        <f t="shared" si="3"/>
        <v>8.9918894399999996</v>
      </c>
      <c r="I5" s="11">
        <v>10</v>
      </c>
      <c r="J5" s="11">
        <v>14</v>
      </c>
      <c r="K5" s="11">
        <v>22</v>
      </c>
      <c r="L5" s="27">
        <f t="shared" si="4"/>
        <v>-4.1492819999999986</v>
      </c>
      <c r="M5" s="27">
        <f t="shared" si="5"/>
        <v>18.149281999999999</v>
      </c>
      <c r="N5" s="11">
        <v>7</v>
      </c>
      <c r="O5" s="11">
        <v>6</v>
      </c>
      <c r="P5" s="12">
        <f t="shared" si="6"/>
        <v>1.1666666666666667</v>
      </c>
      <c r="Q5" s="12">
        <f t="shared" si="7"/>
        <v>1.6666666666666667</v>
      </c>
      <c r="R5" s="12">
        <f>VLOOKUP(D5,xG!$B$2:$G$21,6,FALSE)</f>
        <v>1.3583333333333334</v>
      </c>
      <c r="S5" s="12">
        <f t="shared" si="8"/>
        <v>-0.19166666666666665</v>
      </c>
      <c r="T5" s="12">
        <f>VLOOKUP(D5,xG!$B$24:$G$43,6,FALSE)</f>
        <v>1.0783333333333334</v>
      </c>
      <c r="U5" s="12">
        <f t="shared" si="9"/>
        <v>-0.58833333333333337</v>
      </c>
      <c r="V5" s="12">
        <f t="shared" si="10"/>
        <v>7.1000000000000005</v>
      </c>
      <c r="W5" s="12">
        <f t="shared" si="0"/>
        <v>1.2233420026007802</v>
      </c>
      <c r="X5" s="12">
        <f t="shared" si="11"/>
        <v>-5.6675335934113447E-2</v>
      </c>
      <c r="Y5" s="12">
        <f t="shared" si="12"/>
        <v>4.7408333333333337</v>
      </c>
      <c r="Z5" s="12">
        <f t="shared" si="1"/>
        <v>1.2026236857639723</v>
      </c>
      <c r="AA5" s="12">
        <f t="shared" si="13"/>
        <v>-0.46404298090269447</v>
      </c>
      <c r="AB5" s="12">
        <f t="shared" si="14"/>
        <v>1.1404785095486529</v>
      </c>
      <c r="AC5" s="12">
        <f t="shared" si="15"/>
        <v>1.2908376679670568</v>
      </c>
      <c r="AD5" s="26"/>
      <c r="AI5" s="7">
        <f t="shared" si="16"/>
        <v>0.15035915841840386</v>
      </c>
    </row>
    <row r="6" spans="1:35" x14ac:dyDescent="0.25">
      <c r="A6" s="1" t="s">
        <v>98</v>
      </c>
      <c r="D6" s="32" t="str">
        <f>Schedule!A6</f>
        <v>BUR</v>
      </c>
      <c r="E6" s="11">
        <v>15</v>
      </c>
      <c r="F6" s="11">
        <v>31</v>
      </c>
      <c r="G6" s="27">
        <f t="shared" si="2"/>
        <v>3.6044923199999999</v>
      </c>
      <c r="H6" s="27">
        <f t="shared" si="3"/>
        <v>11.39550768</v>
      </c>
      <c r="I6" s="11">
        <v>5</v>
      </c>
      <c r="J6" s="11">
        <v>15</v>
      </c>
      <c r="K6" s="11">
        <v>26</v>
      </c>
      <c r="L6" s="27">
        <f t="shared" si="4"/>
        <v>-3.8374011499999989</v>
      </c>
      <c r="M6" s="27">
        <f t="shared" si="5"/>
        <v>18.837401149999998</v>
      </c>
      <c r="N6" s="11">
        <v>9</v>
      </c>
      <c r="O6" s="11">
        <v>6</v>
      </c>
      <c r="P6" s="12">
        <f t="shared" si="6"/>
        <v>1.5</v>
      </c>
      <c r="Q6" s="12">
        <f t="shared" si="7"/>
        <v>0.83333333333333337</v>
      </c>
      <c r="R6" s="12">
        <f>VLOOKUP(D6,xG!$B$2:$G$21,6,FALSE)</f>
        <v>1.4583333333333333</v>
      </c>
      <c r="S6" s="12">
        <f t="shared" si="8"/>
        <v>4.1666666666666741E-2</v>
      </c>
      <c r="T6" s="12">
        <f>VLOOKUP(D6,xG!$B$24:$G$43,6,FALSE)</f>
        <v>1.7333333333333332</v>
      </c>
      <c r="U6" s="12">
        <f t="shared" si="9"/>
        <v>0.8999999999999998</v>
      </c>
      <c r="V6" s="12">
        <f t="shared" si="10"/>
        <v>8.1333333333333346</v>
      </c>
      <c r="W6" s="12">
        <f t="shared" si="0"/>
        <v>1.4013870827915043</v>
      </c>
      <c r="X6" s="12">
        <f t="shared" si="11"/>
        <v>9.8612917208495743E-2</v>
      </c>
      <c r="Y6" s="12">
        <f t="shared" si="12"/>
        <v>6.1941666666666668</v>
      </c>
      <c r="Z6" s="12">
        <f t="shared" si="1"/>
        <v>1.5712958088035867</v>
      </c>
      <c r="AA6" s="12">
        <f t="shared" si="13"/>
        <v>0.73796247547025329</v>
      </c>
      <c r="AB6" s="12">
        <f t="shared" si="14"/>
        <v>1.6523145710684599</v>
      </c>
      <c r="AC6" s="12">
        <f t="shared" si="15"/>
        <v>1.4298602080624188</v>
      </c>
      <c r="AD6" s="26"/>
      <c r="AI6" s="7">
        <f t="shared" si="16"/>
        <v>-0.22245436300604116</v>
      </c>
    </row>
    <row r="7" spans="1:35" x14ac:dyDescent="0.25">
      <c r="A7" s="1" t="s">
        <v>105</v>
      </c>
      <c r="D7" s="32" t="str">
        <f>Schedule!A7</f>
        <v>CHE</v>
      </c>
      <c r="E7" s="11">
        <v>8</v>
      </c>
      <c r="F7" s="11">
        <v>15</v>
      </c>
      <c r="G7" s="27">
        <f t="shared" si="2"/>
        <v>2.2129348800000002</v>
      </c>
      <c r="H7" s="27">
        <f t="shared" si="3"/>
        <v>5.7870651199999994</v>
      </c>
      <c r="I7" s="11">
        <v>8</v>
      </c>
      <c r="J7" s="11">
        <v>17</v>
      </c>
      <c r="K7" s="11">
        <v>30</v>
      </c>
      <c r="L7" s="27">
        <f t="shared" si="4"/>
        <v>-3.2136394499999996</v>
      </c>
      <c r="M7" s="27">
        <f t="shared" si="5"/>
        <v>20.213639449999999</v>
      </c>
      <c r="N7" s="11">
        <v>9</v>
      </c>
      <c r="O7" s="11">
        <v>6</v>
      </c>
      <c r="P7" s="12">
        <f t="shared" si="6"/>
        <v>1.5</v>
      </c>
      <c r="Q7" s="12">
        <f t="shared" si="7"/>
        <v>1.3333333333333333</v>
      </c>
      <c r="R7" s="12">
        <f>VLOOKUP(D7,xG!$B$2:$G$21,6,FALSE)</f>
        <v>1.89</v>
      </c>
      <c r="S7" s="12">
        <f t="shared" si="8"/>
        <v>-0.3899999999999999</v>
      </c>
      <c r="T7" s="12">
        <f>VLOOKUP(D7,xG!$B$24:$G$43,6,FALSE)</f>
        <v>0.67166666666666675</v>
      </c>
      <c r="U7" s="12">
        <f t="shared" si="9"/>
        <v>-0.66166666666666651</v>
      </c>
      <c r="V7" s="12">
        <f t="shared" si="10"/>
        <v>9.3333333333333339</v>
      </c>
      <c r="W7" s="12">
        <f t="shared" si="0"/>
        <v>1.6081491114000865</v>
      </c>
      <c r="X7" s="12">
        <f t="shared" si="11"/>
        <v>-0.10814911140008654</v>
      </c>
      <c r="Y7" s="12">
        <f t="shared" si="12"/>
        <v>3.1208333333333336</v>
      </c>
      <c r="Z7" s="12">
        <f t="shared" si="1"/>
        <v>0.79167264953174132</v>
      </c>
      <c r="AA7" s="12">
        <f t="shared" si="13"/>
        <v>-0.54166068380159194</v>
      </c>
      <c r="AB7" s="12">
        <f t="shared" si="14"/>
        <v>0.73166965809920403</v>
      </c>
      <c r="AC7" s="12">
        <f t="shared" si="15"/>
        <v>1.7490745557000431</v>
      </c>
      <c r="AD7" s="26"/>
      <c r="AI7" s="7">
        <f t="shared" si="16"/>
        <v>1.017404897600839</v>
      </c>
    </row>
    <row r="8" spans="1:35" x14ac:dyDescent="0.25">
      <c r="A8" s="1" t="s">
        <v>100</v>
      </c>
      <c r="D8" s="32" t="str">
        <f>Schedule!A8</f>
        <v>CRY</v>
      </c>
      <c r="E8" s="11">
        <v>12</v>
      </c>
      <c r="F8" s="11">
        <v>29</v>
      </c>
      <c r="G8" s="27">
        <f>0.5304*(0.3748*E8+1.1738)</f>
        <v>3.00811056</v>
      </c>
      <c r="H8" s="27">
        <f t="shared" si="3"/>
        <v>8.9918894399999996</v>
      </c>
      <c r="I8" s="11">
        <v>9</v>
      </c>
      <c r="J8" s="11">
        <v>6</v>
      </c>
      <c r="K8" s="11">
        <v>19</v>
      </c>
      <c r="L8" s="27">
        <f t="shared" si="4"/>
        <v>-6.6443287999999994</v>
      </c>
      <c r="M8" s="27">
        <f t="shared" si="5"/>
        <v>12.6443288</v>
      </c>
      <c r="N8" s="11">
        <v>5</v>
      </c>
      <c r="O8" s="11">
        <v>6</v>
      </c>
      <c r="P8" s="12">
        <f t="shared" si="6"/>
        <v>0.83333333333333337</v>
      </c>
      <c r="Q8" s="12">
        <f t="shared" si="7"/>
        <v>1.5</v>
      </c>
      <c r="R8" s="12">
        <f>VLOOKUP(D8,xG!$B$2:$G$21,6,FALSE)</f>
        <v>0.83500000000000008</v>
      </c>
      <c r="S8" s="12">
        <f t="shared" si="8"/>
        <v>-1.6666666666667052E-3</v>
      </c>
      <c r="T8" s="12">
        <f>VLOOKUP(D8,xG!$B$24:$G$43,6,FALSE)</f>
        <v>1.4550000000000001</v>
      </c>
      <c r="U8" s="12">
        <f t="shared" si="9"/>
        <v>-4.4999999999999929E-2</v>
      </c>
      <c r="V8" s="12">
        <f t="shared" si="10"/>
        <v>5.1166666666666663</v>
      </c>
      <c r="W8" s="12">
        <f t="shared" si="0"/>
        <v>0.8816103164282616</v>
      </c>
      <c r="X8" s="12">
        <f t="shared" si="11"/>
        <v>-4.8276983094928227E-2</v>
      </c>
      <c r="Y8" s="12">
        <f t="shared" si="12"/>
        <v>5.4558333333333335</v>
      </c>
      <c r="Z8" s="12">
        <f t="shared" si="1"/>
        <v>1.3840002233602964</v>
      </c>
      <c r="AA8" s="12">
        <f t="shared" si="13"/>
        <v>-0.11599977663970362</v>
      </c>
      <c r="AB8" s="12">
        <f t="shared" si="14"/>
        <v>1.4195001116801482</v>
      </c>
      <c r="AC8" s="12">
        <f t="shared" si="15"/>
        <v>0.85830515821413078</v>
      </c>
      <c r="AD8" s="26"/>
      <c r="AI8" s="7">
        <f t="shared" si="16"/>
        <v>-0.56119495346601744</v>
      </c>
    </row>
    <row r="9" spans="1:35" x14ac:dyDescent="0.25">
      <c r="A9" s="1" t="s">
        <v>107</v>
      </c>
      <c r="D9" s="32" t="str">
        <f>Schedule!A9</f>
        <v>EVE</v>
      </c>
      <c r="E9" s="11">
        <v>10</v>
      </c>
      <c r="F9" s="11">
        <v>18</v>
      </c>
      <c r="G9" s="27">
        <f t="shared" si="2"/>
        <v>2.6105227200000001</v>
      </c>
      <c r="H9" s="27">
        <f t="shared" si="3"/>
        <v>7.3894772799999995</v>
      </c>
      <c r="I9" s="11">
        <v>9</v>
      </c>
      <c r="J9" s="11">
        <v>22</v>
      </c>
      <c r="K9" s="11">
        <v>35</v>
      </c>
      <c r="L9" s="27">
        <f t="shared" si="4"/>
        <v>-1.6542351999999989</v>
      </c>
      <c r="M9" s="27">
        <f t="shared" si="5"/>
        <v>23.654235199999999</v>
      </c>
      <c r="N9" s="11">
        <v>12</v>
      </c>
      <c r="O9" s="11">
        <v>6</v>
      </c>
      <c r="P9" s="12">
        <f t="shared" si="6"/>
        <v>2</v>
      </c>
      <c r="Q9" s="12">
        <f t="shared" si="7"/>
        <v>1.5</v>
      </c>
      <c r="R9" s="12">
        <f>VLOOKUP(D9,xG!$B$2:$G$21,6,FALSE)</f>
        <v>2.1766666666666667</v>
      </c>
      <c r="S9" s="12">
        <f t="shared" si="8"/>
        <v>-0.17666666666666675</v>
      </c>
      <c r="T9" s="12">
        <f>VLOOKUP(D9,xG!$B$24:$G$43,6,FALSE)</f>
        <v>1.2116666666666667</v>
      </c>
      <c r="U9" s="12">
        <f t="shared" si="9"/>
        <v>-0.28833333333333333</v>
      </c>
      <c r="V9" s="12">
        <f t="shared" si="10"/>
        <v>11.25</v>
      </c>
      <c r="W9" s="12">
        <f t="shared" si="0"/>
        <v>1.9383940182054615</v>
      </c>
      <c r="X9" s="12">
        <f t="shared" si="11"/>
        <v>6.1605981794538467E-2</v>
      </c>
      <c r="Y9" s="12">
        <f t="shared" si="12"/>
        <v>3.8116666666666661</v>
      </c>
      <c r="Z9" s="12">
        <f t="shared" si="1"/>
        <v>0.96691874471513584</v>
      </c>
      <c r="AA9" s="12">
        <f t="shared" si="13"/>
        <v>-0.53308125528486416</v>
      </c>
      <c r="AB9" s="12">
        <f t="shared" si="14"/>
        <v>1.0892927056909012</v>
      </c>
      <c r="AC9" s="12">
        <f t="shared" si="15"/>
        <v>2.0575303424360643</v>
      </c>
      <c r="AD9" s="26"/>
      <c r="AI9" s="7">
        <f t="shared" si="16"/>
        <v>0.96823763674516305</v>
      </c>
    </row>
    <row r="10" spans="1:35" x14ac:dyDescent="0.25">
      <c r="A10" s="1" t="s">
        <v>101</v>
      </c>
      <c r="D10" s="32" t="str">
        <f>Schedule!A10</f>
        <v>LEI</v>
      </c>
      <c r="E10" s="11">
        <v>15</v>
      </c>
      <c r="F10" s="11">
        <v>29</v>
      </c>
      <c r="G10" s="27">
        <f t="shared" si="2"/>
        <v>3.6044923199999999</v>
      </c>
      <c r="H10" s="27">
        <f t="shared" si="3"/>
        <v>11.39550768</v>
      </c>
      <c r="I10" s="11">
        <v>8</v>
      </c>
      <c r="J10" s="11">
        <v>12</v>
      </c>
      <c r="K10" s="11">
        <v>31</v>
      </c>
      <c r="L10" s="27">
        <f t="shared" si="4"/>
        <v>-4.7730436999999997</v>
      </c>
      <c r="M10" s="27">
        <f t="shared" si="5"/>
        <v>16.773043699999999</v>
      </c>
      <c r="N10" s="11">
        <v>8</v>
      </c>
      <c r="O10" s="11">
        <v>6</v>
      </c>
      <c r="P10" s="12">
        <f t="shared" si="6"/>
        <v>1.3333333333333333</v>
      </c>
      <c r="Q10" s="12">
        <f t="shared" si="7"/>
        <v>1.3333333333333333</v>
      </c>
      <c r="R10" s="12">
        <f>VLOOKUP(D10,xG!$B$2:$G$21,6,FALSE)</f>
        <v>1.5149999999999997</v>
      </c>
      <c r="S10" s="12">
        <f t="shared" si="8"/>
        <v>-0.18166666666666642</v>
      </c>
      <c r="T10" s="12">
        <f>VLOOKUP(D10,xG!$B$24:$G$43,6,FALSE)</f>
        <v>1.5483333333333336</v>
      </c>
      <c r="U10" s="12">
        <f t="shared" si="9"/>
        <v>0.2150000000000003</v>
      </c>
      <c r="V10" s="12">
        <f t="shared" si="10"/>
        <v>8.7166666666666668</v>
      </c>
      <c r="W10" s="12">
        <f t="shared" si="0"/>
        <v>1.5018964022540096</v>
      </c>
      <c r="X10" s="12">
        <f t="shared" si="11"/>
        <v>-0.1685630689206763</v>
      </c>
      <c r="Y10" s="12">
        <f t="shared" si="12"/>
        <v>5.9558333333333335</v>
      </c>
      <c r="Z10" s="12">
        <f t="shared" si="1"/>
        <v>1.5108369629381455</v>
      </c>
      <c r="AA10" s="12">
        <f t="shared" si="13"/>
        <v>0.17750362960481225</v>
      </c>
      <c r="AB10" s="12">
        <f t="shared" si="14"/>
        <v>1.5295851481357396</v>
      </c>
      <c r="AC10" s="12">
        <f t="shared" si="15"/>
        <v>1.5084482011270046</v>
      </c>
      <c r="AD10" s="26"/>
      <c r="AI10" s="7">
        <f t="shared" si="16"/>
        <v>-2.113694700873503E-2</v>
      </c>
    </row>
    <row r="11" spans="1:35" x14ac:dyDescent="0.25">
      <c r="A11" s="1" t="s">
        <v>92</v>
      </c>
      <c r="D11" s="32" t="str">
        <f>Schedule!A11</f>
        <v>LIV</v>
      </c>
      <c r="E11" s="11">
        <v>9</v>
      </c>
      <c r="F11" s="11">
        <v>20</v>
      </c>
      <c r="G11" s="27">
        <f t="shared" si="2"/>
        <v>2.4117288000000001</v>
      </c>
      <c r="H11" s="27">
        <f t="shared" si="3"/>
        <v>6.5882711999999994</v>
      </c>
      <c r="I11" s="11">
        <v>3</v>
      </c>
      <c r="J11" s="11">
        <v>17</v>
      </c>
      <c r="K11" s="11">
        <v>39</v>
      </c>
      <c r="L11" s="27">
        <f t="shared" si="4"/>
        <v>-3.2136394499999996</v>
      </c>
      <c r="M11" s="27">
        <f t="shared" si="5"/>
        <v>20.213639449999999</v>
      </c>
      <c r="N11" s="11">
        <v>13</v>
      </c>
      <c r="O11" s="11">
        <v>6</v>
      </c>
      <c r="P11" s="12">
        <f t="shared" si="6"/>
        <v>2.1666666666666665</v>
      </c>
      <c r="Q11" s="12">
        <f t="shared" si="7"/>
        <v>0.5</v>
      </c>
      <c r="R11" s="12">
        <f>VLOOKUP(D11,xG!$B$2:$G$21,6,FALSE)</f>
        <v>1.9933333333333334</v>
      </c>
      <c r="S11" s="12">
        <f t="shared" si="8"/>
        <v>0.17333333333333312</v>
      </c>
      <c r="T11" s="12">
        <f>VLOOKUP(D11,xG!$B$24:$G$43,6,FALSE)</f>
        <v>1.0283333333333333</v>
      </c>
      <c r="U11" s="12">
        <f t="shared" si="9"/>
        <v>0.52833333333333332</v>
      </c>
      <c r="V11" s="12">
        <f t="shared" si="10"/>
        <v>11.283333333333333</v>
      </c>
      <c r="W11" s="12">
        <f t="shared" si="0"/>
        <v>1.9441374078890332</v>
      </c>
      <c r="X11" s="12">
        <f t="shared" si="11"/>
        <v>0.2225292587776333</v>
      </c>
      <c r="Y11" s="12">
        <f t="shared" si="12"/>
        <v>3.8833333333333329</v>
      </c>
      <c r="Z11" s="12">
        <f t="shared" si="1"/>
        <v>0.98509867738796097</v>
      </c>
      <c r="AA11" s="12">
        <f t="shared" si="13"/>
        <v>0.48509867738796097</v>
      </c>
      <c r="AB11" s="12">
        <f t="shared" si="14"/>
        <v>1.0067160053606472</v>
      </c>
      <c r="AC11" s="12">
        <f t="shared" si="15"/>
        <v>1.9687353706111832</v>
      </c>
      <c r="AD11" s="26"/>
      <c r="AI11" s="7">
        <f t="shared" si="16"/>
        <v>0.962019365250536</v>
      </c>
    </row>
    <row r="12" spans="1:35" x14ac:dyDescent="0.25">
      <c r="A12" s="1" t="s">
        <v>94</v>
      </c>
      <c r="D12" s="32" t="str">
        <f>Schedule!A12</f>
        <v>MCI</v>
      </c>
      <c r="E12" s="11">
        <v>5</v>
      </c>
      <c r="F12" s="11">
        <v>11</v>
      </c>
      <c r="G12" s="27">
        <f t="shared" si="2"/>
        <v>1.6165531200000001</v>
      </c>
      <c r="H12" s="27">
        <f t="shared" si="3"/>
        <v>3.3834468800000002</v>
      </c>
      <c r="I12" s="11">
        <v>5</v>
      </c>
      <c r="J12" s="11">
        <v>23</v>
      </c>
      <c r="K12" s="11">
        <v>41</v>
      </c>
      <c r="L12" s="27">
        <f t="shared" si="4"/>
        <v>-1.3423543499999997</v>
      </c>
      <c r="M12" s="27">
        <f t="shared" si="5"/>
        <v>24.342354350000001</v>
      </c>
      <c r="N12" s="11">
        <v>12</v>
      </c>
      <c r="O12" s="11">
        <v>6</v>
      </c>
      <c r="P12" s="12">
        <f t="shared" si="6"/>
        <v>2</v>
      </c>
      <c r="Q12" s="12">
        <f t="shared" si="7"/>
        <v>0.83333333333333337</v>
      </c>
      <c r="R12" s="12">
        <f>VLOOKUP(D12,xG!$B$2:$G$21,6,FALSE)</f>
        <v>2.6549999999999998</v>
      </c>
      <c r="S12" s="12">
        <f t="shared" si="8"/>
        <v>-0.6549999999999998</v>
      </c>
      <c r="T12" s="12">
        <f>VLOOKUP(D12,xG!$B$24:$G$43,6,FALSE)</f>
        <v>0.59166666666666667</v>
      </c>
      <c r="U12" s="12">
        <f t="shared" si="9"/>
        <v>-0.2416666666666667</v>
      </c>
      <c r="V12" s="12">
        <f t="shared" si="10"/>
        <v>12.716666666666669</v>
      </c>
      <c r="W12" s="12">
        <f t="shared" si="0"/>
        <v>2.1911031642826182</v>
      </c>
      <c r="X12" s="12">
        <f t="shared" si="11"/>
        <v>-0.1911031642826182</v>
      </c>
      <c r="Y12" s="12">
        <f t="shared" si="12"/>
        <v>2.1441666666666666</v>
      </c>
      <c r="Z12" s="12">
        <f t="shared" si="1"/>
        <v>0.54391821822300934</v>
      </c>
      <c r="AA12" s="12">
        <f t="shared" si="13"/>
        <v>-0.28941511511032403</v>
      </c>
      <c r="AB12" s="12">
        <f t="shared" si="14"/>
        <v>0.56779244244483795</v>
      </c>
      <c r="AC12" s="12">
        <f t="shared" si="15"/>
        <v>2.423051582141309</v>
      </c>
      <c r="AD12" s="26"/>
      <c r="AI12" s="7">
        <f t="shared" si="16"/>
        <v>1.855259139696471</v>
      </c>
    </row>
    <row r="13" spans="1:35" x14ac:dyDescent="0.25">
      <c r="A13" s="1" t="s">
        <v>106</v>
      </c>
      <c r="D13" s="32" t="str">
        <f>Schedule!A13</f>
        <v>MUN</v>
      </c>
      <c r="E13" s="11">
        <v>7</v>
      </c>
      <c r="F13" s="11">
        <v>17</v>
      </c>
      <c r="G13" s="27">
        <f t="shared" si="2"/>
        <v>2.0141409600000002</v>
      </c>
      <c r="H13" s="27">
        <f t="shared" si="3"/>
        <v>4.9858590399999994</v>
      </c>
      <c r="I13" s="11">
        <v>4</v>
      </c>
      <c r="J13" s="11">
        <v>12</v>
      </c>
      <c r="K13" s="11">
        <v>33</v>
      </c>
      <c r="L13" s="27">
        <f t="shared" si="4"/>
        <v>-4.7730436999999997</v>
      </c>
      <c r="M13" s="27">
        <f t="shared" si="5"/>
        <v>16.773043699999999</v>
      </c>
      <c r="N13" s="11">
        <v>9</v>
      </c>
      <c r="O13" s="11">
        <v>6</v>
      </c>
      <c r="P13" s="12">
        <f t="shared" si="6"/>
        <v>1.5</v>
      </c>
      <c r="Q13" s="12">
        <f t="shared" si="7"/>
        <v>0.66666666666666663</v>
      </c>
      <c r="R13" s="12">
        <f>VLOOKUP(D13,xG!$B$2:$G$21,6,FALSE)</f>
        <v>1.6216666666666668</v>
      </c>
      <c r="S13" s="12">
        <f t="shared" si="8"/>
        <v>-0.12166666666666681</v>
      </c>
      <c r="T13" s="12">
        <f>VLOOKUP(D13,xG!$B$24:$G$43,6,FALSE)</f>
        <v>0.89166666666666661</v>
      </c>
      <c r="U13" s="12">
        <f t="shared" si="9"/>
        <v>0.22499999999999998</v>
      </c>
      <c r="V13" s="12">
        <f t="shared" si="10"/>
        <v>9.15</v>
      </c>
      <c r="W13" s="12">
        <f t="shared" si="0"/>
        <v>1.5765604681404419</v>
      </c>
      <c r="X13" s="12">
        <f t="shared" si="11"/>
        <v>-7.6560468140441928E-2</v>
      </c>
      <c r="Y13" s="12">
        <f t="shared" si="12"/>
        <v>3.1925000000000003</v>
      </c>
      <c r="Z13" s="12">
        <f t="shared" si="1"/>
        <v>0.80985258220456635</v>
      </c>
      <c r="AA13" s="12">
        <f t="shared" si="13"/>
        <v>0.14318591553789972</v>
      </c>
      <c r="AB13" s="12">
        <f t="shared" si="14"/>
        <v>0.85075962443561648</v>
      </c>
      <c r="AC13" s="12">
        <f t="shared" si="15"/>
        <v>1.5991135674035544</v>
      </c>
      <c r="AD13" s="26"/>
      <c r="AI13" s="7">
        <f t="shared" si="16"/>
        <v>0.74835394296793789</v>
      </c>
    </row>
    <row r="14" spans="1:35" x14ac:dyDescent="0.25">
      <c r="A14" s="1" t="s">
        <v>95</v>
      </c>
      <c r="D14" s="32" t="str">
        <f>Schedule!A14</f>
        <v>NEW</v>
      </c>
      <c r="E14" s="11">
        <v>21</v>
      </c>
      <c r="F14" s="11">
        <v>34</v>
      </c>
      <c r="G14" s="27">
        <f t="shared" si="2"/>
        <v>4.79725584</v>
      </c>
      <c r="H14" s="27">
        <f t="shared" si="3"/>
        <v>16.202744160000002</v>
      </c>
      <c r="I14" s="11">
        <v>8</v>
      </c>
      <c r="J14" s="11">
        <v>5</v>
      </c>
      <c r="K14" s="11">
        <v>15</v>
      </c>
      <c r="L14" s="27">
        <f t="shared" si="4"/>
        <v>-6.956209649999999</v>
      </c>
      <c r="M14" s="27">
        <f t="shared" si="5"/>
        <v>11.956209649999998</v>
      </c>
      <c r="N14" s="11">
        <v>4</v>
      </c>
      <c r="O14" s="11">
        <v>6</v>
      </c>
      <c r="P14" s="12">
        <f t="shared" si="6"/>
        <v>0.66666666666666663</v>
      </c>
      <c r="Q14" s="12">
        <f t="shared" si="7"/>
        <v>1.3333333333333333</v>
      </c>
      <c r="R14" s="12">
        <f>VLOOKUP(D14,xG!$B$2:$G$21,6,FALSE)</f>
        <v>0.72666666666666668</v>
      </c>
      <c r="S14" s="12">
        <f t="shared" si="8"/>
        <v>-6.0000000000000053E-2</v>
      </c>
      <c r="T14" s="12">
        <f>VLOOKUP(D14,xG!$B$24:$G$43,6,FALSE)</f>
        <v>2.0449999999999999</v>
      </c>
      <c r="U14" s="12">
        <f t="shared" si="9"/>
        <v>0.71166666666666667</v>
      </c>
      <c r="V14" s="12">
        <f t="shared" si="10"/>
        <v>4.083333333333333</v>
      </c>
      <c r="W14" s="12">
        <f t="shared" si="0"/>
        <v>0.70356523623753775</v>
      </c>
      <c r="X14" s="12">
        <f t="shared" si="11"/>
        <v>-3.689856957087112E-2</v>
      </c>
      <c r="Y14" s="12">
        <f t="shared" si="12"/>
        <v>7.5516666666666667</v>
      </c>
      <c r="Z14" s="12">
        <f t="shared" si="1"/>
        <v>1.9156575567574468</v>
      </c>
      <c r="AA14" s="12">
        <f t="shared" si="13"/>
        <v>0.5823242234241135</v>
      </c>
      <c r="AB14" s="12">
        <f t="shared" si="14"/>
        <v>1.9803287783787233</v>
      </c>
      <c r="AC14" s="12">
        <f t="shared" si="15"/>
        <v>0.71511595145210216</v>
      </c>
      <c r="AD14" s="26"/>
      <c r="AI14" s="7">
        <f t="shared" si="16"/>
        <v>-1.2652128269266212</v>
      </c>
    </row>
    <row r="15" spans="1:35" x14ac:dyDescent="0.25">
      <c r="A15" s="1" t="s">
        <v>118</v>
      </c>
      <c r="D15" s="32" t="str">
        <f>Schedule!A15</f>
        <v>NOR</v>
      </c>
      <c r="E15" s="11">
        <v>17</v>
      </c>
      <c r="F15" s="11">
        <v>29</v>
      </c>
      <c r="G15" s="27">
        <f t="shared" si="2"/>
        <v>4.0020801600000002</v>
      </c>
      <c r="H15" s="27">
        <f t="shared" si="3"/>
        <v>12.99791984</v>
      </c>
      <c r="I15" s="11">
        <v>10</v>
      </c>
      <c r="J15" s="11">
        <v>6</v>
      </c>
      <c r="K15" s="11">
        <v>18</v>
      </c>
      <c r="L15" s="27">
        <f t="shared" si="4"/>
        <v>-6.6443287999999994</v>
      </c>
      <c r="M15" s="27">
        <f t="shared" si="5"/>
        <v>12.6443288</v>
      </c>
      <c r="N15" s="11">
        <v>2</v>
      </c>
      <c r="O15" s="11">
        <v>6</v>
      </c>
      <c r="P15" s="12">
        <f t="shared" si="6"/>
        <v>0.33333333333333331</v>
      </c>
      <c r="Q15" s="12">
        <f t="shared" si="7"/>
        <v>1.6666666666666667</v>
      </c>
      <c r="R15" s="12">
        <f>VLOOKUP(D15,xG!$B$2:$G$21,6,FALSE)</f>
        <v>1.0966666666666665</v>
      </c>
      <c r="S15" s="12">
        <f t="shared" si="8"/>
        <v>-0.7633333333333332</v>
      </c>
      <c r="T15" s="12">
        <f>VLOOKUP(D15,xG!$B$24:$G$43,6,FALSE)</f>
        <v>1.9766666666666666</v>
      </c>
      <c r="U15" s="12">
        <f t="shared" si="9"/>
        <v>0.30999999999999983</v>
      </c>
      <c r="V15" s="12">
        <f t="shared" si="10"/>
        <v>4.9000000000000004</v>
      </c>
      <c r="W15" s="12">
        <f t="shared" si="0"/>
        <v>0.84427828348504552</v>
      </c>
      <c r="X15" s="12">
        <f t="shared" si="11"/>
        <v>-0.51094495015171226</v>
      </c>
      <c r="Y15" s="12">
        <f t="shared" si="12"/>
        <v>6.2891666666666666</v>
      </c>
      <c r="Z15" s="12">
        <f t="shared" si="1"/>
        <v>1.595394789323378</v>
      </c>
      <c r="AA15" s="12">
        <f t="shared" si="13"/>
        <v>-7.127187734328877E-2</v>
      </c>
      <c r="AB15" s="12">
        <f t="shared" si="14"/>
        <v>1.7860307279950223</v>
      </c>
      <c r="AC15" s="12">
        <f t="shared" si="15"/>
        <v>0.97047247507585599</v>
      </c>
      <c r="AD15" s="26"/>
      <c r="AI15" s="7">
        <f t="shared" si="16"/>
        <v>-0.81555825291916628</v>
      </c>
    </row>
    <row r="16" spans="1:35" x14ac:dyDescent="0.25">
      <c r="A16" s="1" t="s">
        <v>119</v>
      </c>
      <c r="D16" s="32" t="str">
        <f>Schedule!A16</f>
        <v>SHU</v>
      </c>
      <c r="E16" s="11">
        <v>9</v>
      </c>
      <c r="F16" s="11">
        <v>18</v>
      </c>
      <c r="G16" s="27">
        <f t="shared" si="2"/>
        <v>2.4117288000000001</v>
      </c>
      <c r="H16" s="27">
        <f t="shared" si="3"/>
        <v>6.5882711999999994</v>
      </c>
      <c r="I16" s="11">
        <v>4</v>
      </c>
      <c r="J16" s="11">
        <v>13</v>
      </c>
      <c r="K16" s="11">
        <v>18</v>
      </c>
      <c r="L16" s="27">
        <f t="shared" si="4"/>
        <v>-4.4611628499999991</v>
      </c>
      <c r="M16" s="27">
        <f t="shared" si="5"/>
        <v>17.461162850000001</v>
      </c>
      <c r="N16" s="11">
        <v>6</v>
      </c>
      <c r="O16" s="11">
        <v>6</v>
      </c>
      <c r="P16" s="12">
        <f t="shared" si="6"/>
        <v>1</v>
      </c>
      <c r="Q16" s="12">
        <f t="shared" si="7"/>
        <v>0.66666666666666663</v>
      </c>
      <c r="R16" s="12">
        <f>VLOOKUP(D16,xG!$B$2:$G$21,6,FALSE)</f>
        <v>1.2250000000000001</v>
      </c>
      <c r="S16" s="12">
        <f t="shared" si="8"/>
        <v>-0.22500000000000009</v>
      </c>
      <c r="T16" s="12">
        <f>VLOOKUP(D16,xG!$B$24:$G$43,6,FALSE)</f>
        <v>1.3949999999999998</v>
      </c>
      <c r="U16" s="12">
        <f t="shared" si="9"/>
        <v>0.72833333333333317</v>
      </c>
      <c r="V16" s="12">
        <f t="shared" si="10"/>
        <v>6.0666666666666673</v>
      </c>
      <c r="W16" s="12">
        <f t="shared" si="0"/>
        <v>1.0452969224100563</v>
      </c>
      <c r="X16" s="12">
        <f t="shared" si="11"/>
        <v>-4.5296922410056339E-2</v>
      </c>
      <c r="Y16" s="12">
        <f t="shared" si="12"/>
        <v>3.6449999999999996</v>
      </c>
      <c r="Z16" s="12">
        <f t="shared" si="1"/>
        <v>0.9246398315225195</v>
      </c>
      <c r="AA16" s="12">
        <f t="shared" si="13"/>
        <v>0.25797316485585287</v>
      </c>
      <c r="AB16" s="12">
        <f t="shared" si="14"/>
        <v>1.1598199157612596</v>
      </c>
      <c r="AC16" s="12">
        <f t="shared" si="15"/>
        <v>1.1351484612050282</v>
      </c>
      <c r="AD16" s="26"/>
      <c r="AI16" s="7">
        <f t="shared" si="16"/>
        <v>-2.4671454556231431E-2</v>
      </c>
    </row>
    <row r="17" spans="1:35" x14ac:dyDescent="0.25">
      <c r="A17" s="1" t="s">
        <v>102</v>
      </c>
      <c r="D17" s="32" t="str">
        <f>Schedule!A17</f>
        <v>SOU</v>
      </c>
      <c r="E17" s="11">
        <v>14</v>
      </c>
      <c r="F17" s="11">
        <v>25</v>
      </c>
      <c r="G17" s="27">
        <f t="shared" si="2"/>
        <v>3.4056983999999999</v>
      </c>
      <c r="H17" s="27">
        <f t="shared" si="3"/>
        <v>10.5943016</v>
      </c>
      <c r="I17" s="11">
        <v>10</v>
      </c>
      <c r="J17" s="11">
        <v>12</v>
      </c>
      <c r="K17" s="11">
        <v>35</v>
      </c>
      <c r="L17" s="27">
        <f t="shared" si="4"/>
        <v>-4.7730436999999997</v>
      </c>
      <c r="M17" s="27">
        <f t="shared" si="5"/>
        <v>16.773043699999999</v>
      </c>
      <c r="N17" s="11">
        <v>9</v>
      </c>
      <c r="O17" s="11">
        <v>6</v>
      </c>
      <c r="P17" s="12">
        <f t="shared" si="6"/>
        <v>1.5</v>
      </c>
      <c r="Q17" s="12">
        <f t="shared" si="7"/>
        <v>1.6666666666666667</v>
      </c>
      <c r="R17" s="12">
        <f>VLOOKUP(D17,xG!$B$2:$G$21,6,FALSE)</f>
        <v>1.3633333333333333</v>
      </c>
      <c r="S17" s="12">
        <f t="shared" si="8"/>
        <v>0.13666666666666671</v>
      </c>
      <c r="T17" s="12">
        <f>VLOOKUP(D17,xG!$B$24:$G$43,6,FALSE)</f>
        <v>1.3566666666666667</v>
      </c>
      <c r="U17" s="12">
        <f t="shared" si="9"/>
        <v>-0.31000000000000005</v>
      </c>
      <c r="V17" s="12">
        <f t="shared" si="10"/>
        <v>9.5833333333333339</v>
      </c>
      <c r="W17" s="12">
        <f t="shared" si="0"/>
        <v>1.6512245340268745</v>
      </c>
      <c r="X17" s="12">
        <f t="shared" si="11"/>
        <v>-0.15122453402687452</v>
      </c>
      <c r="Y17" s="12">
        <f t="shared" si="12"/>
        <v>5.3125</v>
      </c>
      <c r="Z17" s="12">
        <f t="shared" si="1"/>
        <v>1.3476403580146461</v>
      </c>
      <c r="AA17" s="12">
        <f t="shared" si="13"/>
        <v>-0.31902630865202064</v>
      </c>
      <c r="AB17" s="12">
        <f t="shared" si="14"/>
        <v>1.3521535123406565</v>
      </c>
      <c r="AC17" s="12">
        <f t="shared" si="15"/>
        <v>1.5072789336801038</v>
      </c>
      <c r="AD17" s="26"/>
      <c r="AI17" s="7">
        <f t="shared" si="16"/>
        <v>0.15512542133944729</v>
      </c>
    </row>
    <row r="18" spans="1:35" x14ac:dyDescent="0.25">
      <c r="A18" s="1" t="s">
        <v>91</v>
      </c>
      <c r="D18" s="32" t="str">
        <f>Schedule!A18</f>
        <v>TOT</v>
      </c>
      <c r="E18" s="11">
        <v>16</v>
      </c>
      <c r="F18" s="11">
        <v>26</v>
      </c>
      <c r="G18" s="27">
        <f t="shared" si="2"/>
        <v>3.8032862399999998</v>
      </c>
      <c r="H18" s="27">
        <f t="shared" si="3"/>
        <v>12.19671376</v>
      </c>
      <c r="I18" s="11">
        <v>6</v>
      </c>
      <c r="J18" s="11">
        <v>15</v>
      </c>
      <c r="K18" s="11">
        <v>27</v>
      </c>
      <c r="L18" s="27">
        <f t="shared" si="4"/>
        <v>-3.8374011499999989</v>
      </c>
      <c r="M18" s="27">
        <f t="shared" si="5"/>
        <v>18.837401149999998</v>
      </c>
      <c r="N18" s="11">
        <v>8</v>
      </c>
      <c r="O18" s="11">
        <v>6</v>
      </c>
      <c r="P18" s="12">
        <f t="shared" si="6"/>
        <v>1.3333333333333333</v>
      </c>
      <c r="Q18" s="12">
        <f t="shared" si="7"/>
        <v>1</v>
      </c>
      <c r="R18" s="12">
        <f>VLOOKUP(D18,xG!$B$2:$G$21,6,FALSE)</f>
        <v>1.5616666666666665</v>
      </c>
      <c r="S18" s="12">
        <f t="shared" si="8"/>
        <v>-0.22833333333333328</v>
      </c>
      <c r="T18" s="12">
        <f>VLOOKUP(D18,xG!$B$24:$G$43,6,FALSE)</f>
        <v>1.9533333333333334</v>
      </c>
      <c r="U18" s="12">
        <f t="shared" si="9"/>
        <v>0.95333333333333337</v>
      </c>
      <c r="V18" s="12">
        <f t="shared" si="10"/>
        <v>8.35</v>
      </c>
      <c r="W18" s="12">
        <f t="shared" si="0"/>
        <v>1.4387191157347201</v>
      </c>
      <c r="X18" s="12">
        <f t="shared" si="11"/>
        <v>-0.10538578240138685</v>
      </c>
      <c r="Y18" s="12">
        <f t="shared" si="12"/>
        <v>5.7650000000000006</v>
      </c>
      <c r="Z18" s="12">
        <f t="shared" si="1"/>
        <v>1.4624276073325997</v>
      </c>
      <c r="AA18" s="12">
        <f t="shared" si="13"/>
        <v>0.46242760733259969</v>
      </c>
      <c r="AB18" s="12">
        <f t="shared" si="14"/>
        <v>1.7078804703329666</v>
      </c>
      <c r="AC18" s="12">
        <f t="shared" si="15"/>
        <v>1.5001928912006934</v>
      </c>
      <c r="AD18" s="26"/>
      <c r="AI18" s="7">
        <f t="shared" si="16"/>
        <v>-0.2076875791322732</v>
      </c>
    </row>
    <row r="19" spans="1:35" x14ac:dyDescent="0.25">
      <c r="A19" s="1" t="s">
        <v>103</v>
      </c>
      <c r="D19" s="32" t="str">
        <f>Schedule!A19</f>
        <v>WAT</v>
      </c>
      <c r="E19" s="11">
        <v>11</v>
      </c>
      <c r="F19" s="11">
        <v>25</v>
      </c>
      <c r="G19" s="27">
        <f t="shared" si="2"/>
        <v>2.8093166399999996</v>
      </c>
      <c r="H19" s="27">
        <f t="shared" si="3"/>
        <v>8.1906833600000013</v>
      </c>
      <c r="I19" s="11">
        <v>9</v>
      </c>
      <c r="J19" s="11">
        <v>11</v>
      </c>
      <c r="K19" s="11">
        <v>15</v>
      </c>
      <c r="L19" s="27">
        <f t="shared" si="4"/>
        <v>-5.0849245499999993</v>
      </c>
      <c r="M19" s="27">
        <f t="shared" si="5"/>
        <v>16.08492455</v>
      </c>
      <c r="N19" s="11">
        <v>7</v>
      </c>
      <c r="O19" s="11">
        <v>6</v>
      </c>
      <c r="P19" s="12">
        <f t="shared" si="6"/>
        <v>1.1666666666666667</v>
      </c>
      <c r="Q19" s="12">
        <f t="shared" si="7"/>
        <v>1.5</v>
      </c>
      <c r="R19" s="12">
        <f>VLOOKUP(D19,xG!$B$2:$G$21,6,FALSE)</f>
        <v>1.3116666666666668</v>
      </c>
      <c r="S19" s="12">
        <f t="shared" si="8"/>
        <v>-0.14500000000000002</v>
      </c>
      <c r="T19" s="12">
        <f>VLOOKUP(D19,xG!$B$24:$G$43,6,FALSE)</f>
        <v>1.5533333333333335</v>
      </c>
      <c r="U19" s="12">
        <f t="shared" si="9"/>
        <v>5.3333333333333455E-2</v>
      </c>
      <c r="V19" s="12">
        <f t="shared" si="10"/>
        <v>5.083333333333333</v>
      </c>
      <c r="W19" s="12">
        <f t="shared" si="0"/>
        <v>0.87586692674468991</v>
      </c>
      <c r="X19" s="12">
        <f t="shared" si="11"/>
        <v>0.29079973992197683</v>
      </c>
      <c r="Y19" s="12">
        <f t="shared" si="12"/>
        <v>4.8125</v>
      </c>
      <c r="Z19" s="12">
        <f t="shared" si="1"/>
        <v>1.2208036184367972</v>
      </c>
      <c r="AA19" s="12">
        <f t="shared" si="13"/>
        <v>-0.27919638156320281</v>
      </c>
      <c r="AB19" s="12">
        <f t="shared" si="14"/>
        <v>1.3870684758850653</v>
      </c>
      <c r="AC19" s="12">
        <f t="shared" si="15"/>
        <v>1.0937667967056783</v>
      </c>
      <c r="AD19" s="26"/>
      <c r="AI19" s="7">
        <f t="shared" si="16"/>
        <v>-0.29330167917938699</v>
      </c>
    </row>
    <row r="20" spans="1:35" x14ac:dyDescent="0.25">
      <c r="A20" s="1" t="s">
        <v>96</v>
      </c>
      <c r="D20" s="32" t="str">
        <f>Schedule!A20</f>
        <v>WHU</v>
      </c>
      <c r="E20" s="11">
        <v>19</v>
      </c>
      <c r="F20" s="11">
        <v>34</v>
      </c>
      <c r="G20" s="27">
        <f t="shared" si="2"/>
        <v>4.3996680000000001</v>
      </c>
      <c r="H20" s="27">
        <f t="shared" si="3"/>
        <v>14.600332</v>
      </c>
      <c r="I20" s="11">
        <v>14</v>
      </c>
      <c r="J20" s="11">
        <v>10</v>
      </c>
      <c r="K20" s="11">
        <v>19</v>
      </c>
      <c r="L20" s="27">
        <f t="shared" si="4"/>
        <v>-5.3968053999999999</v>
      </c>
      <c r="M20" s="27">
        <f t="shared" si="5"/>
        <v>15.3968054</v>
      </c>
      <c r="N20" s="11">
        <v>7</v>
      </c>
      <c r="O20" s="11">
        <v>6</v>
      </c>
      <c r="P20" s="12">
        <f t="shared" si="6"/>
        <v>1.1666666666666667</v>
      </c>
      <c r="Q20" s="12">
        <f t="shared" si="7"/>
        <v>2.3333333333333335</v>
      </c>
      <c r="R20" s="12">
        <f>VLOOKUP(D20,xG!$B$2:$G$21,6,FALSE)</f>
        <v>0.87333333333333318</v>
      </c>
      <c r="S20" s="12">
        <f t="shared" si="8"/>
        <v>0.29333333333333356</v>
      </c>
      <c r="T20" s="12">
        <f>VLOOKUP(D20,xG!$B$24:$G$43,6,FALSE)</f>
        <v>2.1083333333333329</v>
      </c>
      <c r="U20" s="12">
        <f t="shared" si="9"/>
        <v>-0.22500000000000053</v>
      </c>
      <c r="V20" s="12">
        <f t="shared" si="10"/>
        <v>5.7833333333333341</v>
      </c>
      <c r="W20" s="12">
        <f t="shared" si="0"/>
        <v>0.99647811009969656</v>
      </c>
      <c r="X20" s="12">
        <f t="shared" si="11"/>
        <v>0.17018855656697018</v>
      </c>
      <c r="Y20" s="12">
        <f t="shared" si="12"/>
        <v>7.2183333333333337</v>
      </c>
      <c r="Z20" s="12">
        <f t="shared" si="1"/>
        <v>1.8310997303722143</v>
      </c>
      <c r="AA20" s="12">
        <f t="shared" si="13"/>
        <v>-0.50223360296111919</v>
      </c>
      <c r="AB20" s="12">
        <f t="shared" si="14"/>
        <v>1.9697165318527736</v>
      </c>
      <c r="AC20" s="12">
        <f t="shared" si="15"/>
        <v>0.93490572171651487</v>
      </c>
      <c r="AD20" s="26"/>
      <c r="AI20" s="7">
        <f t="shared" si="16"/>
        <v>-1.0348108101362588</v>
      </c>
    </row>
    <row r="21" spans="1:35" x14ac:dyDescent="0.25">
      <c r="A21" s="1" t="s">
        <v>93</v>
      </c>
      <c r="D21" s="32" t="str">
        <f>Schedule!A21</f>
        <v>WOL</v>
      </c>
      <c r="E21" s="11">
        <v>4</v>
      </c>
      <c r="F21" s="11">
        <v>24</v>
      </c>
      <c r="G21" s="27">
        <f t="shared" si="2"/>
        <v>1.4177591999999999</v>
      </c>
      <c r="H21" s="27">
        <f t="shared" si="3"/>
        <v>2.5822408000000001</v>
      </c>
      <c r="I21" s="11">
        <v>5</v>
      </c>
      <c r="J21" s="11">
        <v>21</v>
      </c>
      <c r="K21" s="11">
        <v>23</v>
      </c>
      <c r="L21" s="27">
        <f t="shared" si="4"/>
        <v>-1.9661160499999994</v>
      </c>
      <c r="M21" s="27">
        <f t="shared" si="5"/>
        <v>22.96611605</v>
      </c>
      <c r="N21" s="11">
        <v>8</v>
      </c>
      <c r="O21" s="11">
        <v>6</v>
      </c>
      <c r="P21" s="12">
        <f t="shared" si="6"/>
        <v>1.3333333333333333</v>
      </c>
      <c r="Q21" s="12">
        <f t="shared" si="7"/>
        <v>0.83333333333333337</v>
      </c>
      <c r="R21" s="12">
        <f>VLOOKUP(D21,xG!$B$2:$G$21,6,FALSE)</f>
        <v>1.8550000000000002</v>
      </c>
      <c r="S21" s="12">
        <f t="shared" si="8"/>
        <v>-0.52166666666666694</v>
      </c>
      <c r="T21" s="12">
        <f>VLOOKUP(D21,xG!$B$24:$G$43,6,FALSE)</f>
        <v>0.69166666666666676</v>
      </c>
      <c r="U21" s="12">
        <f t="shared" si="9"/>
        <v>-0.14166666666666661</v>
      </c>
      <c r="V21" s="12">
        <f t="shared" si="10"/>
        <v>8.4833333333333343</v>
      </c>
      <c r="W21" s="12">
        <f t="shared" si="0"/>
        <v>1.4616926744690075</v>
      </c>
      <c r="X21" s="12">
        <f t="shared" si="11"/>
        <v>-0.12835934113567427</v>
      </c>
      <c r="Y21" s="12">
        <f t="shared" si="12"/>
        <v>3.5266666666666668</v>
      </c>
      <c r="Z21" s="12">
        <f t="shared" si="1"/>
        <v>0.89462180315576201</v>
      </c>
      <c r="AA21" s="12">
        <f t="shared" si="13"/>
        <v>6.1288469822428637E-2</v>
      </c>
      <c r="AB21" s="12">
        <f t="shared" si="14"/>
        <v>0.79314423491121433</v>
      </c>
      <c r="AC21" s="12">
        <f t="shared" si="15"/>
        <v>1.6583463372345038</v>
      </c>
      <c r="AD21" s="26"/>
      <c r="AI21" s="7">
        <f t="shared" si="16"/>
        <v>0.86520210232328942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265</v>
      </c>
      <c r="F22" s="27">
        <f t="shared" si="17"/>
        <v>506</v>
      </c>
      <c r="G22" s="27">
        <f t="shared" si="17"/>
        <v>65.132059199999986</v>
      </c>
      <c r="H22" s="27">
        <f t="shared" si="17"/>
        <v>199.86794079999999</v>
      </c>
      <c r="I22" s="27">
        <f t="shared" si="17"/>
        <v>159</v>
      </c>
      <c r="J22" s="27">
        <f t="shared" si="17"/>
        <v>265</v>
      </c>
      <c r="K22" s="27">
        <f t="shared" si="17"/>
        <v>506</v>
      </c>
      <c r="L22" s="27">
        <f t="shared" si="17"/>
        <v>-87.663852750000004</v>
      </c>
      <c r="M22" s="27">
        <f t="shared" si="17"/>
        <v>352.66385274999999</v>
      </c>
      <c r="N22" s="27">
        <f t="shared" si="17"/>
        <v>159</v>
      </c>
      <c r="O22" s="27">
        <f t="shared" si="17"/>
        <v>120</v>
      </c>
      <c r="P22" s="12">
        <f>N22/O22</f>
        <v>1.325</v>
      </c>
      <c r="Q22" s="12">
        <f>I22/O22</f>
        <v>1.325</v>
      </c>
      <c r="R22" s="12">
        <f>AVERAGE(R2:R21)</f>
        <v>1.4698333333333335</v>
      </c>
      <c r="S22" s="12">
        <f t="shared" si="8"/>
        <v>-0.14483333333333359</v>
      </c>
      <c r="T22" s="12">
        <f>AVERAGE(T2:T21)</f>
        <v>1.4698333333333333</v>
      </c>
      <c r="U22" s="12">
        <f t="shared" si="9"/>
        <v>0.14483333333333337</v>
      </c>
      <c r="V22" s="12">
        <f t="shared" si="10"/>
        <v>7.69</v>
      </c>
      <c r="W22" s="12">
        <f t="shared" si="0"/>
        <v>1.325</v>
      </c>
      <c r="X22" s="12">
        <f t="shared" si="11"/>
        <v>0</v>
      </c>
      <c r="Y22" s="12">
        <f t="shared" si="12"/>
        <v>5.2232499999999993</v>
      </c>
      <c r="Z22" s="12">
        <f t="shared" si="1"/>
        <v>1.325</v>
      </c>
      <c r="AA22" s="12">
        <f t="shared" si="13"/>
        <v>0</v>
      </c>
      <c r="AB22" s="12">
        <f>P22</f>
        <v>1.325</v>
      </c>
      <c r="AC22" s="12">
        <f>AB22</f>
        <v>1.325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E26" s="1">
        <v>16</v>
      </c>
      <c r="F26" s="1">
        <v>22</v>
      </c>
      <c r="G26" s="1">
        <v>9.9300000000000015</v>
      </c>
      <c r="H26" s="1">
        <v>6</v>
      </c>
      <c r="N26" s="1">
        <v>13</v>
      </c>
      <c r="O26" s="1">
        <v>23</v>
      </c>
      <c r="P26" s="1">
        <v>8.25</v>
      </c>
      <c r="Q26" s="1">
        <v>11</v>
      </c>
      <c r="V26"/>
      <c r="W26"/>
      <c r="X26"/>
      <c r="Y26"/>
    </row>
    <row r="27" spans="1:35" ht="14.4" x14ac:dyDescent="0.3">
      <c r="E27" s="1">
        <v>28</v>
      </c>
      <c r="F27" s="1">
        <v>40</v>
      </c>
      <c r="G27" s="1">
        <v>14</v>
      </c>
      <c r="H27" s="1">
        <v>15</v>
      </c>
      <c r="N27" s="1">
        <v>8</v>
      </c>
      <c r="O27" s="1">
        <v>18</v>
      </c>
      <c r="P27" s="1">
        <v>7.17</v>
      </c>
      <c r="Q27" s="1">
        <v>7</v>
      </c>
      <c r="R27" s="15"/>
      <c r="T27" s="15"/>
      <c r="V27"/>
      <c r="W27"/>
      <c r="X27"/>
      <c r="Y27"/>
    </row>
    <row r="28" spans="1:35" x14ac:dyDescent="0.25">
      <c r="E28" s="1">
        <v>17</v>
      </c>
      <c r="F28" s="1">
        <v>36</v>
      </c>
      <c r="G28" s="1">
        <v>12.71</v>
      </c>
      <c r="H28" s="1">
        <v>11</v>
      </c>
      <c r="N28" s="1">
        <v>13</v>
      </c>
      <c r="O28" s="1">
        <v>19</v>
      </c>
      <c r="P28" s="1">
        <v>7.8599999999999994</v>
      </c>
      <c r="Q28" s="1">
        <v>6</v>
      </c>
    </row>
    <row r="29" spans="1:35" x14ac:dyDescent="0.25">
      <c r="E29" s="1">
        <v>12</v>
      </c>
      <c r="F29" s="1">
        <v>23</v>
      </c>
      <c r="G29" s="1">
        <v>6.4700000000000006</v>
      </c>
      <c r="H29" s="1">
        <v>10</v>
      </c>
      <c r="N29" s="1">
        <v>14</v>
      </c>
      <c r="O29" s="1">
        <v>22</v>
      </c>
      <c r="P29" s="1">
        <v>8.15</v>
      </c>
      <c r="Q29" s="1">
        <v>7</v>
      </c>
    </row>
    <row r="30" spans="1:35" x14ac:dyDescent="0.25">
      <c r="E30" s="1">
        <v>15</v>
      </c>
      <c r="F30" s="1">
        <v>31</v>
      </c>
      <c r="G30" s="1">
        <v>10.399999999999999</v>
      </c>
      <c r="H30" s="1">
        <v>5</v>
      </c>
      <c r="N30" s="1">
        <v>15</v>
      </c>
      <c r="O30" s="1">
        <v>26</v>
      </c>
      <c r="P30" s="1">
        <v>8.75</v>
      </c>
      <c r="Q30" s="1">
        <v>9</v>
      </c>
    </row>
    <row r="31" spans="1:35" x14ac:dyDescent="0.25">
      <c r="E31" s="1">
        <v>8</v>
      </c>
      <c r="F31" s="1">
        <v>15</v>
      </c>
      <c r="G31" s="1">
        <v>4.03</v>
      </c>
      <c r="H31" s="1">
        <v>8</v>
      </c>
      <c r="N31" s="1">
        <v>17</v>
      </c>
      <c r="O31" s="1">
        <v>30</v>
      </c>
      <c r="P31" s="1">
        <v>11.34</v>
      </c>
      <c r="Q31" s="1">
        <v>9</v>
      </c>
    </row>
    <row r="32" spans="1:35" x14ac:dyDescent="0.25">
      <c r="E32" s="1">
        <v>12</v>
      </c>
      <c r="F32" s="1">
        <v>29</v>
      </c>
      <c r="G32" s="1">
        <v>8.73</v>
      </c>
      <c r="H32" s="1">
        <v>9</v>
      </c>
      <c r="N32" s="1">
        <v>6</v>
      </c>
      <c r="O32" s="1">
        <v>19</v>
      </c>
      <c r="P32" s="1">
        <v>5.0100000000000007</v>
      </c>
      <c r="Q32" s="1">
        <v>5</v>
      </c>
    </row>
    <row r="33" spans="5:17" x14ac:dyDescent="0.25">
      <c r="E33" s="1">
        <v>10</v>
      </c>
      <c r="F33" s="1">
        <v>18</v>
      </c>
      <c r="G33" s="1">
        <v>7.27</v>
      </c>
      <c r="H33" s="1">
        <v>9</v>
      </c>
      <c r="N33" s="1">
        <v>22</v>
      </c>
      <c r="O33" s="1">
        <v>35</v>
      </c>
      <c r="P33" s="1">
        <v>13.06</v>
      </c>
      <c r="Q33" s="1">
        <v>12</v>
      </c>
    </row>
    <row r="34" spans="5:17" x14ac:dyDescent="0.25">
      <c r="E34" s="1">
        <v>15</v>
      </c>
      <c r="F34" s="1">
        <v>29</v>
      </c>
      <c r="G34" s="1">
        <v>9.2900000000000009</v>
      </c>
      <c r="H34" s="1">
        <v>8</v>
      </c>
      <c r="N34" s="1">
        <v>12</v>
      </c>
      <c r="O34" s="1">
        <v>31</v>
      </c>
      <c r="P34" s="1">
        <v>9.0899999999999981</v>
      </c>
      <c r="Q34" s="1">
        <v>8</v>
      </c>
    </row>
    <row r="35" spans="5:17" x14ac:dyDescent="0.25">
      <c r="E35" s="1">
        <v>9</v>
      </c>
      <c r="F35" s="1">
        <v>20</v>
      </c>
      <c r="G35" s="1">
        <v>6.17</v>
      </c>
      <c r="H35" s="1">
        <v>3</v>
      </c>
      <c r="N35" s="1">
        <v>17</v>
      </c>
      <c r="O35" s="1">
        <v>39</v>
      </c>
      <c r="P35" s="1">
        <v>11.96</v>
      </c>
      <c r="Q35" s="1">
        <v>13</v>
      </c>
    </row>
    <row r="36" spans="5:17" x14ac:dyDescent="0.25">
      <c r="E36" s="1">
        <v>5</v>
      </c>
      <c r="F36" s="1">
        <v>11</v>
      </c>
      <c r="G36" s="1">
        <v>3.5500000000000003</v>
      </c>
      <c r="H36" s="1">
        <v>5</v>
      </c>
      <c r="N36" s="1">
        <v>23</v>
      </c>
      <c r="O36" s="1">
        <v>41</v>
      </c>
      <c r="P36" s="1">
        <v>15.93</v>
      </c>
      <c r="Q36" s="1">
        <v>12</v>
      </c>
    </row>
    <row r="37" spans="5:17" x14ac:dyDescent="0.25">
      <c r="E37" s="1">
        <v>7</v>
      </c>
      <c r="F37" s="1">
        <v>17</v>
      </c>
      <c r="G37" s="1">
        <v>5.35</v>
      </c>
      <c r="H37" s="1">
        <v>4</v>
      </c>
      <c r="N37" s="1">
        <v>12</v>
      </c>
      <c r="O37" s="1">
        <v>33</v>
      </c>
      <c r="P37" s="1">
        <v>9.73</v>
      </c>
      <c r="Q37" s="1">
        <v>9</v>
      </c>
    </row>
    <row r="38" spans="5:17" x14ac:dyDescent="0.25">
      <c r="E38" s="1">
        <v>21</v>
      </c>
      <c r="F38" s="1">
        <v>34</v>
      </c>
      <c r="G38" s="1">
        <v>12.27</v>
      </c>
      <c r="H38" s="1">
        <v>8</v>
      </c>
      <c r="N38" s="1">
        <v>5</v>
      </c>
      <c r="O38" s="1">
        <v>15</v>
      </c>
      <c r="P38" s="1">
        <v>4.3600000000000003</v>
      </c>
      <c r="Q38" s="1">
        <v>4</v>
      </c>
    </row>
    <row r="39" spans="5:17" x14ac:dyDescent="0.25">
      <c r="E39" s="1">
        <v>17</v>
      </c>
      <c r="F39" s="1">
        <v>29</v>
      </c>
      <c r="G39" s="1">
        <v>11.86</v>
      </c>
      <c r="H39" s="1">
        <v>10</v>
      </c>
      <c r="N39" s="1">
        <v>6</v>
      </c>
      <c r="O39" s="1">
        <v>18</v>
      </c>
      <c r="P39" s="1">
        <v>6.5799999999999992</v>
      </c>
      <c r="Q39" s="1">
        <v>2</v>
      </c>
    </row>
    <row r="40" spans="5:17" x14ac:dyDescent="0.25">
      <c r="E40" s="1">
        <v>9</v>
      </c>
      <c r="F40" s="1">
        <v>18</v>
      </c>
      <c r="G40" s="1">
        <v>8.3699999999999992</v>
      </c>
      <c r="H40" s="1">
        <v>4</v>
      </c>
      <c r="N40" s="1">
        <v>13</v>
      </c>
      <c r="O40" s="1">
        <v>18</v>
      </c>
      <c r="P40" s="1">
        <v>7.3500000000000005</v>
      </c>
      <c r="Q40" s="1">
        <v>6</v>
      </c>
    </row>
    <row r="41" spans="5:17" x14ac:dyDescent="0.25">
      <c r="E41" s="1">
        <v>14</v>
      </c>
      <c r="F41" s="1">
        <v>25</v>
      </c>
      <c r="G41" s="1">
        <v>8.14</v>
      </c>
      <c r="H41" s="1">
        <v>10</v>
      </c>
      <c r="N41" s="1">
        <v>12</v>
      </c>
      <c r="O41" s="1">
        <v>35</v>
      </c>
      <c r="P41" s="1">
        <v>8.18</v>
      </c>
      <c r="Q41" s="1">
        <v>9</v>
      </c>
    </row>
    <row r="42" spans="5:17" x14ac:dyDescent="0.25">
      <c r="E42" s="1">
        <v>16</v>
      </c>
      <c r="F42" s="1">
        <v>26</v>
      </c>
      <c r="G42" s="1">
        <v>11.72</v>
      </c>
      <c r="H42" s="1">
        <v>6</v>
      </c>
      <c r="N42" s="1">
        <v>15</v>
      </c>
      <c r="O42" s="1">
        <v>27</v>
      </c>
      <c r="P42" s="1">
        <v>9.3699999999999992</v>
      </c>
      <c r="Q42" s="1">
        <v>8</v>
      </c>
    </row>
    <row r="43" spans="5:17" x14ac:dyDescent="0.25">
      <c r="E43" s="1">
        <v>11</v>
      </c>
      <c r="F43" s="1">
        <v>25</v>
      </c>
      <c r="G43" s="1">
        <v>9.32</v>
      </c>
      <c r="H43" s="1">
        <v>9</v>
      </c>
      <c r="N43" s="1">
        <v>11</v>
      </c>
      <c r="O43" s="1">
        <v>15</v>
      </c>
      <c r="P43" s="1">
        <v>7.87</v>
      </c>
      <c r="Q43" s="1">
        <v>7</v>
      </c>
    </row>
    <row r="44" spans="5:17" x14ac:dyDescent="0.25">
      <c r="E44" s="1">
        <v>19</v>
      </c>
      <c r="F44" s="1">
        <v>34</v>
      </c>
      <c r="G44" s="1">
        <v>12.649999999999999</v>
      </c>
      <c r="H44" s="1">
        <v>14</v>
      </c>
      <c r="N44" s="1">
        <v>10</v>
      </c>
      <c r="O44" s="1">
        <v>19</v>
      </c>
      <c r="P44" s="1">
        <v>5.2399999999999993</v>
      </c>
      <c r="Q44" s="1">
        <v>7</v>
      </c>
    </row>
    <row r="45" spans="5:17" x14ac:dyDescent="0.25">
      <c r="E45" s="1">
        <v>4</v>
      </c>
      <c r="F45" s="1">
        <v>24</v>
      </c>
      <c r="G45" s="1">
        <v>4.1500000000000004</v>
      </c>
      <c r="H45" s="1">
        <v>5</v>
      </c>
      <c r="N45" s="1">
        <v>21</v>
      </c>
      <c r="O45" s="1">
        <v>23</v>
      </c>
      <c r="P45" s="1">
        <v>11.13</v>
      </c>
      <c r="Q45" s="1">
        <v>8</v>
      </c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48"/>
  <sheetViews>
    <sheetView zoomScaleNormal="100" workbookViewId="0">
      <pane xSplit="1" topLeftCell="K1" activePane="topRight" state="frozen"/>
      <selection pane="topRight" activeCell="U14" sqref="U14"/>
    </sheetView>
  </sheetViews>
  <sheetFormatPr defaultColWidth="8.88671875" defaultRowHeight="10.199999999999999" x14ac:dyDescent="0.2"/>
  <cols>
    <col min="1" max="1" width="3.88671875" style="24" bestFit="1" customWidth="1"/>
    <col min="2" max="2" width="8.109375" style="24" hidden="1" customWidth="1"/>
    <col min="3" max="3" width="9" style="24" hidden="1" customWidth="1"/>
    <col min="4" max="4" width="7.44140625" style="24" hidden="1" customWidth="1"/>
    <col min="5" max="5" width="8.33203125" style="24" hidden="1" customWidth="1"/>
    <col min="6" max="7" width="7" style="24" hidden="1" customWidth="1"/>
    <col min="8" max="8" width="7" style="24" bestFit="1" customWidth="1"/>
    <col min="9" max="9" width="7.44140625" style="24" bestFit="1" customWidth="1"/>
    <col min="10" max="10" width="7.6640625" style="24" bestFit="1" customWidth="1"/>
    <col min="11" max="11" width="7.44140625" style="24" hidden="1" customWidth="1"/>
    <col min="12" max="12" width="7.6640625" style="24" bestFit="1" customWidth="1"/>
    <col min="13" max="13" width="6.5546875" style="24" customWidth="1"/>
    <col min="14" max="14" width="7.109375" style="24" bestFit="1" customWidth="1"/>
    <col min="15" max="15" width="8.33203125" style="24" bestFit="1" customWidth="1"/>
    <col min="16" max="16" width="7" style="24" bestFit="1" customWidth="1"/>
    <col min="17" max="17" width="8.6640625" style="24" bestFit="1" customWidth="1"/>
    <col min="18" max="18" width="7.6640625" style="24" bestFit="1" customWidth="1"/>
    <col min="19" max="19" width="8.6640625" style="24" bestFit="1" customWidth="1"/>
    <col min="20" max="21" width="7" style="24" bestFit="1" customWidth="1"/>
    <col min="22" max="22" width="7.109375" style="24" customWidth="1"/>
    <col min="23" max="23" width="6.44140625" style="24" customWidth="1"/>
    <col min="24" max="25" width="7" style="24" bestFit="1" customWidth="1"/>
    <col min="26" max="26" width="7.44140625" style="24" bestFit="1" customWidth="1"/>
    <col min="27" max="27" width="7.6640625" style="24" bestFit="1" customWidth="1"/>
    <col min="28" max="28" width="6.6640625" style="24" bestFit="1" customWidth="1"/>
    <col min="29" max="29" width="7" style="24" bestFit="1" customWidth="1"/>
    <col min="30" max="30" width="7.6640625" style="24" bestFit="1" customWidth="1"/>
    <col min="31" max="31" width="7.44140625" style="24" bestFit="1" customWidth="1"/>
    <col min="32" max="32" width="7.6640625" style="24" bestFit="1" customWidth="1"/>
    <col min="33" max="33" width="7" style="24" bestFit="1" customWidth="1"/>
    <col min="34" max="34" width="7.33203125" style="24" bestFit="1" customWidth="1"/>
    <col min="35" max="35" width="7" style="24" bestFit="1" customWidth="1"/>
    <col min="36" max="36" width="8.109375" style="24" bestFit="1" customWidth="1"/>
    <col min="37" max="37" width="7.6640625" style="24" bestFit="1" customWidth="1"/>
    <col min="38" max="54" width="8.6640625" style="24" customWidth="1"/>
    <col min="55" max="16384" width="8.88671875" style="24"/>
  </cols>
  <sheetData>
    <row r="1" spans="1:37" ht="12" customHeight="1" x14ac:dyDescent="0.2">
      <c r="A1" s="108"/>
      <c r="B1" s="97">
        <v>43852</v>
      </c>
      <c r="C1" s="97">
        <v>43854</v>
      </c>
      <c r="D1" s="147">
        <v>43858</v>
      </c>
      <c r="E1" s="148"/>
      <c r="F1" s="97">
        <v>43862</v>
      </c>
      <c r="G1" s="97">
        <v>43865</v>
      </c>
      <c r="H1" s="97">
        <v>43869</v>
      </c>
      <c r="I1" s="112">
        <v>43876</v>
      </c>
      <c r="J1" s="97">
        <v>43879</v>
      </c>
      <c r="K1" s="97">
        <v>43883</v>
      </c>
      <c r="L1" s="97">
        <v>43886</v>
      </c>
      <c r="M1" s="147">
        <v>43889</v>
      </c>
      <c r="N1" s="148"/>
      <c r="O1" s="97">
        <v>43894</v>
      </c>
      <c r="P1" s="97"/>
      <c r="Q1" s="97">
        <v>43901</v>
      </c>
      <c r="R1" s="97">
        <v>43904</v>
      </c>
      <c r="S1" s="97">
        <v>43908</v>
      </c>
      <c r="T1" s="151">
        <v>43911</v>
      </c>
      <c r="U1" s="151"/>
      <c r="V1" s="151">
        <v>43913</v>
      </c>
      <c r="W1" s="151"/>
      <c r="X1" s="97">
        <v>43925</v>
      </c>
      <c r="Y1" s="97">
        <v>43928</v>
      </c>
      <c r="Z1" s="97">
        <v>43932</v>
      </c>
      <c r="AA1" s="97">
        <v>43935</v>
      </c>
      <c r="AB1" s="151">
        <v>43939</v>
      </c>
      <c r="AC1" s="151"/>
      <c r="AD1" s="97">
        <v>43942</v>
      </c>
      <c r="AE1" s="97">
        <v>43946</v>
      </c>
      <c r="AF1" s="97">
        <v>43949</v>
      </c>
      <c r="AG1" s="97">
        <v>43953</v>
      </c>
      <c r="AH1" s="97">
        <v>43958</v>
      </c>
      <c r="AI1" s="97">
        <v>43960</v>
      </c>
      <c r="AJ1" s="97">
        <v>43963</v>
      </c>
      <c r="AK1" s="98">
        <v>43967</v>
      </c>
    </row>
    <row r="2" spans="1:37" ht="12" customHeight="1" x14ac:dyDescent="0.2">
      <c r="A2" s="109" t="s">
        <v>12</v>
      </c>
      <c r="B2" s="100" t="s">
        <v>167</v>
      </c>
      <c r="C2" s="102" t="s">
        <v>123</v>
      </c>
      <c r="D2" s="99" t="s">
        <v>147</v>
      </c>
      <c r="E2" s="103" t="s">
        <v>140</v>
      </c>
      <c r="F2" s="100" t="s">
        <v>124</v>
      </c>
      <c r="G2" s="93" t="s">
        <v>126</v>
      </c>
      <c r="H2" s="149" t="s">
        <v>125</v>
      </c>
      <c r="I2" s="150"/>
      <c r="J2" s="101" t="s">
        <v>128</v>
      </c>
      <c r="K2" s="100" t="s">
        <v>127</v>
      </c>
      <c r="L2" s="101" t="s">
        <v>128</v>
      </c>
      <c r="M2" s="99" t="s">
        <v>130</v>
      </c>
      <c r="N2" s="100" t="s">
        <v>131</v>
      </c>
      <c r="O2" s="102" t="s">
        <v>129</v>
      </c>
      <c r="P2" s="100" t="s">
        <v>132</v>
      </c>
      <c r="Q2" s="101" t="s">
        <v>128</v>
      </c>
      <c r="R2" s="100" t="s">
        <v>133</v>
      </c>
      <c r="S2" s="101" t="s">
        <v>128</v>
      </c>
      <c r="T2" s="102" t="s">
        <v>134</v>
      </c>
      <c r="U2" s="100" t="s">
        <v>135</v>
      </c>
      <c r="V2" s="152" t="s">
        <v>136</v>
      </c>
      <c r="W2" s="152"/>
      <c r="X2" s="100" t="s">
        <v>137</v>
      </c>
      <c r="Y2" s="101" t="s">
        <v>128</v>
      </c>
      <c r="Z2" s="100" t="s">
        <v>138</v>
      </c>
      <c r="AA2" s="101" t="s">
        <v>128</v>
      </c>
      <c r="AB2" s="102" t="s">
        <v>141</v>
      </c>
      <c r="AC2" s="100" t="s">
        <v>139</v>
      </c>
      <c r="AD2" s="103" t="s">
        <v>140</v>
      </c>
      <c r="AE2" s="100" t="s">
        <v>142</v>
      </c>
      <c r="AF2" s="101" t="s">
        <v>128</v>
      </c>
      <c r="AG2" s="100" t="s">
        <v>143</v>
      </c>
      <c r="AH2" s="101" t="s">
        <v>128</v>
      </c>
      <c r="AI2" s="100" t="s">
        <v>144</v>
      </c>
      <c r="AJ2" s="103" t="s">
        <v>140</v>
      </c>
      <c r="AK2" s="104" t="s">
        <v>145</v>
      </c>
    </row>
    <row r="3" spans="1:37" ht="12" customHeight="1" x14ac:dyDescent="0.2">
      <c r="A3" s="109" t="str">
        <f>Schedule!A2</f>
        <v>ARS</v>
      </c>
      <c r="B3" s="25" t="str">
        <f>Schedule!Y2</f>
        <v>@CHE</v>
      </c>
      <c r="C3" s="25" t="s">
        <v>74</v>
      </c>
      <c r="D3" s="113"/>
      <c r="E3" s="113"/>
      <c r="F3" s="25" t="str">
        <f>Schedule!Z2</f>
        <v>@BUR</v>
      </c>
      <c r="G3" s="113"/>
      <c r="H3" s="113"/>
      <c r="I3" s="25" t="str">
        <f>Schedule!AA2</f>
        <v>NEW</v>
      </c>
      <c r="J3" s="25" t="s">
        <v>158</v>
      </c>
      <c r="K3" s="25" t="str">
        <f>Schedule!AB2</f>
        <v>EVE</v>
      </c>
      <c r="L3" s="25" t="s">
        <v>160</v>
      </c>
      <c r="M3" s="113"/>
      <c r="N3" s="126" t="str">
        <f>Schedule!AC2</f>
        <v>@MCI</v>
      </c>
      <c r="O3" s="111" t="s">
        <v>172</v>
      </c>
      <c r="P3" s="111" t="str">
        <f>Schedule!AD2</f>
        <v>WHU</v>
      </c>
      <c r="Q3" s="117"/>
      <c r="R3" s="25" t="str">
        <f>Schedule!AE2</f>
        <v>@BRI</v>
      </c>
      <c r="S3" s="117"/>
      <c r="T3" s="117"/>
      <c r="U3" s="117" t="str">
        <f>Schedule!AF2</f>
        <v>@SOU</v>
      </c>
      <c r="V3" s="153"/>
      <c r="W3" s="153"/>
      <c r="X3" s="25" t="str">
        <f>Schedule!AG2</f>
        <v>NOR</v>
      </c>
      <c r="Y3" s="117"/>
      <c r="Z3" s="25" t="str">
        <f>Schedule!AH2</f>
        <v>@WOL</v>
      </c>
      <c r="AA3" s="117"/>
      <c r="AB3" s="117"/>
      <c r="AC3" s="117" t="str">
        <f>Schedule!AI2</f>
        <v>LEI</v>
      </c>
      <c r="AD3" s="157"/>
      <c r="AE3" s="25" t="str">
        <f>Schedule!AJ2</f>
        <v>@TOT</v>
      </c>
      <c r="AF3" s="117"/>
      <c r="AG3" s="25" t="str">
        <f>Schedule!AK2</f>
        <v>LIV</v>
      </c>
      <c r="AH3" s="117"/>
      <c r="AI3" s="25" t="str">
        <f>Schedule!AL2</f>
        <v>@AVL</v>
      </c>
      <c r="AJ3" s="157"/>
      <c r="AK3" s="94" t="str">
        <f>Schedule!AM2</f>
        <v>WAT</v>
      </c>
    </row>
    <row r="4" spans="1:37" ht="12" customHeight="1" x14ac:dyDescent="0.2">
      <c r="A4" s="109" t="str">
        <f>Schedule!A3</f>
        <v>AVL</v>
      </c>
      <c r="B4" s="25" t="str">
        <f>Schedule!Y3</f>
        <v>WAT</v>
      </c>
      <c r="C4" s="105"/>
      <c r="D4" s="25" t="s">
        <v>62</v>
      </c>
      <c r="E4" s="113"/>
      <c r="F4" s="25" t="str">
        <f>Schedule!Z3</f>
        <v>@BOU</v>
      </c>
      <c r="G4" s="113"/>
      <c r="H4" s="113"/>
      <c r="I4" s="25" t="str">
        <f>Schedule!AA3</f>
        <v>TOT</v>
      </c>
      <c r="J4" s="113"/>
      <c r="K4" s="25" t="str">
        <f>Schedule!AB3</f>
        <v>@SOU</v>
      </c>
      <c r="L4" s="113"/>
      <c r="M4" s="111" t="s">
        <v>1</v>
      </c>
      <c r="N4" s="126" t="str">
        <f>Schedule!AC3</f>
        <v>SHU</v>
      </c>
      <c r="O4" s="131"/>
      <c r="P4" s="111" t="str">
        <f>Schedule!AD3</f>
        <v>@LEI</v>
      </c>
      <c r="Q4" s="113"/>
      <c r="R4" s="25" t="str">
        <f>Schedule!AE3</f>
        <v>CHE</v>
      </c>
      <c r="S4" s="113"/>
      <c r="T4" s="113"/>
      <c r="U4" s="117" t="str">
        <f>Schedule!AF3</f>
        <v>@NEW</v>
      </c>
      <c r="V4" s="153"/>
      <c r="W4" s="153"/>
      <c r="X4" s="25" t="str">
        <f>Schedule!AG3</f>
        <v>WOL</v>
      </c>
      <c r="Y4" s="113"/>
      <c r="Z4" s="25" t="str">
        <f>Schedule!AH3</f>
        <v>@LIV</v>
      </c>
      <c r="AA4" s="113"/>
      <c r="AB4" s="113"/>
      <c r="AC4" s="117" t="str">
        <f>Schedule!AI3</f>
        <v>MUN</v>
      </c>
      <c r="AD4" s="158"/>
      <c r="AE4" s="25" t="str">
        <f>Schedule!AJ3</f>
        <v>CRY</v>
      </c>
      <c r="AF4" s="113"/>
      <c r="AG4" s="25" t="str">
        <f>Schedule!AK3</f>
        <v>@EVE</v>
      </c>
      <c r="AH4" s="113"/>
      <c r="AI4" s="25" t="str">
        <f>Schedule!AL3</f>
        <v>ARS</v>
      </c>
      <c r="AJ4" s="158"/>
      <c r="AK4" s="94" t="str">
        <f>Schedule!AM3</f>
        <v>@WHU</v>
      </c>
    </row>
    <row r="5" spans="1:37" ht="12" customHeight="1" x14ac:dyDescent="0.2">
      <c r="A5" s="109" t="str">
        <f>Schedule!A4</f>
        <v>BOU</v>
      </c>
      <c r="B5" s="25" t="str">
        <f>Schedule!Y4</f>
        <v>BRI</v>
      </c>
      <c r="C5" s="25" t="s">
        <v>5</v>
      </c>
      <c r="D5" s="145"/>
      <c r="E5" s="113"/>
      <c r="F5" s="25" t="str">
        <f>Schedule!Z4</f>
        <v>AVL</v>
      </c>
      <c r="G5" s="113"/>
      <c r="H5" s="25" t="str">
        <f>Schedule!AA4</f>
        <v>@SHU</v>
      </c>
      <c r="I5" s="113"/>
      <c r="J5" s="113"/>
      <c r="K5" s="25" t="str">
        <f>Schedule!AB4</f>
        <v>@BUR</v>
      </c>
      <c r="L5" s="113"/>
      <c r="M5" s="113"/>
      <c r="N5" s="25" t="str">
        <f>Schedule!AC4</f>
        <v>CHE</v>
      </c>
      <c r="O5" s="131"/>
      <c r="P5" s="111" t="str">
        <f>Schedule!AD4</f>
        <v>@LIV</v>
      </c>
      <c r="Q5" s="113"/>
      <c r="R5" s="25" t="str">
        <f>Schedule!AE4</f>
        <v>CRY</v>
      </c>
      <c r="S5" s="113"/>
      <c r="T5" s="113"/>
      <c r="U5" s="111" t="str">
        <f>Schedule!AF4</f>
        <v>@WOL</v>
      </c>
      <c r="V5" s="153"/>
      <c r="W5" s="153"/>
      <c r="X5" s="25" t="str">
        <f>Schedule!AG4</f>
        <v>NEW</v>
      </c>
      <c r="Y5" s="113"/>
      <c r="Z5" s="25" t="str">
        <f>Schedule!AH4</f>
        <v>@MUN</v>
      </c>
      <c r="AA5" s="113"/>
      <c r="AB5" s="113"/>
      <c r="AC5" s="117" t="str">
        <f>Schedule!AI4</f>
        <v>TOT</v>
      </c>
      <c r="AD5" s="158"/>
      <c r="AE5" s="25" t="str">
        <f>Schedule!AJ4</f>
        <v>LEI</v>
      </c>
      <c r="AF5" s="113"/>
      <c r="AG5" s="25" t="str">
        <f>Schedule!AK4</f>
        <v>@MCI</v>
      </c>
      <c r="AH5" s="113"/>
      <c r="AI5" s="25" t="str">
        <f>Schedule!AL4</f>
        <v>SOU</v>
      </c>
      <c r="AJ5" s="158"/>
      <c r="AK5" s="94" t="str">
        <f>Schedule!AM4</f>
        <v>@EVE</v>
      </c>
    </row>
    <row r="6" spans="1:37" ht="12" customHeight="1" x14ac:dyDescent="0.2">
      <c r="A6" s="109" t="str">
        <f>Schedule!A5</f>
        <v>BRI</v>
      </c>
      <c r="B6" s="25" t="str">
        <f>Schedule!Y5</f>
        <v>@BOU</v>
      </c>
      <c r="C6" s="105"/>
      <c r="D6" s="145"/>
      <c r="E6" s="113"/>
      <c r="F6" s="25" t="str">
        <f>Schedule!Z5</f>
        <v>@WHU</v>
      </c>
      <c r="G6" s="113"/>
      <c r="H6" s="25" t="str">
        <f>Schedule!AA5</f>
        <v>WAT</v>
      </c>
      <c r="I6" s="113"/>
      <c r="J6" s="113"/>
      <c r="K6" s="25" t="str">
        <f>Schedule!AB5</f>
        <v>@SHU</v>
      </c>
      <c r="L6" s="113"/>
      <c r="M6" s="113"/>
      <c r="N6" s="25" t="str">
        <f>Schedule!AC5</f>
        <v>CRY</v>
      </c>
      <c r="O6" s="131"/>
      <c r="P6" s="111" t="str">
        <f>Schedule!AD5</f>
        <v>@WOL</v>
      </c>
      <c r="Q6" s="113"/>
      <c r="R6" s="25" t="str">
        <f>Schedule!AE5</f>
        <v>ARS</v>
      </c>
      <c r="S6" s="113"/>
      <c r="T6" s="113"/>
      <c r="U6" s="117" t="str">
        <f>Schedule!AF5</f>
        <v>@LEI</v>
      </c>
      <c r="V6" s="153"/>
      <c r="W6" s="153"/>
      <c r="X6" s="25" t="str">
        <f>Schedule!AG5</f>
        <v>MUN</v>
      </c>
      <c r="Y6" s="113"/>
      <c r="Z6" s="25" t="str">
        <f>Schedule!AH5</f>
        <v>@NOR</v>
      </c>
      <c r="AA6" s="113"/>
      <c r="AB6" s="113"/>
      <c r="AC6" s="117" t="str">
        <f>Schedule!AI5</f>
        <v>LIV</v>
      </c>
      <c r="AD6" s="159"/>
      <c r="AE6" s="25" t="str">
        <f>Schedule!AJ5</f>
        <v>MCI</v>
      </c>
      <c r="AF6" s="113"/>
      <c r="AG6" s="25" t="str">
        <f>Schedule!AK5</f>
        <v>@SOU</v>
      </c>
      <c r="AH6" s="113"/>
      <c r="AI6" s="25" t="str">
        <f>Schedule!AL5</f>
        <v>NEW</v>
      </c>
      <c r="AJ6" s="159"/>
      <c r="AK6" s="94" t="str">
        <f>Schedule!AM5</f>
        <v>@BUR</v>
      </c>
    </row>
    <row r="7" spans="1:37" ht="12" customHeight="1" x14ac:dyDescent="0.2">
      <c r="A7" s="109" t="str">
        <f>Schedule!A6</f>
        <v>BUR</v>
      </c>
      <c r="B7" s="25" t="str">
        <f>Schedule!Y6</f>
        <v>@MUN</v>
      </c>
      <c r="C7" s="25" t="s">
        <v>113</v>
      </c>
      <c r="D7" s="145"/>
      <c r="E7" s="113"/>
      <c r="F7" s="25" t="str">
        <f>Schedule!Z6</f>
        <v>ARS</v>
      </c>
      <c r="G7" s="113"/>
      <c r="H7" s="113"/>
      <c r="I7" s="25" t="str">
        <f>Schedule!AA6</f>
        <v>@SOU</v>
      </c>
      <c r="J7" s="113"/>
      <c r="K7" s="25" t="str">
        <f>Schedule!AB6</f>
        <v>BOU</v>
      </c>
      <c r="L7" s="113"/>
      <c r="M7" s="113"/>
      <c r="N7" s="25" t="str">
        <f>Schedule!AC6</f>
        <v>@NEW</v>
      </c>
      <c r="O7" s="131"/>
      <c r="P7" s="111" t="str">
        <f>Schedule!AD6</f>
        <v>TOT</v>
      </c>
      <c r="Q7" s="113"/>
      <c r="R7" s="25" t="str">
        <f>Schedule!AE6</f>
        <v>@MCI</v>
      </c>
      <c r="S7" s="113"/>
      <c r="T7" s="118"/>
      <c r="U7" s="111" t="str">
        <f>Schedule!AF6</f>
        <v>WAT</v>
      </c>
      <c r="V7" s="153"/>
      <c r="W7" s="153"/>
      <c r="X7" s="25" t="str">
        <f>Schedule!AG6</f>
        <v>@CRY</v>
      </c>
      <c r="Y7" s="113"/>
      <c r="Z7" s="25" t="str">
        <f>Schedule!AH6</f>
        <v>SHU</v>
      </c>
      <c r="AA7" s="113"/>
      <c r="AB7" s="118"/>
      <c r="AC7" s="111" t="str">
        <f>Schedule!AI6</f>
        <v>@WHU</v>
      </c>
      <c r="AD7" s="113"/>
      <c r="AE7" s="25" t="str">
        <f>Schedule!AJ6</f>
        <v>@LIV</v>
      </c>
      <c r="AF7" s="113"/>
      <c r="AG7" s="25" t="str">
        <f>Schedule!AK6</f>
        <v>WOL</v>
      </c>
      <c r="AH7" s="113"/>
      <c r="AI7" s="25" t="str">
        <f>Schedule!AL6</f>
        <v>@NOR</v>
      </c>
      <c r="AJ7" s="113"/>
      <c r="AK7" s="94" t="str">
        <f>Schedule!AM6</f>
        <v>BRI</v>
      </c>
    </row>
    <row r="8" spans="1:37" ht="12" customHeight="1" x14ac:dyDescent="0.2">
      <c r="A8" s="109" t="str">
        <f>Schedule!A7</f>
        <v>CHE</v>
      </c>
      <c r="B8" s="25" t="str">
        <f>Schedule!Y7</f>
        <v>ARS</v>
      </c>
      <c r="C8" s="25" t="s">
        <v>151</v>
      </c>
      <c r="D8" s="145"/>
      <c r="E8" s="113"/>
      <c r="F8" s="25" t="str">
        <f>Schedule!Z7</f>
        <v>@LEI</v>
      </c>
      <c r="G8" s="113"/>
      <c r="H8" s="113"/>
      <c r="I8" s="25" t="str">
        <f>Schedule!AA7</f>
        <v>MUN</v>
      </c>
      <c r="J8" s="113"/>
      <c r="K8" s="25" t="str">
        <f>Schedule!AB7</f>
        <v>TOT</v>
      </c>
      <c r="L8" s="25" t="s">
        <v>155</v>
      </c>
      <c r="M8" s="113"/>
      <c r="N8" s="25" t="str">
        <f>Schedule!AC7</f>
        <v>@BOU</v>
      </c>
      <c r="O8" s="111" t="s">
        <v>8</v>
      </c>
      <c r="P8" s="111" t="str">
        <f>Schedule!AD7</f>
        <v>EVE</v>
      </c>
      <c r="Q8" s="113"/>
      <c r="R8" s="25" t="str">
        <f>Schedule!AE7</f>
        <v>@AVL</v>
      </c>
      <c r="S8" s="25" t="s">
        <v>165</v>
      </c>
      <c r="T8" s="116"/>
      <c r="U8" s="117" t="str">
        <f>Schedule!AF7</f>
        <v>MCI</v>
      </c>
      <c r="V8" s="153"/>
      <c r="W8" s="153"/>
      <c r="X8" s="25" t="str">
        <f>Schedule!AG7</f>
        <v>@WHU</v>
      </c>
      <c r="Y8" s="117"/>
      <c r="Z8" s="25" t="str">
        <f>Schedule!AH7</f>
        <v>WAT</v>
      </c>
      <c r="AA8" s="117"/>
      <c r="AB8" s="116"/>
      <c r="AC8" s="117" t="str">
        <f>Schedule!AI7</f>
        <v>@CRY</v>
      </c>
      <c r="AD8" s="157"/>
      <c r="AE8" s="25" t="str">
        <f>Schedule!AJ7</f>
        <v>@SHU</v>
      </c>
      <c r="AF8" s="117"/>
      <c r="AG8" s="25" t="str">
        <f>Schedule!AK7</f>
        <v>NOR</v>
      </c>
      <c r="AH8" s="117"/>
      <c r="AI8" s="25" t="str">
        <f>Schedule!AL7</f>
        <v>@LIV</v>
      </c>
      <c r="AJ8" s="157"/>
      <c r="AK8" s="94" t="str">
        <f>Schedule!AM7</f>
        <v>WOL</v>
      </c>
    </row>
    <row r="9" spans="1:37" ht="12" customHeight="1" x14ac:dyDescent="0.2">
      <c r="A9" s="109" t="str">
        <f>Schedule!A8</f>
        <v>CRY</v>
      </c>
      <c r="B9" s="25" t="str">
        <f>Schedule!Y8</f>
        <v>SOU</v>
      </c>
      <c r="C9" s="145"/>
      <c r="D9" s="145"/>
      <c r="E9" s="113"/>
      <c r="F9" s="25" t="str">
        <f>Schedule!Z8</f>
        <v>SHU</v>
      </c>
      <c r="G9" s="145"/>
      <c r="H9" s="25" t="str">
        <f>Schedule!AA8</f>
        <v>@EVE</v>
      </c>
      <c r="I9" s="113"/>
      <c r="J9" s="113"/>
      <c r="K9" s="25" t="str">
        <f>Schedule!AB8</f>
        <v>NEW</v>
      </c>
      <c r="L9" s="113"/>
      <c r="M9" s="113"/>
      <c r="N9" s="25" t="str">
        <f>Schedule!AC8</f>
        <v>@BRI</v>
      </c>
      <c r="O9" s="145"/>
      <c r="P9" s="111" t="str">
        <f>Schedule!AD8</f>
        <v>WAT</v>
      </c>
      <c r="Q9" s="113"/>
      <c r="R9" s="25" t="str">
        <f>Schedule!AE8</f>
        <v>@BOU</v>
      </c>
      <c r="S9" s="113"/>
      <c r="T9" s="155"/>
      <c r="U9" s="117" t="str">
        <f>Schedule!AF8</f>
        <v>@LIV</v>
      </c>
      <c r="V9" s="153"/>
      <c r="W9" s="153"/>
      <c r="X9" s="25" t="str">
        <f>Schedule!AG8</f>
        <v>BUR</v>
      </c>
      <c r="Y9" s="113"/>
      <c r="Z9" s="25" t="str">
        <f>Schedule!AH8</f>
        <v>@LEI</v>
      </c>
      <c r="AA9" s="113"/>
      <c r="AB9" s="155"/>
      <c r="AC9" s="117" t="str">
        <f>Schedule!AI8</f>
        <v>CHE</v>
      </c>
      <c r="AD9" s="158"/>
      <c r="AE9" s="25" t="str">
        <f>Schedule!AJ8</f>
        <v>@AVL</v>
      </c>
      <c r="AF9" s="113"/>
      <c r="AG9" s="25" t="str">
        <f>Schedule!AK8</f>
        <v>MUN</v>
      </c>
      <c r="AH9" s="113"/>
      <c r="AI9" s="25" t="str">
        <f>Schedule!AL8</f>
        <v>@WOL</v>
      </c>
      <c r="AJ9" s="158"/>
      <c r="AK9" s="94" t="str">
        <f>Schedule!AM8</f>
        <v>TOT</v>
      </c>
    </row>
    <row r="10" spans="1:37" ht="12" customHeight="1" x14ac:dyDescent="0.2">
      <c r="A10" s="109" t="str">
        <f>Schedule!A9</f>
        <v>EVE</v>
      </c>
      <c r="B10" s="25" t="str">
        <f>Schedule!Y9</f>
        <v>NEW</v>
      </c>
      <c r="C10" s="145"/>
      <c r="D10" s="145"/>
      <c r="E10" s="113"/>
      <c r="F10" s="25" t="str">
        <f>Schedule!Z9</f>
        <v>@WAT</v>
      </c>
      <c r="G10" s="145"/>
      <c r="H10" s="25" t="str">
        <f>Schedule!AA9</f>
        <v>CRY</v>
      </c>
      <c r="I10" s="113"/>
      <c r="J10" s="113"/>
      <c r="K10" s="25" t="str">
        <f>Schedule!AB9</f>
        <v>@ARS</v>
      </c>
      <c r="L10" s="113"/>
      <c r="M10" s="113"/>
      <c r="N10" s="111" t="str">
        <f>Schedule!AC9</f>
        <v>MUN</v>
      </c>
      <c r="O10" s="145"/>
      <c r="P10" s="111" t="str">
        <f>Schedule!AD9</f>
        <v>@CHE</v>
      </c>
      <c r="Q10" s="113"/>
      <c r="R10" s="25" t="str">
        <f>Schedule!AE9</f>
        <v>LIV</v>
      </c>
      <c r="S10" s="113"/>
      <c r="T10" s="156"/>
      <c r="U10" s="117" t="str">
        <f>Schedule!AF9</f>
        <v>@NOR</v>
      </c>
      <c r="V10" s="153"/>
      <c r="W10" s="153"/>
      <c r="X10" s="25" t="str">
        <f>Schedule!AG9</f>
        <v>LEI</v>
      </c>
      <c r="Y10" s="113"/>
      <c r="Z10" s="25" t="str">
        <f>Schedule!AH9</f>
        <v>@TOT</v>
      </c>
      <c r="AA10" s="113"/>
      <c r="AB10" s="156"/>
      <c r="AC10" s="111" t="str">
        <f>Schedule!AI9</f>
        <v>SOU</v>
      </c>
      <c r="AD10" s="158"/>
      <c r="AE10" s="25" t="str">
        <f>Schedule!AJ9</f>
        <v>@WOL</v>
      </c>
      <c r="AF10" s="113"/>
      <c r="AG10" s="25" t="str">
        <f>Schedule!AK9</f>
        <v>AVL</v>
      </c>
      <c r="AH10" s="113"/>
      <c r="AI10" s="25" t="str">
        <f>Schedule!AL9</f>
        <v>@SHU</v>
      </c>
      <c r="AJ10" s="158"/>
      <c r="AK10" s="94" t="str">
        <f>Schedule!AM9</f>
        <v>BOU</v>
      </c>
    </row>
    <row r="11" spans="1:37" ht="12" customHeight="1" x14ac:dyDescent="0.2">
      <c r="A11" s="109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13"/>
      <c r="F11" s="25" t="str">
        <f>Schedule!Z10</f>
        <v>CHE</v>
      </c>
      <c r="G11" s="118"/>
      <c r="H11" s="113"/>
      <c r="I11" s="25" t="str">
        <f>Schedule!AA10</f>
        <v>@WOL</v>
      </c>
      <c r="J11" s="113"/>
      <c r="K11" s="25" t="str">
        <f>Schedule!AB10</f>
        <v>MCI</v>
      </c>
      <c r="L11" s="113"/>
      <c r="M11" s="120"/>
      <c r="N11" s="111" t="str">
        <f>Schedule!AC10</f>
        <v>@NOR</v>
      </c>
      <c r="O11" s="111" t="s">
        <v>175</v>
      </c>
      <c r="P11" s="111" t="str">
        <f>Schedule!AD10</f>
        <v>AVL</v>
      </c>
      <c r="Q11" s="113"/>
      <c r="R11" s="25" t="str">
        <f>Schedule!AE10</f>
        <v>@WAT</v>
      </c>
      <c r="S11" s="113"/>
      <c r="T11" s="115"/>
      <c r="U11" s="117" t="str">
        <f>Schedule!AF10</f>
        <v>BRI</v>
      </c>
      <c r="V11" s="153"/>
      <c r="W11" s="153"/>
      <c r="X11" s="25" t="str">
        <f>Schedule!AG10</f>
        <v>@EVE</v>
      </c>
      <c r="Y11" s="113"/>
      <c r="Z11" s="25" t="str">
        <f>Schedule!AH10</f>
        <v>CRY</v>
      </c>
      <c r="AA11" s="113"/>
      <c r="AB11" s="115"/>
      <c r="AC11" s="117" t="str">
        <f>Schedule!AI10</f>
        <v>@ARS</v>
      </c>
      <c r="AD11" s="158"/>
      <c r="AE11" s="25" t="str">
        <f>Schedule!AJ10</f>
        <v>@BOU</v>
      </c>
      <c r="AF11" s="113"/>
      <c r="AG11" s="25" t="str">
        <f>Schedule!AK10</f>
        <v>SHU</v>
      </c>
      <c r="AH11" s="113"/>
      <c r="AI11" s="25" t="str">
        <f>Schedule!AL10</f>
        <v>@TOT</v>
      </c>
      <c r="AJ11" s="158"/>
      <c r="AK11" s="94" t="str">
        <f>Schedule!AM10</f>
        <v>MUN</v>
      </c>
    </row>
    <row r="12" spans="1:37" ht="12" customHeight="1" x14ac:dyDescent="0.2">
      <c r="A12" s="109" t="str">
        <f>Schedule!A11</f>
        <v>LIV</v>
      </c>
      <c r="B12" s="25" t="str">
        <f>Schedule!Y11</f>
        <v>@WOL</v>
      </c>
      <c r="C12" s="25" t="s">
        <v>168</v>
      </c>
      <c r="D12" s="113"/>
      <c r="E12" s="25" t="s">
        <v>80</v>
      </c>
      <c r="F12" s="25" t="str">
        <f>Schedule!Z11</f>
        <v>SOU</v>
      </c>
      <c r="G12" s="111" t="s">
        <v>173</v>
      </c>
      <c r="H12" s="113"/>
      <c r="I12" s="25" t="str">
        <f>Schedule!AA11</f>
        <v>@NOR</v>
      </c>
      <c r="J12" s="25" t="s">
        <v>153</v>
      </c>
      <c r="K12" s="25" t="str">
        <f>Schedule!AB11</f>
        <v>WHU</v>
      </c>
      <c r="L12" s="113"/>
      <c r="M12" s="113"/>
      <c r="N12" s="25" t="str">
        <f>Schedule!AC11</f>
        <v>@WAT</v>
      </c>
      <c r="O12" s="111" t="s">
        <v>24</v>
      </c>
      <c r="P12" s="111" t="str">
        <f>Schedule!AD11</f>
        <v>BOU</v>
      </c>
      <c r="Q12" s="25" t="s">
        <v>163</v>
      </c>
      <c r="R12" s="25" t="str">
        <f>Schedule!AE11</f>
        <v>@EVE</v>
      </c>
      <c r="S12" s="113"/>
      <c r="T12" s="122"/>
      <c r="U12" s="117" t="str">
        <f>Schedule!AF11</f>
        <v>CRY</v>
      </c>
      <c r="V12" s="153"/>
      <c r="W12" s="153"/>
      <c r="X12" s="25" t="str">
        <f>Schedule!AG11</f>
        <v>@MCI</v>
      </c>
      <c r="Y12" s="160"/>
      <c r="Z12" s="25" t="str">
        <f>Schedule!AH11</f>
        <v>AVL</v>
      </c>
      <c r="AA12" s="160"/>
      <c r="AB12" s="122"/>
      <c r="AC12" s="117" t="str">
        <f>Schedule!AI11</f>
        <v>@BRI</v>
      </c>
      <c r="AD12" s="158"/>
      <c r="AE12" s="25" t="str">
        <f>Schedule!AJ11</f>
        <v>BUR</v>
      </c>
      <c r="AF12" s="160"/>
      <c r="AG12" s="25" t="str">
        <f>Schedule!AK11</f>
        <v>@ARS</v>
      </c>
      <c r="AH12" s="160"/>
      <c r="AI12" s="25" t="str">
        <f>Schedule!AL11</f>
        <v>CHE</v>
      </c>
      <c r="AJ12" s="158"/>
      <c r="AK12" s="94" t="str">
        <f>Schedule!AM11</f>
        <v>@NEW</v>
      </c>
    </row>
    <row r="13" spans="1:37" ht="12" customHeight="1" x14ac:dyDescent="0.2">
      <c r="A13" s="109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13"/>
      <c r="F13" s="25" t="str">
        <f>Schedule!Z12</f>
        <v>@TOT</v>
      </c>
      <c r="G13" s="123"/>
      <c r="H13" s="134"/>
      <c r="I13" s="25" t="str">
        <f>Schedule!AA12</f>
        <v>WHU</v>
      </c>
      <c r="J13" s="113"/>
      <c r="K13" s="25" t="str">
        <f>Schedule!AB12</f>
        <v>@LEI</v>
      </c>
      <c r="L13" s="25" t="s">
        <v>154</v>
      </c>
      <c r="M13" s="111" t="s">
        <v>111</v>
      </c>
      <c r="N13" s="126" t="str">
        <f>Schedule!AC12</f>
        <v>ARS</v>
      </c>
      <c r="O13" s="111" t="s">
        <v>170</v>
      </c>
      <c r="P13" s="111" t="str">
        <f>Schedule!AD12</f>
        <v>@MUN</v>
      </c>
      <c r="Q13" s="113"/>
      <c r="R13" s="25" t="str">
        <f>Schedule!AE12</f>
        <v>BUR</v>
      </c>
      <c r="S13" s="25" t="s">
        <v>166</v>
      </c>
      <c r="T13" s="122"/>
      <c r="U13" s="117" t="str">
        <f>Schedule!AF12</f>
        <v>@CHE</v>
      </c>
      <c r="V13" s="153"/>
      <c r="W13" s="153"/>
      <c r="X13" s="25" t="str">
        <f>Schedule!AG12</f>
        <v>LIV</v>
      </c>
      <c r="Y13" s="160"/>
      <c r="Z13" s="25" t="str">
        <f>Schedule!AH12</f>
        <v>@SOU</v>
      </c>
      <c r="AA13" s="160"/>
      <c r="AB13" s="122"/>
      <c r="AC13" s="117" t="str">
        <f>Schedule!AI12</f>
        <v>NEW</v>
      </c>
      <c r="AD13" s="158"/>
      <c r="AE13" s="25" t="str">
        <f>Schedule!AJ12</f>
        <v>@BRI</v>
      </c>
      <c r="AF13" s="160"/>
      <c r="AG13" s="25" t="str">
        <f>Schedule!AK12</f>
        <v>BOU</v>
      </c>
      <c r="AH13" s="160"/>
      <c r="AI13" s="25" t="str">
        <f>Schedule!AL12</f>
        <v>@WAT</v>
      </c>
      <c r="AJ13" s="158"/>
      <c r="AK13" s="94" t="str">
        <f>Schedule!AM12</f>
        <v>NOR</v>
      </c>
    </row>
    <row r="14" spans="1:37" ht="12" customHeight="1" x14ac:dyDescent="0.2">
      <c r="A14" s="109" t="str">
        <f>Schedule!A13</f>
        <v>MUN</v>
      </c>
      <c r="B14" s="25" t="str">
        <f>Schedule!Y13</f>
        <v>BUR</v>
      </c>
      <c r="C14" s="111" t="s">
        <v>169</v>
      </c>
      <c r="D14" s="25" t="s">
        <v>75</v>
      </c>
      <c r="E14" s="113"/>
      <c r="F14" s="25" t="str">
        <f>Schedule!Z13</f>
        <v>WOL</v>
      </c>
      <c r="G14" s="123"/>
      <c r="H14" s="113"/>
      <c r="I14" s="25" t="str">
        <f>Schedule!AA13</f>
        <v>@CHE</v>
      </c>
      <c r="J14" s="25" t="s">
        <v>159</v>
      </c>
      <c r="K14" s="25" t="str">
        <f>Schedule!AB13</f>
        <v>WAT</v>
      </c>
      <c r="L14" s="25" t="s">
        <v>161</v>
      </c>
      <c r="M14" s="127"/>
      <c r="N14" s="111" t="str">
        <f>Schedule!AC13</f>
        <v>@EVE</v>
      </c>
      <c r="O14" s="111" t="s">
        <v>176</v>
      </c>
      <c r="P14" s="111" t="str">
        <f>Schedule!AD13</f>
        <v>MCI</v>
      </c>
      <c r="Q14" s="117"/>
      <c r="R14" s="25" t="str">
        <f>Schedule!AE13</f>
        <v>@TOT</v>
      </c>
      <c r="S14" s="117"/>
      <c r="T14" s="122"/>
      <c r="U14" s="117" t="str">
        <f>Schedule!AF13</f>
        <v>SHU</v>
      </c>
      <c r="V14" s="153"/>
      <c r="W14" s="153"/>
      <c r="X14" s="25" t="str">
        <f>Schedule!AG13</f>
        <v>@BRI</v>
      </c>
      <c r="Y14" s="160"/>
      <c r="Z14" s="25" t="str">
        <f>Schedule!AH13</f>
        <v>BOU</v>
      </c>
      <c r="AA14" s="160"/>
      <c r="AB14" s="122"/>
      <c r="AC14" s="117" t="str">
        <f>Schedule!AI13</f>
        <v>@AVL</v>
      </c>
      <c r="AD14" s="158"/>
      <c r="AE14" s="25" t="str">
        <f>Schedule!AJ13</f>
        <v>SOU</v>
      </c>
      <c r="AF14" s="160"/>
      <c r="AG14" s="25" t="str">
        <f>Schedule!AK13</f>
        <v>@CRY</v>
      </c>
      <c r="AH14" s="160"/>
      <c r="AI14" s="25" t="str">
        <f>Schedule!AL13</f>
        <v>WHU</v>
      </c>
      <c r="AJ14" s="158"/>
      <c r="AK14" s="94" t="str">
        <f>Schedule!AM13</f>
        <v>@LEI</v>
      </c>
    </row>
    <row r="15" spans="1:37" ht="12" customHeight="1" x14ac:dyDescent="0.2">
      <c r="A15" s="109" t="str">
        <f>Schedule!A14</f>
        <v>NEW</v>
      </c>
      <c r="B15" s="25" t="str">
        <f>Schedule!Y14</f>
        <v>@EVE</v>
      </c>
      <c r="C15" s="111" t="s">
        <v>150</v>
      </c>
      <c r="D15" s="145"/>
      <c r="E15" s="113"/>
      <c r="F15" s="25" t="str">
        <f>Schedule!Z14</f>
        <v>NOR</v>
      </c>
      <c r="G15" s="125" t="s">
        <v>174</v>
      </c>
      <c r="H15" s="113"/>
      <c r="I15" s="25" t="str">
        <f>Schedule!AA14</f>
        <v>@ARS</v>
      </c>
      <c r="J15" s="113"/>
      <c r="K15" s="25" t="str">
        <f>Schedule!AB14</f>
        <v>@CRY</v>
      </c>
      <c r="L15" s="113"/>
      <c r="M15" s="113"/>
      <c r="N15" s="25" t="str">
        <f>Schedule!AC14</f>
        <v>BUR</v>
      </c>
      <c r="O15" s="111" t="s">
        <v>171</v>
      </c>
      <c r="P15" s="111" t="str">
        <f>Schedule!AD14</f>
        <v>@SOU</v>
      </c>
      <c r="Q15" s="113"/>
      <c r="R15" s="25" t="str">
        <f>Schedule!AE14</f>
        <v>SHU</v>
      </c>
      <c r="S15" s="113"/>
      <c r="T15" s="122"/>
      <c r="U15" s="117" t="str">
        <f>Schedule!AF14</f>
        <v>AVL</v>
      </c>
      <c r="V15" s="153"/>
      <c r="W15" s="153"/>
      <c r="X15" s="25" t="str">
        <f>Schedule!AG14</f>
        <v>@BOU</v>
      </c>
      <c r="Y15" s="113"/>
      <c r="Z15" s="25" t="str">
        <f>Schedule!AH14</f>
        <v>WHU</v>
      </c>
      <c r="AA15" s="113"/>
      <c r="AB15" s="122"/>
      <c r="AC15" s="117" t="str">
        <f>Schedule!AI14</f>
        <v>@MCI</v>
      </c>
      <c r="AD15" s="158"/>
      <c r="AE15" s="25" t="str">
        <f>Schedule!AJ14</f>
        <v>@WAT</v>
      </c>
      <c r="AF15" s="113"/>
      <c r="AG15" s="25" t="str">
        <f>Schedule!AK14</f>
        <v>TOT</v>
      </c>
      <c r="AH15" s="113"/>
      <c r="AI15" s="25" t="str">
        <f>Schedule!AL14</f>
        <v>@BRI</v>
      </c>
      <c r="AJ15" s="158"/>
      <c r="AK15" s="94" t="str">
        <f>Schedule!AM14</f>
        <v>LIV</v>
      </c>
    </row>
    <row r="16" spans="1:37" ht="12" customHeight="1" x14ac:dyDescent="0.2">
      <c r="A16" s="109" t="str">
        <f>Schedule!A15</f>
        <v>NOR</v>
      </c>
      <c r="B16" s="25" t="str">
        <f>Schedule!Y15</f>
        <v>@TOT</v>
      </c>
      <c r="C16" s="25" t="s">
        <v>76</v>
      </c>
      <c r="D16" s="145"/>
      <c r="E16" s="113"/>
      <c r="F16" s="25" t="str">
        <f>Schedule!Z15</f>
        <v>@NEW</v>
      </c>
      <c r="G16" s="123"/>
      <c r="H16" s="113"/>
      <c r="I16" s="25" t="str">
        <f>Schedule!AA15</f>
        <v>LIV</v>
      </c>
      <c r="J16" s="113"/>
      <c r="K16" s="25" t="str">
        <f>Schedule!AB15</f>
        <v>@WOL</v>
      </c>
      <c r="L16" s="113"/>
      <c r="M16" s="113"/>
      <c r="N16" s="111" t="str">
        <f>Schedule!AC15</f>
        <v>LEI</v>
      </c>
      <c r="O16" s="111" t="s">
        <v>25</v>
      </c>
      <c r="P16" s="111" t="str">
        <f>Schedule!AD15</f>
        <v>@SHU</v>
      </c>
      <c r="Q16" s="113"/>
      <c r="R16" s="25" t="str">
        <f>Schedule!AE15</f>
        <v>SOU</v>
      </c>
      <c r="S16" s="113"/>
      <c r="T16" s="122"/>
      <c r="U16" s="117" t="str">
        <f>Schedule!AF15</f>
        <v>EVE</v>
      </c>
      <c r="V16" s="153"/>
      <c r="W16" s="153"/>
      <c r="X16" s="25" t="str">
        <f>Schedule!AG15</f>
        <v>@ARS</v>
      </c>
      <c r="Y16" s="113"/>
      <c r="Z16" s="25" t="str">
        <f>Schedule!AH15</f>
        <v>BRI</v>
      </c>
      <c r="AA16" s="113"/>
      <c r="AB16" s="122"/>
      <c r="AC16" s="117" t="str">
        <f>Schedule!AI15</f>
        <v>@WAT</v>
      </c>
      <c r="AD16" s="158"/>
      <c r="AE16" s="25" t="str">
        <f>Schedule!AJ15</f>
        <v>WHU</v>
      </c>
      <c r="AF16" s="113"/>
      <c r="AG16" s="25" t="str">
        <f>Schedule!AK15</f>
        <v>@CHE</v>
      </c>
      <c r="AH16" s="113"/>
      <c r="AI16" s="25" t="str">
        <f>Schedule!AL15</f>
        <v>BUR</v>
      </c>
      <c r="AJ16" s="158"/>
      <c r="AK16" s="94" t="str">
        <f>Schedule!AM15</f>
        <v>@MCI</v>
      </c>
    </row>
    <row r="17" spans="1:37" ht="12" customHeight="1" x14ac:dyDescent="0.2">
      <c r="A17" s="109" t="str">
        <f>Schedule!A16</f>
        <v>SHU</v>
      </c>
      <c r="B17" s="25" t="str">
        <f>Schedule!Y16</f>
        <v>MCI</v>
      </c>
      <c r="C17" s="25" t="s">
        <v>149</v>
      </c>
      <c r="D17" s="145"/>
      <c r="E17" s="113"/>
      <c r="F17" s="25" t="str">
        <f>Schedule!Z16</f>
        <v>@CRY</v>
      </c>
      <c r="G17" s="123"/>
      <c r="H17" s="25" t="str">
        <f>Schedule!AA16</f>
        <v>BOU</v>
      </c>
      <c r="I17" s="113"/>
      <c r="J17" s="113"/>
      <c r="K17" s="25" t="str">
        <f>Schedule!AB16</f>
        <v>BRI</v>
      </c>
      <c r="L17" s="113"/>
      <c r="M17" s="113"/>
      <c r="N17" s="126" t="str">
        <f>Schedule!AC16</f>
        <v>@AVL</v>
      </c>
      <c r="O17" s="111" t="s">
        <v>177</v>
      </c>
      <c r="P17" s="111" t="str">
        <f>Schedule!AD16</f>
        <v>NOR</v>
      </c>
      <c r="Q17" s="113"/>
      <c r="R17" s="25" t="str">
        <f>Schedule!AE16</f>
        <v>@NEW</v>
      </c>
      <c r="S17" s="113"/>
      <c r="T17" s="122"/>
      <c r="U17" s="117" t="str">
        <f>Schedule!AF16</f>
        <v>@MUN</v>
      </c>
      <c r="V17" s="153"/>
      <c r="W17" s="153"/>
      <c r="X17" s="25" t="str">
        <f>Schedule!AG16</f>
        <v>TOT</v>
      </c>
      <c r="Y17" s="113"/>
      <c r="Z17" s="25" t="str">
        <f>Schedule!AH16</f>
        <v>@BUR</v>
      </c>
      <c r="AA17" s="113"/>
      <c r="AB17" s="122"/>
      <c r="AC17" s="117" t="str">
        <f>Schedule!AI16</f>
        <v>WOL</v>
      </c>
      <c r="AD17" s="158"/>
      <c r="AE17" s="25" t="str">
        <f>Schedule!AJ16</f>
        <v>CHE</v>
      </c>
      <c r="AF17" s="113"/>
      <c r="AG17" s="25" t="str">
        <f>Schedule!AK16</f>
        <v>@LEI</v>
      </c>
      <c r="AH17" s="113"/>
      <c r="AI17" s="25" t="str">
        <f>Schedule!AL16</f>
        <v>EVE</v>
      </c>
      <c r="AJ17" s="158"/>
      <c r="AK17" s="94" t="str">
        <f>Schedule!AM16</f>
        <v>@SOU</v>
      </c>
    </row>
    <row r="18" spans="1:37" ht="12" customHeight="1" x14ac:dyDescent="0.2">
      <c r="A18" s="109" t="str">
        <f>Schedule!A17</f>
        <v>SOU</v>
      </c>
      <c r="B18" s="25" t="str">
        <f>Schedule!Y17</f>
        <v>@CRY</v>
      </c>
      <c r="C18" s="25" t="s">
        <v>3</v>
      </c>
      <c r="D18" s="145"/>
      <c r="E18" s="113"/>
      <c r="F18" s="25" t="str">
        <f>Schedule!Z17</f>
        <v>@LIV</v>
      </c>
      <c r="G18" s="125" t="s">
        <v>25</v>
      </c>
      <c r="H18" s="113"/>
      <c r="I18" s="25" t="str">
        <f>Schedule!AA17</f>
        <v>BUR</v>
      </c>
      <c r="J18" s="113"/>
      <c r="K18" s="25" t="str">
        <f>Schedule!AB17</f>
        <v>AVL</v>
      </c>
      <c r="L18" s="113"/>
      <c r="M18" s="113"/>
      <c r="N18" s="25" t="str">
        <f>Schedule!AC17</f>
        <v>@WHU</v>
      </c>
      <c r="O18" s="132"/>
      <c r="P18" s="111" t="str">
        <f>Schedule!AD17</f>
        <v>NEW</v>
      </c>
      <c r="Q18" s="113"/>
      <c r="R18" s="25" t="str">
        <f>Schedule!AE17</f>
        <v>@NOR</v>
      </c>
      <c r="S18" s="113"/>
      <c r="T18" s="123"/>
      <c r="U18" s="117" t="str">
        <f>Schedule!AF17</f>
        <v>ARS</v>
      </c>
      <c r="V18" s="153"/>
      <c r="W18" s="153"/>
      <c r="X18" s="25" t="str">
        <f>Schedule!AG17</f>
        <v>@WAT</v>
      </c>
      <c r="Y18" s="113"/>
      <c r="Z18" s="25" t="str">
        <f>Schedule!AH17</f>
        <v>MCI</v>
      </c>
      <c r="AA18" s="113"/>
      <c r="AB18" s="123"/>
      <c r="AC18" s="111" t="str">
        <f>Schedule!AI17</f>
        <v>@EVE</v>
      </c>
      <c r="AD18" s="158"/>
      <c r="AE18" s="25" t="str">
        <f>Schedule!AJ17</f>
        <v>@MUN</v>
      </c>
      <c r="AF18" s="113"/>
      <c r="AG18" s="25" t="str">
        <f>Schedule!AK17</f>
        <v>BRI</v>
      </c>
      <c r="AH18" s="113"/>
      <c r="AI18" s="25" t="str">
        <f>Schedule!AL17</f>
        <v>@BOU</v>
      </c>
      <c r="AJ18" s="158"/>
      <c r="AK18" s="94" t="str">
        <f>Schedule!AM17</f>
        <v>SHU</v>
      </c>
    </row>
    <row r="19" spans="1:37" ht="12" customHeight="1" x14ac:dyDescent="0.2">
      <c r="A19" s="109" t="str">
        <f>Schedule!A18</f>
        <v>TOT</v>
      </c>
      <c r="B19" s="25" t="str">
        <f>Schedule!Y18</f>
        <v>NOR</v>
      </c>
      <c r="C19" s="111" t="s">
        <v>54</v>
      </c>
      <c r="D19" s="145"/>
      <c r="E19" s="113"/>
      <c r="F19" s="25" t="str">
        <f>Schedule!Z18</f>
        <v>MCI</v>
      </c>
      <c r="G19" s="125" t="s">
        <v>10</v>
      </c>
      <c r="H19" s="113"/>
      <c r="I19" s="25" t="str">
        <f>Schedule!AA18</f>
        <v>@AVL</v>
      </c>
      <c r="J19" s="25" t="s">
        <v>156</v>
      </c>
      <c r="K19" s="25" t="str">
        <f>Schedule!AB18</f>
        <v>@CHE</v>
      </c>
      <c r="L19" s="113"/>
      <c r="M19" s="113"/>
      <c r="N19" s="25" t="str">
        <f>Schedule!AC18</f>
        <v>WOL</v>
      </c>
      <c r="O19" s="111" t="s">
        <v>113</v>
      </c>
      <c r="P19" s="111" t="str">
        <f>Schedule!AD18</f>
        <v>@BUR</v>
      </c>
      <c r="Q19" s="25" t="s">
        <v>164</v>
      </c>
      <c r="R19" s="25" t="str">
        <f>Schedule!AE18</f>
        <v>MUN</v>
      </c>
      <c r="S19" s="113"/>
      <c r="T19" s="122"/>
      <c r="U19" s="117" t="str">
        <f>Schedule!AF18</f>
        <v>WHU</v>
      </c>
      <c r="V19" s="153"/>
      <c r="W19" s="153"/>
      <c r="X19" s="25" t="str">
        <f>Schedule!AG18</f>
        <v>@SHU</v>
      </c>
      <c r="Y19" s="117"/>
      <c r="Z19" s="25" t="str">
        <f>Schedule!AH18</f>
        <v>EVE</v>
      </c>
      <c r="AA19" s="117"/>
      <c r="AB19" s="122"/>
      <c r="AC19" s="117" t="str">
        <f>Schedule!AI18</f>
        <v>@BOU</v>
      </c>
      <c r="AD19" s="158"/>
      <c r="AE19" s="25" t="str">
        <f>Schedule!AJ18</f>
        <v>ARS</v>
      </c>
      <c r="AF19" s="117"/>
      <c r="AG19" s="25" t="str">
        <f>Schedule!AK18</f>
        <v>@NEW</v>
      </c>
      <c r="AH19" s="117"/>
      <c r="AI19" s="25" t="str">
        <f>Schedule!AL18</f>
        <v>LEI</v>
      </c>
      <c r="AJ19" s="158"/>
      <c r="AK19" s="94" t="str">
        <f>Schedule!AM18</f>
        <v>@CRY</v>
      </c>
    </row>
    <row r="20" spans="1:37" ht="12" customHeight="1" thickBot="1" x14ac:dyDescent="0.25">
      <c r="A20" s="109" t="str">
        <f>Schedule!A19</f>
        <v>WAT</v>
      </c>
      <c r="B20" s="25" t="str">
        <f>Schedule!Y19</f>
        <v>@AVL</v>
      </c>
      <c r="C20" s="106"/>
      <c r="D20" s="145"/>
      <c r="E20" s="113"/>
      <c r="F20" s="25" t="str">
        <f>Schedule!Z19</f>
        <v>EVE</v>
      </c>
      <c r="G20" s="113"/>
      <c r="H20" s="25" t="str">
        <f>Schedule!AA19</f>
        <v>@BRI</v>
      </c>
      <c r="I20" s="113"/>
      <c r="J20" s="113"/>
      <c r="K20" s="25" t="str">
        <f>Schedule!AB19</f>
        <v>@MUN</v>
      </c>
      <c r="L20" s="113"/>
      <c r="M20" s="113"/>
      <c r="N20" s="25" t="str">
        <f>Schedule!AC19</f>
        <v>LIV</v>
      </c>
      <c r="O20" s="131"/>
      <c r="P20" s="111" t="str">
        <f>Schedule!AD19</f>
        <v>@CRY</v>
      </c>
      <c r="Q20" s="113"/>
      <c r="R20" s="25" t="str">
        <f>Schedule!AE19</f>
        <v>LEI</v>
      </c>
      <c r="S20" s="113"/>
      <c r="T20" s="113"/>
      <c r="U20" s="111" t="str">
        <f>Schedule!AF19</f>
        <v>@BUR</v>
      </c>
      <c r="V20" s="153"/>
      <c r="W20" s="153"/>
      <c r="X20" s="25" t="str">
        <f>Schedule!AG19</f>
        <v>SOU</v>
      </c>
      <c r="Y20" s="113"/>
      <c r="Z20" s="25" t="str">
        <f>Schedule!AH19</f>
        <v>@CHE</v>
      </c>
      <c r="AA20" s="113"/>
      <c r="AB20" s="113"/>
      <c r="AC20" s="117" t="str">
        <f>Schedule!AI19</f>
        <v>NOR</v>
      </c>
      <c r="AD20" s="159"/>
      <c r="AE20" s="25" t="str">
        <f>Schedule!AJ19</f>
        <v>NEW</v>
      </c>
      <c r="AF20" s="113"/>
      <c r="AG20" s="25" t="str">
        <f>Schedule!AK19</f>
        <v>@WHU</v>
      </c>
      <c r="AH20" s="113"/>
      <c r="AI20" s="25" t="str">
        <f>Schedule!AL19</f>
        <v>MCI</v>
      </c>
      <c r="AJ20" s="159"/>
      <c r="AK20" s="94" t="str">
        <f>Schedule!AM19</f>
        <v>@ARS</v>
      </c>
    </row>
    <row r="21" spans="1:37" ht="12" customHeight="1" x14ac:dyDescent="0.2">
      <c r="A21" s="109" t="str">
        <f>Schedule!A20</f>
        <v>WHU</v>
      </c>
      <c r="B21" s="25" t="str">
        <f>Schedule!Y20</f>
        <v>@LEI</v>
      </c>
      <c r="C21" s="25" t="s">
        <v>146</v>
      </c>
      <c r="D21" s="145"/>
      <c r="E21" s="25" t="s">
        <v>8</v>
      </c>
      <c r="F21" s="25" t="str">
        <f>Schedule!Z20</f>
        <v>BRI</v>
      </c>
      <c r="G21" s="119"/>
      <c r="H21" s="134"/>
      <c r="I21" s="25" t="str">
        <f>Schedule!AA20</f>
        <v>@MCI</v>
      </c>
      <c r="J21" s="113"/>
      <c r="K21" s="25" t="str">
        <f>Schedule!AB20</f>
        <v>@LIV</v>
      </c>
      <c r="L21" s="113"/>
      <c r="M21" s="113"/>
      <c r="N21" s="25" t="str">
        <f>Schedule!AC20</f>
        <v>SOU</v>
      </c>
      <c r="O21" s="131"/>
      <c r="P21" s="25" t="str">
        <f>Schedule!AD20</f>
        <v>@ARS</v>
      </c>
      <c r="Q21" s="113"/>
      <c r="R21" s="25" t="str">
        <f>Schedule!AE20</f>
        <v>WOL</v>
      </c>
      <c r="S21" s="113"/>
      <c r="T21" s="119"/>
      <c r="U21" s="117" t="str">
        <f>Schedule!AF20</f>
        <v>@TOT</v>
      </c>
      <c r="V21" s="153"/>
      <c r="W21" s="153"/>
      <c r="X21" s="25" t="str">
        <f>Schedule!AG20</f>
        <v>CHE</v>
      </c>
      <c r="Y21" s="113"/>
      <c r="Z21" s="25" t="str">
        <f>Schedule!AH20</f>
        <v>@NEW</v>
      </c>
      <c r="AA21" s="113"/>
      <c r="AB21" s="119"/>
      <c r="AC21" s="111" t="str">
        <f>Schedule!AI20</f>
        <v>BUR</v>
      </c>
      <c r="AD21" s="113"/>
      <c r="AE21" s="25" t="str">
        <f>Schedule!AJ20</f>
        <v>@NOR</v>
      </c>
      <c r="AF21" s="113"/>
      <c r="AG21" s="25" t="str">
        <f>Schedule!AK20</f>
        <v>WAT</v>
      </c>
      <c r="AH21" s="113"/>
      <c r="AI21" s="25" t="str">
        <f>Schedule!AL20</f>
        <v>@MUN</v>
      </c>
      <c r="AJ21" s="113"/>
      <c r="AK21" s="94" t="str">
        <f>Schedule!AM20</f>
        <v>AVL</v>
      </c>
    </row>
    <row r="22" spans="1:37" ht="12" customHeight="1" thickBot="1" x14ac:dyDescent="0.25">
      <c r="A22" s="110" t="str">
        <f>Schedule!A21</f>
        <v>WOL</v>
      </c>
      <c r="B22" s="95" t="str">
        <f>Schedule!Y21</f>
        <v>LIV</v>
      </c>
      <c r="C22" s="106"/>
      <c r="D22" s="146"/>
      <c r="E22" s="114"/>
      <c r="F22" s="95" t="str">
        <f>Schedule!Z21</f>
        <v>@MUN</v>
      </c>
      <c r="G22" s="114"/>
      <c r="H22" s="113"/>
      <c r="I22" s="95" t="str">
        <f>Schedule!AA21</f>
        <v>LEI</v>
      </c>
      <c r="J22" s="95" t="s">
        <v>157</v>
      </c>
      <c r="K22" s="95" t="str">
        <f>Schedule!AB21</f>
        <v>NOR</v>
      </c>
      <c r="L22" s="95" t="s">
        <v>162</v>
      </c>
      <c r="M22" s="114"/>
      <c r="N22" s="95" t="str">
        <f>Schedule!AC21</f>
        <v>@TOT</v>
      </c>
      <c r="O22" s="131"/>
      <c r="P22" s="95" t="str">
        <f>Schedule!AD21</f>
        <v>BRI</v>
      </c>
      <c r="Q22" s="107"/>
      <c r="R22" s="95" t="str">
        <f>Schedule!AE21</f>
        <v>@WHU</v>
      </c>
      <c r="S22" s="107"/>
      <c r="T22" s="114"/>
      <c r="U22" s="121" t="str">
        <f>Schedule!AF21</f>
        <v>BOU</v>
      </c>
      <c r="V22" s="154"/>
      <c r="W22" s="154"/>
      <c r="X22" s="95" t="str">
        <f>Schedule!AG21</f>
        <v>@AVL</v>
      </c>
      <c r="Y22" s="107"/>
      <c r="Z22" s="95" t="str">
        <f>Schedule!AH21</f>
        <v>ARS</v>
      </c>
      <c r="AA22" s="107"/>
      <c r="AB22" s="114"/>
      <c r="AC22" s="107" t="str">
        <f>Schedule!AI21</f>
        <v>@SHU</v>
      </c>
      <c r="AD22" s="124"/>
      <c r="AE22" s="95" t="str">
        <f>Schedule!AJ21</f>
        <v>EVE</v>
      </c>
      <c r="AF22" s="107"/>
      <c r="AG22" s="95" t="str">
        <f>Schedule!AK21</f>
        <v>@BUR</v>
      </c>
      <c r="AH22" s="107"/>
      <c r="AI22" s="95" t="str">
        <f>Schedule!AL21</f>
        <v>CRY</v>
      </c>
      <c r="AJ22" s="124"/>
      <c r="AK22" s="96" t="str">
        <f>Schedule!AM21</f>
        <v>@CHE</v>
      </c>
    </row>
    <row r="23" spans="1:37" x14ac:dyDescent="0.2">
      <c r="O23" s="133"/>
    </row>
    <row r="28" spans="1:37" x14ac:dyDescent="0.2">
      <c r="A28" s="109" t="s">
        <v>12</v>
      </c>
      <c r="H28" s="143" t="s">
        <v>178</v>
      </c>
      <c r="I28" s="144"/>
    </row>
    <row r="29" spans="1:37" x14ac:dyDescent="0.2">
      <c r="A29" s="109" t="str">
        <f>Schedule!A2</f>
        <v>ARS</v>
      </c>
      <c r="H29" s="136" t="s">
        <v>75</v>
      </c>
      <c r="I29" s="137"/>
      <c r="K29" s="138" t="s">
        <v>75</v>
      </c>
    </row>
    <row r="30" spans="1:37" x14ac:dyDescent="0.2">
      <c r="A30" s="109" t="str">
        <f>Schedule!A3</f>
        <v>AVL</v>
      </c>
      <c r="H30" s="135" t="s">
        <v>112</v>
      </c>
      <c r="I30" s="137"/>
      <c r="K30" s="24" t="s">
        <v>112</v>
      </c>
    </row>
    <row r="31" spans="1:37" x14ac:dyDescent="0.2">
      <c r="A31" s="109" t="str">
        <f>Schedule!A4</f>
        <v>BOU</v>
      </c>
      <c r="H31" s="137"/>
      <c r="I31" s="137"/>
    </row>
    <row r="32" spans="1:37" x14ac:dyDescent="0.2">
      <c r="A32" s="109" t="str">
        <f>Schedule!A5</f>
        <v>BRI</v>
      </c>
      <c r="H32" s="137"/>
      <c r="I32" s="137"/>
    </row>
    <row r="33" spans="1:11" x14ac:dyDescent="0.2">
      <c r="A33" s="109" t="str">
        <f>Schedule!A6</f>
        <v>BUR</v>
      </c>
      <c r="H33" s="137"/>
      <c r="I33" s="137"/>
    </row>
    <row r="34" spans="1:11" x14ac:dyDescent="0.2">
      <c r="A34" s="109" t="str">
        <f>Schedule!A7</f>
        <v>CHE</v>
      </c>
      <c r="H34" s="137"/>
      <c r="I34" s="137"/>
    </row>
    <row r="35" spans="1:11" x14ac:dyDescent="0.2">
      <c r="A35" s="109" t="str">
        <f>Schedule!A8</f>
        <v>CRY</v>
      </c>
      <c r="H35" s="137"/>
      <c r="I35" s="137"/>
    </row>
    <row r="36" spans="1:11" x14ac:dyDescent="0.2">
      <c r="A36" s="109" t="str">
        <f>Schedule!A9</f>
        <v>EVE</v>
      </c>
      <c r="H36" s="137"/>
      <c r="I36" s="137"/>
    </row>
    <row r="37" spans="1:11" x14ac:dyDescent="0.2">
      <c r="A37" s="109" t="str">
        <f>Schedule!A10</f>
        <v>LEI</v>
      </c>
      <c r="H37" s="137"/>
      <c r="I37" s="137"/>
    </row>
    <row r="38" spans="1:11" x14ac:dyDescent="0.2">
      <c r="A38" s="109" t="str">
        <f>Schedule!A11</f>
        <v>LIV</v>
      </c>
      <c r="H38" s="137"/>
      <c r="I38" s="137"/>
    </row>
    <row r="39" spans="1:11" x14ac:dyDescent="0.2">
      <c r="A39" s="109" t="str">
        <f>Schedule!A12</f>
        <v>MCI</v>
      </c>
      <c r="H39" s="135" t="s">
        <v>63</v>
      </c>
      <c r="I39" s="135" t="s">
        <v>5</v>
      </c>
      <c r="K39" s="24" t="s">
        <v>5</v>
      </c>
    </row>
    <row r="40" spans="1:11" x14ac:dyDescent="0.2">
      <c r="A40" s="109" t="str">
        <f>Schedule!A13</f>
        <v>MUN</v>
      </c>
      <c r="H40" s="137"/>
      <c r="I40" s="137"/>
    </row>
    <row r="41" spans="1:11" x14ac:dyDescent="0.2">
      <c r="A41" s="109" t="str">
        <f>Schedule!A14</f>
        <v>NEW</v>
      </c>
      <c r="H41" s="137"/>
      <c r="I41" s="137"/>
    </row>
    <row r="42" spans="1:11" x14ac:dyDescent="0.2">
      <c r="A42" s="109" t="str">
        <f>Schedule!A15</f>
        <v>NOR</v>
      </c>
      <c r="H42" s="137"/>
      <c r="I42" s="137"/>
    </row>
    <row r="43" spans="1:11" x14ac:dyDescent="0.2">
      <c r="A43" s="109" t="str">
        <f>Schedule!A16</f>
        <v>SHU</v>
      </c>
      <c r="H43" s="136" t="s">
        <v>116</v>
      </c>
      <c r="I43" s="137"/>
      <c r="K43" s="138" t="s">
        <v>116</v>
      </c>
    </row>
    <row r="44" spans="1:11" x14ac:dyDescent="0.2">
      <c r="A44" s="109" t="str">
        <f>Schedule!A17</f>
        <v>SOU</v>
      </c>
      <c r="H44" s="137"/>
      <c r="I44" s="137"/>
    </row>
    <row r="45" spans="1:11" x14ac:dyDescent="0.2">
      <c r="A45" s="109" t="str">
        <f>Schedule!A18</f>
        <v>TOT</v>
      </c>
      <c r="H45" s="137"/>
      <c r="I45" s="137"/>
    </row>
    <row r="46" spans="1:11" x14ac:dyDescent="0.2">
      <c r="A46" s="109" t="str">
        <f>Schedule!A19</f>
        <v>WAT</v>
      </c>
      <c r="H46" s="137"/>
      <c r="I46" s="137"/>
    </row>
    <row r="47" spans="1:11" x14ac:dyDescent="0.2">
      <c r="A47" s="109" t="str">
        <f>Schedule!A20</f>
        <v>WHU</v>
      </c>
      <c r="H47" s="136" t="s">
        <v>75</v>
      </c>
      <c r="I47" s="137"/>
    </row>
    <row r="48" spans="1:11" x14ac:dyDescent="0.2">
      <c r="A48" s="109" t="str">
        <f>Schedule!A21</f>
        <v>WOL</v>
      </c>
      <c r="H48" s="137"/>
      <c r="I48" s="137"/>
    </row>
  </sheetData>
  <mergeCells count="24">
    <mergeCell ref="AD3:AD6"/>
    <mergeCell ref="AJ3:AJ6"/>
    <mergeCell ref="AJ8:AJ20"/>
    <mergeCell ref="AB1:AC1"/>
    <mergeCell ref="Y12:Y14"/>
    <mergeCell ref="AA12:AA14"/>
    <mergeCell ref="AF12:AF14"/>
    <mergeCell ref="AH12:AH14"/>
    <mergeCell ref="AB9:AB10"/>
    <mergeCell ref="AD8:AD20"/>
    <mergeCell ref="D1:E1"/>
    <mergeCell ref="G9:G10"/>
    <mergeCell ref="H2:I2"/>
    <mergeCell ref="V1:W1"/>
    <mergeCell ref="V2:W2"/>
    <mergeCell ref="V3:W22"/>
    <mergeCell ref="T1:U1"/>
    <mergeCell ref="M1:N1"/>
    <mergeCell ref="T9:T10"/>
    <mergeCell ref="H28:I28"/>
    <mergeCell ref="D5:D10"/>
    <mergeCell ref="D15:D22"/>
    <mergeCell ref="C9:C10"/>
    <mergeCell ref="O9:O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28" workbookViewId="0">
      <selection activeCell="G54" sqref="G54"/>
    </sheetView>
  </sheetViews>
  <sheetFormatPr defaultColWidth="8.88671875" defaultRowHeight="14.4" x14ac:dyDescent="0.3"/>
  <cols>
    <col min="1" max="1" width="8.88671875" style="56" hidden="1" customWidth="1"/>
    <col min="2" max="2" width="8.6640625" style="56" bestFit="1" customWidth="1"/>
    <col min="3" max="7" width="6.664062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v>8.25</v>
      </c>
      <c r="D2" s="57">
        <v>8.25</v>
      </c>
      <c r="E2" s="57">
        <f>C2/'Formula Data'!$O2</f>
        <v>1.375</v>
      </c>
      <c r="F2" s="57">
        <f>D2/'Formula Data'!$O2</f>
        <v>1.375</v>
      </c>
      <c r="G2" s="57">
        <f>AVERAGE(F2,E2)</f>
        <v>1.375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v>7.17</v>
      </c>
      <c r="D3" s="57">
        <v>7.17</v>
      </c>
      <c r="E3" s="57">
        <f>C3/'Formula Data'!$O3</f>
        <v>1.1950000000000001</v>
      </c>
      <c r="F3" s="57">
        <f>D3/'Formula Data'!$O3</f>
        <v>1.1950000000000001</v>
      </c>
      <c r="G3" s="57">
        <f t="shared" ref="G3:G21" si="0">AVERAGE(F3,E3)</f>
        <v>1.1950000000000001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v>7.8599999999999994</v>
      </c>
      <c r="D4" s="57">
        <v>7.8599999999999994</v>
      </c>
      <c r="E4" s="57">
        <f>C4/'Formula Data'!$O4</f>
        <v>1.3099999999999998</v>
      </c>
      <c r="F4" s="57">
        <f>D4/'Formula Data'!$O4</f>
        <v>1.3099999999999998</v>
      </c>
      <c r="G4" s="57">
        <f t="shared" si="0"/>
        <v>1.3099999999999998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v>8.15</v>
      </c>
      <c r="D5" s="57">
        <v>8.15</v>
      </c>
      <c r="E5" s="57">
        <f>C5/'Formula Data'!$O5</f>
        <v>1.3583333333333334</v>
      </c>
      <c r="F5" s="57">
        <f>D5/'Formula Data'!$O5</f>
        <v>1.3583333333333334</v>
      </c>
      <c r="G5" s="57">
        <f t="shared" si="0"/>
        <v>1.3583333333333334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v>8.75</v>
      </c>
      <c r="D6" s="57">
        <v>8.75</v>
      </c>
      <c r="E6" s="57">
        <f>C6/'Formula Data'!$O6</f>
        <v>1.4583333333333333</v>
      </c>
      <c r="F6" s="57">
        <f>D6/'Formula Data'!$O6</f>
        <v>1.4583333333333333</v>
      </c>
      <c r="G6" s="57">
        <f t="shared" si="0"/>
        <v>1.4583333333333333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v>11.34</v>
      </c>
      <c r="D7" s="57">
        <v>11.34</v>
      </c>
      <c r="E7" s="57">
        <f>C7/'Formula Data'!$O7</f>
        <v>1.89</v>
      </c>
      <c r="F7" s="57">
        <f>D7/'Formula Data'!$O7</f>
        <v>1.89</v>
      </c>
      <c r="G7" s="57">
        <f t="shared" si="0"/>
        <v>1.89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v>5.0100000000000007</v>
      </c>
      <c r="D8" s="57">
        <v>5.0100000000000007</v>
      </c>
      <c r="E8" s="57">
        <f>C8/'Formula Data'!$O8</f>
        <v>0.83500000000000008</v>
      </c>
      <c r="F8" s="57">
        <f>D8/'Formula Data'!$O8</f>
        <v>0.83500000000000008</v>
      </c>
      <c r="G8" s="57">
        <f t="shared" si="0"/>
        <v>0.83500000000000008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v>13.06</v>
      </c>
      <c r="D9" s="57">
        <v>13.06</v>
      </c>
      <c r="E9" s="57">
        <f>C9/'Formula Data'!$O9</f>
        <v>2.1766666666666667</v>
      </c>
      <c r="F9" s="57">
        <f>D9/'Formula Data'!$O9</f>
        <v>2.1766666666666667</v>
      </c>
      <c r="G9" s="57">
        <f t="shared" si="0"/>
        <v>2.1766666666666667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v>9.0899999999999981</v>
      </c>
      <c r="D10" s="57">
        <v>9.0899999999999981</v>
      </c>
      <c r="E10" s="57">
        <f>C10/'Formula Data'!$O10</f>
        <v>1.5149999999999997</v>
      </c>
      <c r="F10" s="57">
        <f>D10/'Formula Data'!$O10</f>
        <v>1.5149999999999997</v>
      </c>
      <c r="G10" s="57">
        <f t="shared" si="0"/>
        <v>1.5149999999999997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v>11.96</v>
      </c>
      <c r="D11" s="57">
        <v>11.96</v>
      </c>
      <c r="E11" s="57">
        <f>C11/'Formula Data'!$O11</f>
        <v>1.9933333333333334</v>
      </c>
      <c r="F11" s="57">
        <f>D11/'Formula Data'!$O11</f>
        <v>1.9933333333333334</v>
      </c>
      <c r="G11" s="57">
        <f t="shared" si="0"/>
        <v>1.9933333333333334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v>15.93</v>
      </c>
      <c r="D12" s="57">
        <v>15.93</v>
      </c>
      <c r="E12" s="57">
        <f>C12/'Formula Data'!$O12</f>
        <v>2.6549999999999998</v>
      </c>
      <c r="F12" s="57">
        <f>D12/'Formula Data'!$O12</f>
        <v>2.6549999999999998</v>
      </c>
      <c r="G12" s="57">
        <f t="shared" si="0"/>
        <v>2.6549999999999998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v>9.73</v>
      </c>
      <c r="D13" s="57">
        <v>9.73</v>
      </c>
      <c r="E13" s="57">
        <f>C13/'Formula Data'!$O13</f>
        <v>1.6216666666666668</v>
      </c>
      <c r="F13" s="57">
        <f>D13/'Formula Data'!$O13</f>
        <v>1.6216666666666668</v>
      </c>
      <c r="G13" s="57">
        <f t="shared" si="0"/>
        <v>1.6216666666666668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v>4.3600000000000003</v>
      </c>
      <c r="D14" s="57">
        <v>4.3600000000000003</v>
      </c>
      <c r="E14" s="57">
        <f>C14/'Formula Data'!$O14</f>
        <v>0.72666666666666668</v>
      </c>
      <c r="F14" s="57">
        <f>D14/'Formula Data'!$O14</f>
        <v>0.72666666666666668</v>
      </c>
      <c r="G14" s="57">
        <f t="shared" si="0"/>
        <v>0.72666666666666668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v>6.5799999999999992</v>
      </c>
      <c r="D15" s="57">
        <v>6.5799999999999992</v>
      </c>
      <c r="E15" s="57">
        <f>C15/'Formula Data'!$O15</f>
        <v>1.0966666666666665</v>
      </c>
      <c r="F15" s="57">
        <f>D15/'Formula Data'!$O15</f>
        <v>1.0966666666666665</v>
      </c>
      <c r="G15" s="57">
        <f t="shared" si="0"/>
        <v>1.0966666666666665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v>7.3500000000000005</v>
      </c>
      <c r="D16" s="57">
        <v>7.3500000000000005</v>
      </c>
      <c r="E16" s="57">
        <f>C16/'Formula Data'!$O16</f>
        <v>1.2250000000000001</v>
      </c>
      <c r="F16" s="57">
        <f>D16/'Formula Data'!$O16</f>
        <v>1.2250000000000001</v>
      </c>
      <c r="G16" s="57">
        <f t="shared" si="0"/>
        <v>1.2250000000000001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v>8.18</v>
      </c>
      <c r="D17" s="57">
        <v>8.18</v>
      </c>
      <c r="E17" s="57">
        <f>C17/'Formula Data'!$O17</f>
        <v>1.3633333333333333</v>
      </c>
      <c r="F17" s="57">
        <f>D17/'Formula Data'!$O17</f>
        <v>1.3633333333333333</v>
      </c>
      <c r="G17" s="57">
        <f t="shared" si="0"/>
        <v>1.3633333333333333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v>9.3699999999999992</v>
      </c>
      <c r="D18" s="57">
        <v>9.3699999999999992</v>
      </c>
      <c r="E18" s="57">
        <f>C18/'Formula Data'!$O18</f>
        <v>1.5616666666666665</v>
      </c>
      <c r="F18" s="57">
        <f>D18/'Formula Data'!$O18</f>
        <v>1.5616666666666665</v>
      </c>
      <c r="G18" s="57">
        <f t="shared" si="0"/>
        <v>1.5616666666666665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v>7.87</v>
      </c>
      <c r="D19" s="57">
        <v>7.87</v>
      </c>
      <c r="E19" s="57">
        <f>C19/'Formula Data'!$O19</f>
        <v>1.3116666666666668</v>
      </c>
      <c r="F19" s="57">
        <f>D19/'Formula Data'!$O19</f>
        <v>1.3116666666666668</v>
      </c>
      <c r="G19" s="57">
        <f t="shared" si="0"/>
        <v>1.3116666666666668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v>5.2399999999999993</v>
      </c>
      <c r="D20" s="57">
        <v>5.2399999999999993</v>
      </c>
      <c r="E20" s="57">
        <f>C20/'Formula Data'!$O20</f>
        <v>0.87333333333333318</v>
      </c>
      <c r="F20" s="57">
        <f>D20/'Formula Data'!$O20</f>
        <v>0.87333333333333318</v>
      </c>
      <c r="G20" s="57">
        <f t="shared" si="0"/>
        <v>0.87333333333333318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v>11.13</v>
      </c>
      <c r="D21" s="57">
        <v>11.13</v>
      </c>
      <c r="E21" s="57">
        <f>C21/'Formula Data'!$O21</f>
        <v>1.8550000000000002</v>
      </c>
      <c r="F21" s="57">
        <f>D21/'Formula Data'!$O21</f>
        <v>1.8550000000000002</v>
      </c>
      <c r="G21" s="57">
        <f t="shared" si="0"/>
        <v>1.8550000000000002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v>9.9300000000000015</v>
      </c>
      <c r="D24" s="57">
        <v>9.9300000000000015</v>
      </c>
      <c r="E24" s="57">
        <f>C24/'Formula Data'!$O2</f>
        <v>1.6550000000000002</v>
      </c>
      <c r="F24" s="57">
        <f>D24/'Formula Data'!$O2</f>
        <v>1.6550000000000002</v>
      </c>
      <c r="G24" s="57">
        <f>AVERAGE(F24,E24)</f>
        <v>1.6550000000000002</v>
      </c>
    </row>
    <row r="25" spans="1:9" x14ac:dyDescent="0.25">
      <c r="A25" s="1" t="s">
        <v>117</v>
      </c>
      <c r="B25" s="74" t="str">
        <f>Schedule!A3</f>
        <v>AVL</v>
      </c>
      <c r="C25" s="57">
        <v>14</v>
      </c>
      <c r="D25" s="57">
        <v>14</v>
      </c>
      <c r="E25" s="57">
        <f>C25/'Formula Data'!$O3</f>
        <v>2.3333333333333335</v>
      </c>
      <c r="F25" s="57">
        <f>D25/'Formula Data'!$O3</f>
        <v>2.3333333333333335</v>
      </c>
      <c r="G25" s="57">
        <f t="shared" ref="G25:G43" si="1">AVERAGE(F25,E25)</f>
        <v>2.3333333333333335</v>
      </c>
    </row>
    <row r="26" spans="1:9" x14ac:dyDescent="0.25">
      <c r="A26" s="1" t="s">
        <v>99</v>
      </c>
      <c r="B26" s="74" t="str">
        <f>Schedule!A4</f>
        <v>BOU</v>
      </c>
      <c r="C26" s="57">
        <v>12.71</v>
      </c>
      <c r="D26" s="57">
        <v>12.71</v>
      </c>
      <c r="E26" s="57">
        <f>C26/'Formula Data'!$O4</f>
        <v>2.1183333333333336</v>
      </c>
      <c r="F26" s="57">
        <f>D26/'Formula Data'!$O4</f>
        <v>2.1183333333333336</v>
      </c>
      <c r="G26" s="57">
        <f t="shared" si="1"/>
        <v>2.1183333333333336</v>
      </c>
    </row>
    <row r="27" spans="1:9" x14ac:dyDescent="0.25">
      <c r="A27" s="1" t="s">
        <v>97</v>
      </c>
      <c r="B27" s="74" t="str">
        <f>Schedule!A5</f>
        <v>BRI</v>
      </c>
      <c r="C27" s="57">
        <v>6.4700000000000006</v>
      </c>
      <c r="D27" s="57">
        <v>6.4700000000000006</v>
      </c>
      <c r="E27" s="57">
        <f>C27/'Formula Data'!$O5</f>
        <v>1.0783333333333334</v>
      </c>
      <c r="F27" s="57">
        <f>D27/'Formula Data'!$O5</f>
        <v>1.0783333333333334</v>
      </c>
      <c r="G27" s="57">
        <f t="shared" si="1"/>
        <v>1.0783333333333334</v>
      </c>
    </row>
    <row r="28" spans="1:9" x14ac:dyDescent="0.25">
      <c r="A28" s="1" t="s">
        <v>98</v>
      </c>
      <c r="B28" s="74" t="str">
        <f>Schedule!A6</f>
        <v>BUR</v>
      </c>
      <c r="C28" s="57">
        <v>10.399999999999999</v>
      </c>
      <c r="D28" s="57">
        <v>10.399999999999999</v>
      </c>
      <c r="E28" s="57">
        <f>C28/'Formula Data'!$O6</f>
        <v>1.7333333333333332</v>
      </c>
      <c r="F28" s="57">
        <f>D28/'Formula Data'!$O6</f>
        <v>1.7333333333333332</v>
      </c>
      <c r="G28" s="57">
        <f t="shared" si="1"/>
        <v>1.7333333333333332</v>
      </c>
    </row>
    <row r="29" spans="1:9" x14ac:dyDescent="0.25">
      <c r="A29" s="1" t="s">
        <v>105</v>
      </c>
      <c r="B29" s="74" t="str">
        <f>Schedule!A7</f>
        <v>CHE</v>
      </c>
      <c r="C29" s="57">
        <v>4.03</v>
      </c>
      <c r="D29" s="57">
        <v>4.03</v>
      </c>
      <c r="E29" s="57">
        <f>C29/'Formula Data'!$O7</f>
        <v>0.67166666666666675</v>
      </c>
      <c r="F29" s="57">
        <f>D29/'Formula Data'!$O7</f>
        <v>0.67166666666666675</v>
      </c>
      <c r="G29" s="57">
        <f t="shared" si="1"/>
        <v>0.67166666666666675</v>
      </c>
    </row>
    <row r="30" spans="1:9" x14ac:dyDescent="0.25">
      <c r="A30" s="1" t="s">
        <v>100</v>
      </c>
      <c r="B30" s="74" t="str">
        <f>Schedule!A8</f>
        <v>CRY</v>
      </c>
      <c r="C30" s="57">
        <v>8.73</v>
      </c>
      <c r="D30" s="57">
        <v>8.73</v>
      </c>
      <c r="E30" s="57">
        <f>C30/'Formula Data'!$O8</f>
        <v>1.4550000000000001</v>
      </c>
      <c r="F30" s="57">
        <f>D30/'Formula Data'!$O8</f>
        <v>1.4550000000000001</v>
      </c>
      <c r="G30" s="57">
        <f t="shared" si="1"/>
        <v>1.4550000000000001</v>
      </c>
    </row>
    <row r="31" spans="1:9" x14ac:dyDescent="0.25">
      <c r="A31" s="1" t="s">
        <v>107</v>
      </c>
      <c r="B31" s="74" t="str">
        <f>Schedule!A9</f>
        <v>EVE</v>
      </c>
      <c r="C31" s="57">
        <v>7.27</v>
      </c>
      <c r="D31" s="57">
        <v>7.27</v>
      </c>
      <c r="E31" s="57">
        <f>C31/'Formula Data'!$O9</f>
        <v>1.2116666666666667</v>
      </c>
      <c r="F31" s="57">
        <f>D31/'Formula Data'!$O9</f>
        <v>1.2116666666666667</v>
      </c>
      <c r="G31" s="57">
        <f t="shared" si="1"/>
        <v>1.2116666666666667</v>
      </c>
    </row>
    <row r="32" spans="1:9" x14ac:dyDescent="0.25">
      <c r="A32" s="1" t="s">
        <v>101</v>
      </c>
      <c r="B32" s="74" t="str">
        <f>Schedule!A10</f>
        <v>LEI</v>
      </c>
      <c r="C32" s="57">
        <v>9.2900000000000009</v>
      </c>
      <c r="D32" s="57">
        <v>9.2900000000000009</v>
      </c>
      <c r="E32" s="57">
        <f>C32/'Formula Data'!$O10</f>
        <v>1.5483333333333336</v>
      </c>
      <c r="F32" s="57">
        <f>D32/'Formula Data'!$O10</f>
        <v>1.5483333333333336</v>
      </c>
      <c r="G32" s="57">
        <f t="shared" si="1"/>
        <v>1.5483333333333336</v>
      </c>
    </row>
    <row r="33" spans="1:7" x14ac:dyDescent="0.25">
      <c r="A33" s="1" t="s">
        <v>92</v>
      </c>
      <c r="B33" s="74" t="str">
        <f>Schedule!A11</f>
        <v>LIV</v>
      </c>
      <c r="C33" s="57">
        <v>6.17</v>
      </c>
      <c r="D33" s="57">
        <v>6.17</v>
      </c>
      <c r="E33" s="57">
        <f>C33/'Formula Data'!$O11</f>
        <v>1.0283333333333333</v>
      </c>
      <c r="F33" s="57">
        <f>D33/'Formula Data'!$O11</f>
        <v>1.0283333333333333</v>
      </c>
      <c r="G33" s="57">
        <f t="shared" si="1"/>
        <v>1.0283333333333333</v>
      </c>
    </row>
    <row r="34" spans="1:7" x14ac:dyDescent="0.25">
      <c r="A34" s="1" t="s">
        <v>94</v>
      </c>
      <c r="B34" s="74" t="str">
        <f>Schedule!A12</f>
        <v>MCI</v>
      </c>
      <c r="C34" s="57">
        <v>3.5500000000000003</v>
      </c>
      <c r="D34" s="57">
        <v>3.5500000000000003</v>
      </c>
      <c r="E34" s="57">
        <f>C34/'Formula Data'!$O12</f>
        <v>0.59166666666666667</v>
      </c>
      <c r="F34" s="57">
        <f>D34/'Formula Data'!$O12</f>
        <v>0.59166666666666667</v>
      </c>
      <c r="G34" s="57">
        <f t="shared" si="1"/>
        <v>0.59166666666666667</v>
      </c>
    </row>
    <row r="35" spans="1:7" x14ac:dyDescent="0.25">
      <c r="A35" s="1" t="s">
        <v>106</v>
      </c>
      <c r="B35" s="74" t="str">
        <f>Schedule!A13</f>
        <v>MUN</v>
      </c>
      <c r="C35" s="57">
        <v>5.35</v>
      </c>
      <c r="D35" s="57">
        <v>5.35</v>
      </c>
      <c r="E35" s="57">
        <f>C35/'Formula Data'!$O13</f>
        <v>0.89166666666666661</v>
      </c>
      <c r="F35" s="57">
        <f>D35/'Formula Data'!$O13</f>
        <v>0.89166666666666661</v>
      </c>
      <c r="G35" s="57">
        <f t="shared" si="1"/>
        <v>0.89166666666666661</v>
      </c>
    </row>
    <row r="36" spans="1:7" x14ac:dyDescent="0.25">
      <c r="A36" s="1" t="s">
        <v>95</v>
      </c>
      <c r="B36" s="74" t="str">
        <f>Schedule!A14</f>
        <v>NEW</v>
      </c>
      <c r="C36" s="57">
        <v>12.27</v>
      </c>
      <c r="D36" s="57">
        <v>12.27</v>
      </c>
      <c r="E36" s="57">
        <f>C36/'Formula Data'!$O14</f>
        <v>2.0449999999999999</v>
      </c>
      <c r="F36" s="57">
        <f>D36/'Formula Data'!$O14</f>
        <v>2.0449999999999999</v>
      </c>
      <c r="G36" s="57">
        <f t="shared" si="1"/>
        <v>2.0449999999999999</v>
      </c>
    </row>
    <row r="37" spans="1:7" x14ac:dyDescent="0.25">
      <c r="A37" s="1" t="s">
        <v>118</v>
      </c>
      <c r="B37" s="74" t="str">
        <f>Schedule!A15</f>
        <v>NOR</v>
      </c>
      <c r="C37" s="57">
        <v>11.86</v>
      </c>
      <c r="D37" s="57">
        <v>11.86</v>
      </c>
      <c r="E37" s="57">
        <f>C37/'Formula Data'!$O15</f>
        <v>1.9766666666666666</v>
      </c>
      <c r="F37" s="57">
        <f>D37/'Formula Data'!$O15</f>
        <v>1.9766666666666666</v>
      </c>
      <c r="G37" s="57">
        <f t="shared" si="1"/>
        <v>1.9766666666666666</v>
      </c>
    </row>
    <row r="38" spans="1:7" x14ac:dyDescent="0.25">
      <c r="A38" s="1" t="s">
        <v>119</v>
      </c>
      <c r="B38" s="74" t="str">
        <f>Schedule!A16</f>
        <v>SHU</v>
      </c>
      <c r="C38" s="57">
        <v>8.3699999999999992</v>
      </c>
      <c r="D38" s="57">
        <v>8.3699999999999992</v>
      </c>
      <c r="E38" s="57">
        <f>C38/'Formula Data'!$O16</f>
        <v>1.3949999999999998</v>
      </c>
      <c r="F38" s="57">
        <f>D38/'Formula Data'!$O16</f>
        <v>1.3949999999999998</v>
      </c>
      <c r="G38" s="57">
        <f t="shared" si="1"/>
        <v>1.3949999999999998</v>
      </c>
    </row>
    <row r="39" spans="1:7" x14ac:dyDescent="0.25">
      <c r="A39" s="1" t="s">
        <v>102</v>
      </c>
      <c r="B39" s="74" t="str">
        <f>Schedule!A17</f>
        <v>SOU</v>
      </c>
      <c r="C39" s="57">
        <v>8.14</v>
      </c>
      <c r="D39" s="57">
        <v>8.14</v>
      </c>
      <c r="E39" s="57">
        <f>C39/'Formula Data'!$O17</f>
        <v>1.3566666666666667</v>
      </c>
      <c r="F39" s="57">
        <f>D39/'Formula Data'!$O17</f>
        <v>1.3566666666666667</v>
      </c>
      <c r="G39" s="57">
        <f t="shared" si="1"/>
        <v>1.3566666666666667</v>
      </c>
    </row>
    <row r="40" spans="1:7" x14ac:dyDescent="0.25">
      <c r="A40" s="1" t="s">
        <v>91</v>
      </c>
      <c r="B40" s="74" t="str">
        <f>Schedule!A18</f>
        <v>TOT</v>
      </c>
      <c r="C40" s="57">
        <v>11.72</v>
      </c>
      <c r="D40" s="57">
        <v>11.72</v>
      </c>
      <c r="E40" s="57">
        <f>C40/'Formula Data'!$O18</f>
        <v>1.9533333333333334</v>
      </c>
      <c r="F40" s="57">
        <f>D40/'Formula Data'!$O18</f>
        <v>1.9533333333333334</v>
      </c>
      <c r="G40" s="57">
        <f t="shared" si="1"/>
        <v>1.9533333333333334</v>
      </c>
    </row>
    <row r="41" spans="1:7" x14ac:dyDescent="0.25">
      <c r="A41" s="1" t="s">
        <v>103</v>
      </c>
      <c r="B41" s="74" t="str">
        <f>Schedule!A19</f>
        <v>WAT</v>
      </c>
      <c r="C41" s="57">
        <v>9.32</v>
      </c>
      <c r="D41" s="57">
        <v>9.32</v>
      </c>
      <c r="E41" s="57">
        <f>C41/'Formula Data'!$O19</f>
        <v>1.5533333333333335</v>
      </c>
      <c r="F41" s="57">
        <f>D41/'Formula Data'!$O19</f>
        <v>1.5533333333333335</v>
      </c>
      <c r="G41" s="57">
        <f t="shared" si="1"/>
        <v>1.5533333333333335</v>
      </c>
    </row>
    <row r="42" spans="1:7" x14ac:dyDescent="0.25">
      <c r="A42" s="1" t="s">
        <v>96</v>
      </c>
      <c r="B42" s="74" t="str">
        <f>Schedule!A20</f>
        <v>WHU</v>
      </c>
      <c r="C42" s="57">
        <v>12.649999999999999</v>
      </c>
      <c r="D42" s="57">
        <v>12.649999999999999</v>
      </c>
      <c r="E42" s="57">
        <f>C42/'Formula Data'!$O20</f>
        <v>2.1083333333333329</v>
      </c>
      <c r="F42" s="57">
        <f>D42/'Formula Data'!$O20</f>
        <v>2.1083333333333329</v>
      </c>
      <c r="G42" s="57">
        <f t="shared" si="1"/>
        <v>2.1083333333333329</v>
      </c>
    </row>
    <row r="43" spans="1:7" x14ac:dyDescent="0.25">
      <c r="A43" s="1" t="s">
        <v>93</v>
      </c>
      <c r="B43" s="74" t="str">
        <f>Schedule!A21</f>
        <v>WOL</v>
      </c>
      <c r="C43" s="57">
        <v>4.1500000000000004</v>
      </c>
      <c r="D43" s="57">
        <v>4.1500000000000004</v>
      </c>
      <c r="E43" s="57">
        <f>C43/'Formula Data'!$O21</f>
        <v>0.69166666666666676</v>
      </c>
      <c r="F43" s="57">
        <f>D43/'Formula Data'!$O21</f>
        <v>0.69166666666666676</v>
      </c>
      <c r="G43" s="57">
        <f t="shared" si="1"/>
        <v>0.69166666666666676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workbookViewId="0">
      <selection activeCell="C12" sqref="C12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7" width="4.44140625" style="37" customWidth="1"/>
    <col min="38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1.4982549578008584</v>
      </c>
      <c r="C2" s="42">
        <f>'Formula Data'!AC2</f>
        <v>1.3034785435630689</v>
      </c>
      <c r="D2" s="37" t="s">
        <v>34</v>
      </c>
      <c r="E2" s="43" t="str">
        <f>Schedule!A2</f>
        <v>ARS</v>
      </c>
      <c r="F2" s="44">
        <f t="shared" ref="F2:F21" si="0">C2*(1-$D$3)</f>
        <v>1.1731306892067621</v>
      </c>
      <c r="G2" s="43" t="str">
        <f>Schedule!A2</f>
        <v>ARS</v>
      </c>
      <c r="H2" s="44">
        <f t="shared" ref="H2:H21" si="1">B2*(1+$D$3)</f>
        <v>1.6480804535809443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2.3631599100177092</v>
      </c>
      <c r="C3" s="42">
        <f>'Formula Data'!AC3</f>
        <v>1.0483560901603814</v>
      </c>
      <c r="D3" s="47">
        <v>0.1</v>
      </c>
      <c r="E3" s="43" t="str">
        <f>Schedule!A3</f>
        <v>AVL</v>
      </c>
      <c r="F3" s="44">
        <f t="shared" si="0"/>
        <v>0.94352048114434328</v>
      </c>
      <c r="G3" s="43" t="str">
        <f>Schedule!A3</f>
        <v>AVL</v>
      </c>
      <c r="H3" s="44">
        <f t="shared" si="1"/>
        <v>2.5994759010194803</v>
      </c>
      <c r="J3" s="41" t="s">
        <v>5</v>
      </c>
      <c r="K3" s="48">
        <v>0.97498717246213196</v>
      </c>
      <c r="L3" s="48">
        <v>1.1245271726860979</v>
      </c>
      <c r="M3" s="48">
        <v>2.255733109301389</v>
      </c>
      <c r="N3" s="48">
        <v>1.2349229101113461</v>
      </c>
      <c r="O3" s="48">
        <v>1.2471638414822028</v>
      </c>
      <c r="P3" s="48">
        <v>1.141681996332548</v>
      </c>
      <c r="Q3" s="48">
        <v>1.8534976852465541</v>
      </c>
      <c r="R3" s="48">
        <v>1.0009524777099064</v>
      </c>
      <c r="S3" s="48">
        <v>1.3162136032487346</v>
      </c>
      <c r="T3" s="48">
        <v>0.84284943902129128</v>
      </c>
      <c r="U3" s="48">
        <v>1.303345842421801</v>
      </c>
      <c r="V3" s="48">
        <v>1.8295930270468701</v>
      </c>
      <c r="W3" s="48">
        <v>1.3036823407972999</v>
      </c>
      <c r="X3" s="48">
        <v>1.2009990590215316</v>
      </c>
      <c r="Y3" s="48">
        <v>1.1732660807488815</v>
      </c>
      <c r="Z3" s="48">
        <v>1.3066818431039873</v>
      </c>
      <c r="AA3" s="48">
        <v>2.1807538503358823</v>
      </c>
      <c r="AB3" s="48">
        <v>1.6769772013243802</v>
      </c>
      <c r="AC3" s="48">
        <v>1.2233863616454412</v>
      </c>
      <c r="AD3" s="48">
        <v>1.6272145528016928</v>
      </c>
      <c r="AE3" s="48">
        <v>1.5164981061108169</v>
      </c>
      <c r="AF3" s="48">
        <v>1.0301493143593561</v>
      </c>
      <c r="AG3" s="48">
        <v>1.0769020390216919</v>
      </c>
      <c r="AH3" s="48">
        <v>1.9888177867576247</v>
      </c>
      <c r="AI3" s="48">
        <v>1.3744220999496752</v>
      </c>
      <c r="AJ3" s="48">
        <v>0.79771677746901692</v>
      </c>
      <c r="AK3" s="48">
        <v>1.3720722556290383</v>
      </c>
      <c r="AL3" s="48">
        <v>2.6653658170771894</v>
      </c>
      <c r="AM3" s="48">
        <v>1.0691033261759895</v>
      </c>
      <c r="AN3" s="48">
        <v>1.4339918764708552</v>
      </c>
      <c r="AO3" s="48">
        <v>1.5933895276411445</v>
      </c>
      <c r="AP3" s="48">
        <v>0.98263559374488951</v>
      </c>
      <c r="AQ3" s="48">
        <v>1.5929782518488678</v>
      </c>
      <c r="AR3" s="48">
        <v>1.4969397494019845</v>
      </c>
      <c r="AS3" s="48">
        <v>1.5093502234694232</v>
      </c>
      <c r="AT3" s="48">
        <v>1.8455998167011365</v>
      </c>
      <c r="AU3" s="48">
        <v>1.3953891066286697</v>
      </c>
      <c r="AV3" s="48">
        <v>1.0204067793945295</v>
      </c>
      <c r="AW3" s="48">
        <f>AVERAGE(AF3:AK3)</f>
        <v>1.2733467121977338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1.9626670415928782</v>
      </c>
      <c r="C4" s="42">
        <f>'Formula Data'!AC4</f>
        <v>1.1963144776766361</v>
      </c>
      <c r="E4" s="43" t="str">
        <f>Schedule!A4</f>
        <v>BOU</v>
      </c>
      <c r="F4" s="44">
        <f t="shared" si="0"/>
        <v>1.0766830299089725</v>
      </c>
      <c r="G4" s="43" t="str">
        <f>Schedule!A4</f>
        <v>BOU</v>
      </c>
      <c r="H4" s="44">
        <f t="shared" si="1"/>
        <v>2.158933745752166</v>
      </c>
      <c r="J4" s="41" t="s">
        <v>111</v>
      </c>
      <c r="K4" s="48">
        <v>1.5093502234694232</v>
      </c>
      <c r="L4" s="48">
        <v>1.0009524777099064</v>
      </c>
      <c r="M4" s="48">
        <v>1.3720722556290383</v>
      </c>
      <c r="N4" s="48">
        <v>1.0301493143593561</v>
      </c>
      <c r="O4" s="48">
        <v>1.0691033261759895</v>
      </c>
      <c r="P4" s="48">
        <v>1.4100310502473024</v>
      </c>
      <c r="Q4" s="48">
        <v>1.1245271726860979</v>
      </c>
      <c r="R4" s="48">
        <v>1.2009990590215316</v>
      </c>
      <c r="S4" s="48">
        <v>1.1732660807488815</v>
      </c>
      <c r="T4" s="48">
        <v>2.6653658170771894</v>
      </c>
      <c r="U4" s="48">
        <v>1.8455998167011365</v>
      </c>
      <c r="V4" s="48">
        <v>1.5929782518488678</v>
      </c>
      <c r="W4" s="48">
        <v>0.79771677746901692</v>
      </c>
      <c r="X4" s="48">
        <v>1.8534976852465541</v>
      </c>
      <c r="Y4" s="48">
        <v>1.9888177867576247</v>
      </c>
      <c r="Z4" s="48">
        <v>1.4969397494019845</v>
      </c>
      <c r="AA4" s="48">
        <v>1.3162136032487346</v>
      </c>
      <c r="AB4" s="48">
        <v>1.3036823407972999</v>
      </c>
      <c r="AC4" s="48">
        <v>0.98263559374488951</v>
      </c>
      <c r="AD4" s="48">
        <v>1.2471638414822028</v>
      </c>
      <c r="AE4" s="48">
        <v>1.3744220999496752</v>
      </c>
      <c r="AF4" s="48">
        <v>2.1807538503358823</v>
      </c>
      <c r="AG4" s="48">
        <v>1.4339918764708552</v>
      </c>
      <c r="AH4" s="48">
        <v>1.0204067793945295</v>
      </c>
      <c r="AI4" s="48">
        <v>1.2233863616454412</v>
      </c>
      <c r="AJ4" s="48">
        <v>1.2349229101113461</v>
      </c>
      <c r="AK4" s="48">
        <v>1.5933895276411445</v>
      </c>
      <c r="AL4" s="48">
        <v>1.0769020390216919</v>
      </c>
      <c r="AM4" s="48">
        <v>1.8295930270468701</v>
      </c>
      <c r="AN4" s="48">
        <v>1.6272145528016928</v>
      </c>
      <c r="AO4" s="48">
        <v>0.97498717246213196</v>
      </c>
      <c r="AP4" s="48">
        <v>1.303345842421801</v>
      </c>
      <c r="AQ4" s="48">
        <v>2.255733109301389</v>
      </c>
      <c r="AR4" s="48">
        <v>1.5164981061108169</v>
      </c>
      <c r="AS4" s="48">
        <v>0.84284943902129128</v>
      </c>
      <c r="AT4" s="48">
        <v>1.6769772013243802</v>
      </c>
      <c r="AU4" s="48">
        <v>1.1536617683841563</v>
      </c>
      <c r="AV4" s="48">
        <v>1.3066818431039873</v>
      </c>
      <c r="AW4" s="48">
        <f t="shared" ref="AW4:AW22" si="2">AVERAGE(AF4:AK4)</f>
        <v>1.4478085509331999</v>
      </c>
      <c r="AX4" s="49"/>
    </row>
    <row r="5" spans="1:53" x14ac:dyDescent="0.25">
      <c r="A5" s="41" t="str">
        <f>Schedule!A5</f>
        <v>BRI</v>
      </c>
      <c r="B5" s="42">
        <f>'Formula Data'!AB5</f>
        <v>1.1404785095486529</v>
      </c>
      <c r="C5" s="42">
        <f>'Formula Data'!AC5</f>
        <v>1.2908376679670568</v>
      </c>
      <c r="D5" s="37" t="s">
        <v>52</v>
      </c>
      <c r="E5" s="43" t="str">
        <f>Schedule!A5</f>
        <v>BRI</v>
      </c>
      <c r="F5" s="44">
        <f t="shared" si="0"/>
        <v>1.161753901170351</v>
      </c>
      <c r="G5" s="43" t="str">
        <f>Schedule!A5</f>
        <v>BRI</v>
      </c>
      <c r="H5" s="44">
        <f t="shared" si="1"/>
        <v>1.2545263605035184</v>
      </c>
      <c r="J5" s="41" t="s">
        <v>73</v>
      </c>
      <c r="K5" s="48">
        <v>1.0769020390216919</v>
      </c>
      <c r="L5" s="48">
        <v>1.3953891066286697</v>
      </c>
      <c r="M5" s="48">
        <v>2.1807538503358823</v>
      </c>
      <c r="N5" s="48">
        <v>1.8295930270468701</v>
      </c>
      <c r="O5" s="48">
        <v>1.3720722556290383</v>
      </c>
      <c r="P5" s="48">
        <v>1.5933895276411445</v>
      </c>
      <c r="Q5" s="48">
        <v>1.0691033261759895</v>
      </c>
      <c r="R5" s="48">
        <v>1.4100310502473024</v>
      </c>
      <c r="S5" s="48">
        <v>0.98263559374488951</v>
      </c>
      <c r="T5" s="48">
        <v>1.2471638414822028</v>
      </c>
      <c r="U5" s="48">
        <v>1.5164981061108169</v>
      </c>
      <c r="V5" s="48">
        <v>0.97498717246213196</v>
      </c>
      <c r="W5" s="48">
        <v>1.303345842421801</v>
      </c>
      <c r="X5" s="48">
        <v>1.5093502234694232</v>
      </c>
      <c r="Y5" s="48">
        <v>1.0301493143593561</v>
      </c>
      <c r="Z5" s="48">
        <v>1.8455998167011365</v>
      </c>
      <c r="AA5" s="48">
        <v>1.9888177867576247</v>
      </c>
      <c r="AB5" s="48">
        <v>1.1245271726860979</v>
      </c>
      <c r="AC5" s="48">
        <v>1.1536617683841563</v>
      </c>
      <c r="AD5" s="48">
        <v>1.4339918764708552</v>
      </c>
      <c r="AE5" s="48">
        <v>1.3066818431039873</v>
      </c>
      <c r="AF5" s="48">
        <v>1.0204067793945295</v>
      </c>
      <c r="AG5" s="48">
        <v>1.2009990590215316</v>
      </c>
      <c r="AH5" s="48">
        <v>1.1732660807488815</v>
      </c>
      <c r="AI5" s="48">
        <v>1.141681996332548</v>
      </c>
      <c r="AJ5" s="48">
        <v>1.3162136032487346</v>
      </c>
      <c r="AK5" s="48">
        <v>1.3744220999496752</v>
      </c>
      <c r="AL5" s="48">
        <v>1.6272145528016928</v>
      </c>
      <c r="AM5" s="48">
        <v>2.255733109301389</v>
      </c>
      <c r="AN5" s="48">
        <v>0.84284943902129128</v>
      </c>
      <c r="AO5" s="48">
        <v>1.5929782518488678</v>
      </c>
      <c r="AP5" s="48">
        <v>0.79771677746901692</v>
      </c>
      <c r="AQ5" s="48">
        <v>1.8534976852465541</v>
      </c>
      <c r="AR5" s="48">
        <v>1.2349229101113461</v>
      </c>
      <c r="AS5" s="48">
        <v>1.4969397494019845</v>
      </c>
      <c r="AT5" s="48">
        <v>2.6653658170771894</v>
      </c>
      <c r="AU5" s="48">
        <v>1.3036823407972999</v>
      </c>
      <c r="AV5" s="48">
        <v>1.6769772013243802</v>
      </c>
      <c r="AW5" s="48">
        <f t="shared" si="2"/>
        <v>1.2044982697826501</v>
      </c>
      <c r="AX5" s="49"/>
    </row>
    <row r="6" spans="1:53" x14ac:dyDescent="0.25">
      <c r="A6" s="41" t="str">
        <f>Schedule!A6</f>
        <v>BUR</v>
      </c>
      <c r="B6" s="42">
        <f>'Formula Data'!AB6</f>
        <v>1.6523145710684599</v>
      </c>
      <c r="C6" s="42">
        <f>'Formula Data'!AC6</f>
        <v>1.4298602080624188</v>
      </c>
      <c r="D6" s="37">
        <v>28</v>
      </c>
      <c r="E6" s="43" t="str">
        <f>Schedule!A6</f>
        <v>BUR</v>
      </c>
      <c r="F6" s="44">
        <f t="shared" si="0"/>
        <v>1.2868741872561769</v>
      </c>
      <c r="G6" s="43" t="str">
        <f>Schedule!A6</f>
        <v>BUR</v>
      </c>
      <c r="H6" s="44">
        <f t="shared" si="1"/>
        <v>1.817546028175306</v>
      </c>
      <c r="J6" s="41" t="s">
        <v>121</v>
      </c>
      <c r="K6" s="48">
        <v>1.2471638414822028</v>
      </c>
      <c r="L6" s="48">
        <v>1.0691033261759895</v>
      </c>
      <c r="M6" s="48">
        <v>1.3036823407972999</v>
      </c>
      <c r="N6" s="48">
        <v>2.6653658170771894</v>
      </c>
      <c r="O6" s="48">
        <v>1.1245271726860979</v>
      </c>
      <c r="P6" s="48">
        <v>0.97498717246213196</v>
      </c>
      <c r="Q6" s="48">
        <v>1.9888177867576247</v>
      </c>
      <c r="R6" s="48">
        <v>1.2349229101113461</v>
      </c>
      <c r="S6" s="48">
        <v>1.3953891066286697</v>
      </c>
      <c r="T6" s="48">
        <v>1.3720722556290383</v>
      </c>
      <c r="U6" s="48">
        <v>0.98263559374488951</v>
      </c>
      <c r="V6" s="48">
        <v>1.8534976852465541</v>
      </c>
      <c r="W6" s="48">
        <v>1.4969397494019845</v>
      </c>
      <c r="X6" s="48">
        <v>2.255733109301389</v>
      </c>
      <c r="Y6" s="48">
        <v>1.4100310502473024</v>
      </c>
      <c r="Z6" s="48">
        <v>1.303345842421801</v>
      </c>
      <c r="AA6" s="48">
        <v>1.0301493143593561</v>
      </c>
      <c r="AB6" s="48">
        <v>1.0769020390216919</v>
      </c>
      <c r="AC6" s="48">
        <v>1.5093502234694232</v>
      </c>
      <c r="AD6" s="48">
        <v>1.0009524777099064</v>
      </c>
      <c r="AE6" s="48">
        <v>1.6272145528016928</v>
      </c>
      <c r="AF6" s="48">
        <v>1.6769772013243802</v>
      </c>
      <c r="AG6" s="48">
        <v>1.141681996332548</v>
      </c>
      <c r="AH6" s="48">
        <v>1.2233863616454412</v>
      </c>
      <c r="AI6" s="48">
        <v>1.3066818431039873</v>
      </c>
      <c r="AJ6" s="48">
        <v>1.0204067793945295</v>
      </c>
      <c r="AK6" s="48">
        <v>1.3162136032487346</v>
      </c>
      <c r="AL6" s="48">
        <v>0.84284943902129128</v>
      </c>
      <c r="AM6" s="48">
        <v>1.5929782518488678</v>
      </c>
      <c r="AN6" s="48">
        <v>1.1536617683841563</v>
      </c>
      <c r="AO6" s="48">
        <v>1.8295930270468701</v>
      </c>
      <c r="AP6" s="48">
        <v>1.5164981061108169</v>
      </c>
      <c r="AQ6" s="48">
        <v>1.2009990590215316</v>
      </c>
      <c r="AR6" s="48">
        <v>1.8455998167011365</v>
      </c>
      <c r="AS6" s="48">
        <v>2.1807538503358823</v>
      </c>
      <c r="AT6" s="48">
        <v>1.5933895276411445</v>
      </c>
      <c r="AU6" s="48">
        <v>0.79771677746901692</v>
      </c>
      <c r="AV6" s="48">
        <v>1.3744220999496752</v>
      </c>
      <c r="AW6" s="48">
        <f t="shared" si="2"/>
        <v>1.2808912975082702</v>
      </c>
      <c r="AX6" s="49"/>
    </row>
    <row r="7" spans="1:53" x14ac:dyDescent="0.25">
      <c r="A7" s="41" t="str">
        <f>Schedule!A7</f>
        <v>CHE</v>
      </c>
      <c r="B7" s="42">
        <f>'Formula Data'!AB7</f>
        <v>0.73166965809920403</v>
      </c>
      <c r="C7" s="42">
        <f>'Formula Data'!AC7</f>
        <v>1.7490745557000431</v>
      </c>
      <c r="E7" s="43" t="str">
        <f>Schedule!A7</f>
        <v>CHE</v>
      </c>
      <c r="F7" s="44">
        <f t="shared" si="0"/>
        <v>1.5741671001300388</v>
      </c>
      <c r="G7" s="43" t="str">
        <f>Schedule!A7</f>
        <v>CHE</v>
      </c>
      <c r="H7" s="44">
        <f t="shared" si="1"/>
        <v>0.80483662390912447</v>
      </c>
      <c r="J7" s="41" t="s">
        <v>61</v>
      </c>
      <c r="K7" s="48">
        <v>1.3036823407972999</v>
      </c>
      <c r="L7" s="48">
        <v>1.4100310502473024</v>
      </c>
      <c r="M7" s="48">
        <v>1.5929782518488678</v>
      </c>
      <c r="N7" s="48">
        <v>1.8455998167011365</v>
      </c>
      <c r="O7" s="48">
        <v>1.4339918764708552</v>
      </c>
      <c r="P7" s="48">
        <v>0.98263559374488951</v>
      </c>
      <c r="Q7" s="48">
        <v>1.3953891066286697</v>
      </c>
      <c r="R7" s="48">
        <v>1.3720722556290383</v>
      </c>
      <c r="S7" s="48">
        <v>1.8295930270468701</v>
      </c>
      <c r="T7" s="48">
        <v>1.6272145528016928</v>
      </c>
      <c r="U7" s="48">
        <v>1.3162136032487346</v>
      </c>
      <c r="V7" s="48">
        <v>1.0691033261759895</v>
      </c>
      <c r="W7" s="48">
        <v>1.2471638414822028</v>
      </c>
      <c r="X7" s="48">
        <v>0.84284943902129128</v>
      </c>
      <c r="Y7" s="48">
        <v>2.1807538503358823</v>
      </c>
      <c r="Z7" s="48">
        <v>1.5093502234694232</v>
      </c>
      <c r="AA7" s="48">
        <v>0.79771677746901692</v>
      </c>
      <c r="AB7" s="48">
        <v>1.2233863616454412</v>
      </c>
      <c r="AC7" s="48">
        <v>1.6769772013243802</v>
      </c>
      <c r="AD7" s="48">
        <v>1.5164981061108169</v>
      </c>
      <c r="AE7" s="48">
        <v>1.141681996332548</v>
      </c>
      <c r="AF7" s="48">
        <v>1.9888177867576247</v>
      </c>
      <c r="AG7" s="48">
        <v>1.4969397494019845</v>
      </c>
      <c r="AH7" s="48">
        <v>1.8534976852465541</v>
      </c>
      <c r="AI7" s="48">
        <v>1.1536617683841563</v>
      </c>
      <c r="AJ7" s="48">
        <v>1.5933895276411445</v>
      </c>
      <c r="AK7" s="48">
        <v>1.0009524777099064</v>
      </c>
      <c r="AL7" s="48">
        <v>0.97498717246213196</v>
      </c>
      <c r="AM7" s="48">
        <v>1.2349229101113461</v>
      </c>
      <c r="AN7" s="48">
        <v>2.6653658170771894</v>
      </c>
      <c r="AO7" s="48">
        <v>1.0204067793945295</v>
      </c>
      <c r="AP7" s="48">
        <v>1.0301493143593561</v>
      </c>
      <c r="AQ7" s="48">
        <v>1.0769020390216919</v>
      </c>
      <c r="AR7" s="48">
        <v>1.3066818431039873</v>
      </c>
      <c r="AS7" s="48">
        <v>2.255733109301389</v>
      </c>
      <c r="AT7" s="48">
        <v>1.303345842421801</v>
      </c>
      <c r="AU7" s="48">
        <v>1.2009990590215316</v>
      </c>
      <c r="AV7" s="48">
        <v>1.1732660807488815</v>
      </c>
      <c r="AW7" s="48">
        <f t="shared" si="2"/>
        <v>1.5145431658568953</v>
      </c>
      <c r="AX7" s="49"/>
    </row>
    <row r="8" spans="1:53" x14ac:dyDescent="0.25">
      <c r="A8" s="41" t="str">
        <f>Schedule!A8</f>
        <v>CRY</v>
      </c>
      <c r="B8" s="42">
        <f>'Formula Data'!AB8</f>
        <v>1.4195001116801482</v>
      </c>
      <c r="C8" s="42">
        <f>'Formula Data'!AC8</f>
        <v>0.85830515821413078</v>
      </c>
      <c r="E8" s="43" t="str">
        <f>Schedule!A8</f>
        <v>CRY</v>
      </c>
      <c r="F8" s="44">
        <f t="shared" si="0"/>
        <v>0.77247464239271768</v>
      </c>
      <c r="G8" s="43" t="str">
        <f>Schedule!A8</f>
        <v>CRY</v>
      </c>
      <c r="H8" s="44">
        <f t="shared" si="1"/>
        <v>1.5614501228481632</v>
      </c>
      <c r="J8" s="41" t="s">
        <v>7</v>
      </c>
      <c r="K8" s="48">
        <v>1.8534976852465541</v>
      </c>
      <c r="L8" s="48">
        <v>1.4969397494019845</v>
      </c>
      <c r="M8" s="48">
        <v>1.2009990590215316</v>
      </c>
      <c r="N8" s="48">
        <v>1.0769020390216919</v>
      </c>
      <c r="O8" s="48">
        <v>1.5929782518488678</v>
      </c>
      <c r="P8" s="48">
        <v>1.8455998167011365</v>
      </c>
      <c r="Q8" s="48">
        <v>1.1732660807488815</v>
      </c>
      <c r="R8" s="48">
        <v>1.5933895276411445</v>
      </c>
      <c r="S8" s="48">
        <v>0.79771677746901692</v>
      </c>
      <c r="T8" s="48">
        <v>1.3744220999496752</v>
      </c>
      <c r="U8" s="48">
        <v>1.2471638414822028</v>
      </c>
      <c r="V8" s="48">
        <v>0.84284943902129128</v>
      </c>
      <c r="W8" s="48">
        <v>2.6653658170771894</v>
      </c>
      <c r="X8" s="48">
        <v>1.0691033261759895</v>
      </c>
      <c r="Y8" s="48">
        <v>1.141681996332548</v>
      </c>
      <c r="Z8" s="48">
        <v>1.6769772013243802</v>
      </c>
      <c r="AA8" s="48">
        <v>1.0009524777099064</v>
      </c>
      <c r="AB8" s="48">
        <v>1.5093502234694232</v>
      </c>
      <c r="AC8" s="48">
        <v>1.3036823407972999</v>
      </c>
      <c r="AD8" s="48">
        <v>1.4100310502473024</v>
      </c>
      <c r="AE8" s="48">
        <v>1.4339918764708552</v>
      </c>
      <c r="AF8" s="48">
        <v>1.1245271726860979</v>
      </c>
      <c r="AG8" s="48">
        <v>0.97498717246213196</v>
      </c>
      <c r="AH8" s="48">
        <v>1.1536617683841563</v>
      </c>
      <c r="AI8" s="48">
        <v>1.8295930270468701</v>
      </c>
      <c r="AJ8" s="48">
        <v>1.5164981061108169</v>
      </c>
      <c r="AK8" s="48">
        <v>1.2349229101113461</v>
      </c>
      <c r="AL8" s="48">
        <v>1.2233863616454412</v>
      </c>
      <c r="AM8" s="48">
        <v>1.3720722556290383</v>
      </c>
      <c r="AN8" s="48">
        <v>1.3953891066286697</v>
      </c>
      <c r="AO8" s="48">
        <v>2.1807538503358823</v>
      </c>
      <c r="AP8" s="48">
        <v>1.3066818431039873</v>
      </c>
      <c r="AQ8" s="48">
        <v>1.0204067793945295</v>
      </c>
      <c r="AR8" s="48">
        <v>1.0301493143593561</v>
      </c>
      <c r="AS8" s="48">
        <v>1.3162136032487346</v>
      </c>
      <c r="AT8" s="48">
        <v>0.98263559374488951</v>
      </c>
      <c r="AU8" s="48">
        <v>2.255733109301389</v>
      </c>
      <c r="AV8" s="48">
        <v>1.303345842421801</v>
      </c>
      <c r="AW8" s="48">
        <f t="shared" si="2"/>
        <v>1.3056983594669034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1.0892927056909012</v>
      </c>
      <c r="C9" s="42">
        <f>'Formula Data'!AC9</f>
        <v>2.0575303424360643</v>
      </c>
      <c r="E9" s="43" t="str">
        <f>Schedule!A9</f>
        <v>EVE</v>
      </c>
      <c r="F9" s="44">
        <f t="shared" si="0"/>
        <v>1.8517773081924578</v>
      </c>
      <c r="G9" s="43" t="str">
        <f>Schedule!A9</f>
        <v>EVE</v>
      </c>
      <c r="H9" s="44">
        <f t="shared" si="1"/>
        <v>1.1982219762599915</v>
      </c>
      <c r="J9" s="41" t="s">
        <v>53</v>
      </c>
      <c r="K9" s="48">
        <v>1.3720722556290383</v>
      </c>
      <c r="L9" s="48">
        <v>1.3162136032487346</v>
      </c>
      <c r="M9" s="48">
        <v>1.8534976852465541</v>
      </c>
      <c r="N9" s="48">
        <v>1.141681996332548</v>
      </c>
      <c r="O9" s="48">
        <v>1.5093502234694232</v>
      </c>
      <c r="P9" s="48">
        <v>1.303345842421801</v>
      </c>
      <c r="Q9" s="48">
        <v>0.98263559374488951</v>
      </c>
      <c r="R9" s="48">
        <v>1.3066818431039873</v>
      </c>
      <c r="S9" s="48">
        <v>2.1807538503358823</v>
      </c>
      <c r="T9" s="48">
        <v>1.4100310502473024</v>
      </c>
      <c r="U9" s="48">
        <v>1.4969397494019845</v>
      </c>
      <c r="V9" s="48">
        <v>1.9888177867576247</v>
      </c>
      <c r="W9" s="48">
        <v>1.8455998167011365</v>
      </c>
      <c r="X9" s="48">
        <v>1.3744220999496752</v>
      </c>
      <c r="Y9" s="48">
        <v>1.0009524777099064</v>
      </c>
      <c r="Z9" s="48">
        <v>1.2471638414822028</v>
      </c>
      <c r="AA9" s="48">
        <v>1.1732660807488815</v>
      </c>
      <c r="AB9" s="48">
        <v>0.97498717246213196</v>
      </c>
      <c r="AC9" s="48">
        <v>1.0691033261759895</v>
      </c>
      <c r="AD9" s="48">
        <v>1.5933895276411445</v>
      </c>
      <c r="AE9" s="48">
        <v>1.2009990590215316</v>
      </c>
      <c r="AF9" s="48">
        <v>1.1536617683841563</v>
      </c>
      <c r="AG9" s="48">
        <v>2.6653658170771894</v>
      </c>
      <c r="AH9" s="48">
        <v>1.3036823407972999</v>
      </c>
      <c r="AI9" s="48">
        <v>1.0769020390216919</v>
      </c>
      <c r="AJ9" s="48">
        <v>1.6769772013243802</v>
      </c>
      <c r="AK9" s="48">
        <v>0.79771677746901692</v>
      </c>
      <c r="AL9" s="48">
        <v>1.4339918764708552</v>
      </c>
      <c r="AM9" s="48">
        <v>1.0204067793945295</v>
      </c>
      <c r="AN9" s="48">
        <v>1.2233863616454412</v>
      </c>
      <c r="AO9" s="48">
        <v>2.255733109301389</v>
      </c>
      <c r="AP9" s="48">
        <v>1.1245271726860979</v>
      </c>
      <c r="AQ9" s="48">
        <v>1.8295930270468701</v>
      </c>
      <c r="AR9" s="48">
        <v>1.6272145528016928</v>
      </c>
      <c r="AS9" s="48">
        <v>1.3953891066286697</v>
      </c>
      <c r="AT9" s="48">
        <v>1.5164981061108169</v>
      </c>
      <c r="AU9" s="48">
        <v>1.5929782518488678</v>
      </c>
      <c r="AV9" s="48">
        <v>1.2349229101113461</v>
      </c>
      <c r="AW9" s="48">
        <f t="shared" si="2"/>
        <v>1.4457176573456225</v>
      </c>
      <c r="AX9" s="49"/>
    </row>
    <row r="10" spans="1:53" x14ac:dyDescent="0.25">
      <c r="A10" s="41" t="str">
        <f>Schedule!A10</f>
        <v>LEI</v>
      </c>
      <c r="B10" s="42">
        <f>'Formula Data'!AB10</f>
        <v>1.5295851481357396</v>
      </c>
      <c r="C10" s="42">
        <f>'Formula Data'!AC10</f>
        <v>1.5084482011270046</v>
      </c>
      <c r="E10" s="43" t="str">
        <f>Schedule!A10</f>
        <v>LEI</v>
      </c>
      <c r="F10" s="44">
        <f t="shared" si="0"/>
        <v>1.3576033810143042</v>
      </c>
      <c r="G10" s="43" t="str">
        <f>Schedule!A10</f>
        <v>LEI</v>
      </c>
      <c r="H10" s="44">
        <f t="shared" si="1"/>
        <v>1.6825436629493138</v>
      </c>
      <c r="J10" s="41" t="s">
        <v>4</v>
      </c>
      <c r="K10" s="48">
        <v>1.0301493143593561</v>
      </c>
      <c r="L10" s="48">
        <v>1.0204067793945295</v>
      </c>
      <c r="M10" s="48">
        <v>1.3953891066286697</v>
      </c>
      <c r="N10" s="48">
        <v>1.303345842421801</v>
      </c>
      <c r="O10" s="48">
        <v>1.2233863616454412</v>
      </c>
      <c r="P10" s="48">
        <v>1.0769020390216919</v>
      </c>
      <c r="Q10" s="48">
        <v>2.1807538503358823</v>
      </c>
      <c r="R10" s="48">
        <v>1.3744220999496752</v>
      </c>
      <c r="S10" s="48">
        <v>1.0691033261759895</v>
      </c>
      <c r="T10" s="48">
        <v>1.4339918764708552</v>
      </c>
      <c r="U10" s="48">
        <v>1.2349229101113461</v>
      </c>
      <c r="V10" s="48">
        <v>1.5933895276411445</v>
      </c>
      <c r="W10" s="48">
        <v>0.98263559374488951</v>
      </c>
      <c r="X10" s="48">
        <v>1.8295930270468701</v>
      </c>
      <c r="Y10" s="48">
        <v>2.255733109301389</v>
      </c>
      <c r="Z10" s="48">
        <v>1.6272145528016928</v>
      </c>
      <c r="AA10" s="48">
        <v>1.8534976852465541</v>
      </c>
      <c r="AB10" s="48">
        <v>1.1536617683841563</v>
      </c>
      <c r="AC10" s="48">
        <v>1.1245271726860979</v>
      </c>
      <c r="AD10" s="48">
        <v>0.97498717246213196</v>
      </c>
      <c r="AE10" s="48">
        <v>2.6653658170771894</v>
      </c>
      <c r="AF10" s="48">
        <v>1.1732660807488815</v>
      </c>
      <c r="AG10" s="48">
        <v>1.3066818431039873</v>
      </c>
      <c r="AH10" s="48">
        <v>0.79771677746901692</v>
      </c>
      <c r="AI10" s="48">
        <v>1.2471638414822028</v>
      </c>
      <c r="AJ10" s="48">
        <v>0.84284943902129128</v>
      </c>
      <c r="AK10" s="48">
        <v>1.4100310502473024</v>
      </c>
      <c r="AL10" s="48">
        <v>1.5164981061108169</v>
      </c>
      <c r="AM10" s="48">
        <v>1.9888177867576247</v>
      </c>
      <c r="AN10" s="48">
        <v>1.8455998167011365</v>
      </c>
      <c r="AO10" s="48">
        <v>1.2009990590215316</v>
      </c>
      <c r="AP10" s="48">
        <v>1.4969397494019845</v>
      </c>
      <c r="AQ10" s="48">
        <v>1.5093502234694232</v>
      </c>
      <c r="AR10" s="48">
        <v>1.3036823407972999</v>
      </c>
      <c r="AS10" s="48">
        <v>1.5929782518488678</v>
      </c>
      <c r="AT10" s="48">
        <v>1.141681996332548</v>
      </c>
      <c r="AU10" s="48">
        <v>1.3162136032487346</v>
      </c>
      <c r="AV10" s="48">
        <v>1.0009524777099064</v>
      </c>
      <c r="AW10" s="48">
        <f t="shared" si="2"/>
        <v>1.1296181720121139</v>
      </c>
      <c r="AX10" s="49"/>
    </row>
    <row r="11" spans="1:53" x14ac:dyDescent="0.25">
      <c r="A11" s="41" t="str">
        <f>Schedule!A11</f>
        <v>LIV</v>
      </c>
      <c r="B11" s="42">
        <f>'Formula Data'!AB11</f>
        <v>1.0067160053606472</v>
      </c>
      <c r="C11" s="42">
        <f>'Formula Data'!AC11</f>
        <v>1.9687353706111832</v>
      </c>
      <c r="E11" s="43" t="str">
        <f>Schedule!A11</f>
        <v>LIV</v>
      </c>
      <c r="F11" s="44">
        <f t="shared" si="0"/>
        <v>1.7718618335500649</v>
      </c>
      <c r="G11" s="43" t="str">
        <f>Schedule!A11</f>
        <v>LIV</v>
      </c>
      <c r="H11" s="44">
        <f t="shared" si="1"/>
        <v>1.107387605896712</v>
      </c>
      <c r="J11" s="41" t="s">
        <v>62</v>
      </c>
      <c r="K11" s="48">
        <v>1.303345842421801</v>
      </c>
      <c r="L11" s="48">
        <v>1.9888177867576247</v>
      </c>
      <c r="M11" s="48">
        <v>1.3162136032487346</v>
      </c>
      <c r="N11" s="48">
        <v>1.0009524777099064</v>
      </c>
      <c r="O11" s="48">
        <v>1.8534976852465541</v>
      </c>
      <c r="P11" s="48">
        <v>1.2349229101113461</v>
      </c>
      <c r="Q11" s="48">
        <v>0.79771677746901692</v>
      </c>
      <c r="R11" s="48">
        <v>2.255733109301389</v>
      </c>
      <c r="S11" s="48">
        <v>1.1245271726860979</v>
      </c>
      <c r="T11" s="48">
        <v>1.5933895276411445</v>
      </c>
      <c r="U11" s="48">
        <v>1.0301493143593561</v>
      </c>
      <c r="V11" s="48">
        <v>1.1536617683841563</v>
      </c>
      <c r="W11" s="48">
        <v>1.4339918764708552</v>
      </c>
      <c r="X11" s="48">
        <v>1.3720722556290383</v>
      </c>
      <c r="Y11" s="48">
        <v>1.0204067793945295</v>
      </c>
      <c r="Z11" s="48">
        <v>1.3953891066286697</v>
      </c>
      <c r="AA11" s="48">
        <v>0.98263559374488951</v>
      </c>
      <c r="AB11" s="48">
        <v>2.6653658170771894</v>
      </c>
      <c r="AC11" s="48">
        <v>1.8455998167011365</v>
      </c>
      <c r="AD11" s="48">
        <v>1.3066818431039873</v>
      </c>
      <c r="AE11" s="48">
        <v>0.97498717246213196</v>
      </c>
      <c r="AF11" s="48">
        <v>1.3036823407972999</v>
      </c>
      <c r="AG11" s="48">
        <v>1.3744220999496752</v>
      </c>
      <c r="AH11" s="48">
        <v>1.0691033261759895</v>
      </c>
      <c r="AI11" s="48">
        <v>1.6272145528016928</v>
      </c>
      <c r="AJ11" s="48">
        <v>1.5929782518488678</v>
      </c>
      <c r="AK11" s="48">
        <v>2.1807538503358823</v>
      </c>
      <c r="AL11" s="48">
        <v>1.2009990590215316</v>
      </c>
      <c r="AM11" s="48">
        <v>1.141681996332548</v>
      </c>
      <c r="AN11" s="48">
        <v>1.2471638414822028</v>
      </c>
      <c r="AO11" s="48">
        <v>1.1732660807488815</v>
      </c>
      <c r="AP11" s="48">
        <v>1.6769772013243802</v>
      </c>
      <c r="AQ11" s="48">
        <v>0.84284943902129128</v>
      </c>
      <c r="AR11" s="48">
        <v>1.4100310502473024</v>
      </c>
      <c r="AS11" s="48">
        <v>1.2233863616454412</v>
      </c>
      <c r="AT11" s="48">
        <v>1.0769020390216919</v>
      </c>
      <c r="AU11" s="48">
        <v>1.5093502234694232</v>
      </c>
      <c r="AV11" s="48">
        <v>1.5164981061108169</v>
      </c>
      <c r="AW11" s="48">
        <f t="shared" si="2"/>
        <v>1.5246924036515679</v>
      </c>
      <c r="AX11" s="49"/>
    </row>
    <row r="12" spans="1:53" x14ac:dyDescent="0.25">
      <c r="A12" s="41" t="str">
        <f>Schedule!A12</f>
        <v>MCI</v>
      </c>
      <c r="B12" s="42">
        <f>'Formula Data'!AB12</f>
        <v>0.56779244244483795</v>
      </c>
      <c r="C12" s="42">
        <f>'Formula Data'!AC12</f>
        <v>2.423051582141309</v>
      </c>
      <c r="E12" s="43" t="str">
        <f>Schedule!A12</f>
        <v>MCI</v>
      </c>
      <c r="F12" s="44">
        <f t="shared" si="0"/>
        <v>2.1807464239271783</v>
      </c>
      <c r="G12" s="43" t="str">
        <f>Schedule!A12</f>
        <v>MCI</v>
      </c>
      <c r="H12" s="44">
        <f t="shared" si="1"/>
        <v>0.62457168668932184</v>
      </c>
      <c r="J12" s="41" t="s">
        <v>8</v>
      </c>
      <c r="K12" s="48">
        <v>0.98263559374488951</v>
      </c>
      <c r="L12" s="48">
        <v>1.5933895276411445</v>
      </c>
      <c r="M12" s="48">
        <v>1.1536617683841563</v>
      </c>
      <c r="N12" s="48">
        <v>1.3744220999496752</v>
      </c>
      <c r="O12" s="48">
        <v>0.79771677746901692</v>
      </c>
      <c r="P12" s="48">
        <v>1.9888177867576247</v>
      </c>
      <c r="Q12" s="48">
        <v>1.3162136032487346</v>
      </c>
      <c r="R12" s="48">
        <v>1.4969397494019845</v>
      </c>
      <c r="S12" s="48">
        <v>1.8534976852465541</v>
      </c>
      <c r="T12" s="48">
        <v>1.2349229101113461</v>
      </c>
      <c r="U12" s="48">
        <v>1.3953891066286697</v>
      </c>
      <c r="V12" s="48">
        <v>2.1807538503358823</v>
      </c>
      <c r="W12" s="48">
        <v>1.0301493143593561</v>
      </c>
      <c r="X12" s="48">
        <v>1.1732660807488815</v>
      </c>
      <c r="Y12" s="48">
        <v>1.3720722556290383</v>
      </c>
      <c r="Z12" s="48">
        <v>1.2233863616454412</v>
      </c>
      <c r="AA12" s="48">
        <v>1.0204067793945295</v>
      </c>
      <c r="AB12" s="48">
        <v>1.3066818431039873</v>
      </c>
      <c r="AC12" s="48">
        <v>1.8295930270468701</v>
      </c>
      <c r="AD12" s="48">
        <v>1.303345842421801</v>
      </c>
      <c r="AE12" s="48">
        <v>1.0769020390216919</v>
      </c>
      <c r="AF12" s="48">
        <v>1.5093502234694232</v>
      </c>
      <c r="AG12" s="48">
        <v>1.5164981061108169</v>
      </c>
      <c r="AH12" s="48">
        <v>1.5929782518488678</v>
      </c>
      <c r="AI12" s="48">
        <v>1.3036823407972999</v>
      </c>
      <c r="AJ12" s="48">
        <v>1.2009990590215316</v>
      </c>
      <c r="AK12" s="48">
        <v>1.0691033261759895</v>
      </c>
      <c r="AL12" s="48">
        <v>1.2471638414822028</v>
      </c>
      <c r="AM12" s="48">
        <v>1.0009524777099064</v>
      </c>
      <c r="AN12" s="48">
        <v>1.6769772013243802</v>
      </c>
      <c r="AO12" s="48">
        <v>0.84284943902129128</v>
      </c>
      <c r="AP12" s="48">
        <v>2.6653658170771894</v>
      </c>
      <c r="AQ12" s="48">
        <v>1.141681996332548</v>
      </c>
      <c r="AR12" s="48">
        <v>1.4339918764708552</v>
      </c>
      <c r="AS12" s="48">
        <v>1.1245271726860979</v>
      </c>
      <c r="AT12" s="48">
        <v>1.4100310502473024</v>
      </c>
      <c r="AU12" s="48">
        <v>1.6272145528016928</v>
      </c>
      <c r="AV12" s="48">
        <v>0.97498717246213196</v>
      </c>
      <c r="AW12" s="48">
        <f t="shared" si="2"/>
        <v>1.3654352179039881</v>
      </c>
      <c r="AX12" s="49"/>
    </row>
    <row r="13" spans="1:53" x14ac:dyDescent="0.25">
      <c r="A13" s="41" t="str">
        <f>Schedule!A13</f>
        <v>MUN</v>
      </c>
      <c r="B13" s="42">
        <f>'Formula Data'!AB13</f>
        <v>0.85075962443561648</v>
      </c>
      <c r="C13" s="42">
        <f>'Formula Data'!AC13</f>
        <v>1.5991135674035544</v>
      </c>
      <c r="E13" s="43" t="str">
        <f>Schedule!A13</f>
        <v>MUN</v>
      </c>
      <c r="F13" s="44">
        <f t="shared" si="0"/>
        <v>1.439202210663199</v>
      </c>
      <c r="G13" s="43" t="str">
        <f>Schedule!A13</f>
        <v>MUN</v>
      </c>
      <c r="H13" s="44">
        <f t="shared" si="1"/>
        <v>0.93583558687917823</v>
      </c>
      <c r="J13" s="41" t="s">
        <v>1</v>
      </c>
      <c r="K13" s="48">
        <v>1.3066818431039873</v>
      </c>
      <c r="L13" s="48">
        <v>1.2349229101113461</v>
      </c>
      <c r="M13" s="48">
        <v>1.2233863616454412</v>
      </c>
      <c r="N13" s="48">
        <v>1.1732660807488815</v>
      </c>
      <c r="O13" s="48">
        <v>1.2009990590215316</v>
      </c>
      <c r="P13" s="48">
        <v>1.0204067793945295</v>
      </c>
      <c r="Q13" s="48">
        <v>1.6769772013243802</v>
      </c>
      <c r="R13" s="48">
        <v>1.303345842421801</v>
      </c>
      <c r="S13" s="48">
        <v>1.0301493143593561</v>
      </c>
      <c r="T13" s="48">
        <v>1.141681996332548</v>
      </c>
      <c r="U13" s="48">
        <v>1.3036823407972999</v>
      </c>
      <c r="V13" s="48">
        <v>2.255733109301389</v>
      </c>
      <c r="W13" s="48">
        <v>1.6272145528016928</v>
      </c>
      <c r="X13" s="48">
        <v>0.97498717246213196</v>
      </c>
      <c r="Y13" s="48">
        <v>1.3744220999496752</v>
      </c>
      <c r="Z13" s="48">
        <v>1.5164981061108169</v>
      </c>
      <c r="AA13" s="48">
        <v>1.4100310502473024</v>
      </c>
      <c r="AB13" s="48">
        <v>1.4969397494019845</v>
      </c>
      <c r="AC13" s="48">
        <v>1.5929782518488678</v>
      </c>
      <c r="AD13" s="48">
        <v>1.0769020390216919</v>
      </c>
      <c r="AE13" s="48">
        <v>1.3720722556290383</v>
      </c>
      <c r="AF13" s="48">
        <v>1.3953891066286697</v>
      </c>
      <c r="AG13" s="48">
        <v>0.84284943902129128</v>
      </c>
      <c r="AH13" s="48">
        <v>1.3162136032487346</v>
      </c>
      <c r="AI13" s="48">
        <v>1.5093502234694232</v>
      </c>
      <c r="AJ13" s="48">
        <v>1.0691033261759895</v>
      </c>
      <c r="AK13" s="48">
        <v>1.8295930270468701</v>
      </c>
      <c r="AL13" s="48">
        <v>1.1536617683841563</v>
      </c>
      <c r="AM13" s="48">
        <v>1.8534976852465541</v>
      </c>
      <c r="AN13" s="48">
        <v>1.1245271726860979</v>
      </c>
      <c r="AO13" s="48">
        <v>1.9888177867576247</v>
      </c>
      <c r="AP13" s="48">
        <v>1.8455998167011365</v>
      </c>
      <c r="AQ13" s="48">
        <v>1.5933895276411445</v>
      </c>
      <c r="AR13" s="48">
        <v>0.79771677746901692</v>
      </c>
      <c r="AS13" s="48">
        <v>1.4339918764708552</v>
      </c>
      <c r="AT13" s="48">
        <v>1.0009524777099064</v>
      </c>
      <c r="AU13" s="48">
        <v>1.2471638414822028</v>
      </c>
      <c r="AV13" s="48">
        <v>0.98263559374488951</v>
      </c>
      <c r="AW13" s="48">
        <f t="shared" si="2"/>
        <v>1.3270831209318297</v>
      </c>
      <c r="AX13" s="49"/>
    </row>
    <row r="14" spans="1:53" x14ac:dyDescent="0.25">
      <c r="A14" s="41" t="str">
        <f>Schedule!A14</f>
        <v>NEW</v>
      </c>
      <c r="B14" s="42">
        <f>'Formula Data'!AB14</f>
        <v>1.9803287783787233</v>
      </c>
      <c r="C14" s="42">
        <f>'Formula Data'!AC14</f>
        <v>0.71511595145210216</v>
      </c>
      <c r="E14" s="43" t="str">
        <f>Schedule!A14</f>
        <v>NEW</v>
      </c>
      <c r="F14" s="44">
        <f t="shared" si="0"/>
        <v>0.64360435630689194</v>
      </c>
      <c r="G14" s="43" t="str">
        <f>Schedule!A14</f>
        <v>NEW</v>
      </c>
      <c r="H14" s="44">
        <f t="shared" si="1"/>
        <v>2.1783616562165959</v>
      </c>
      <c r="J14" s="41" t="s">
        <v>6</v>
      </c>
      <c r="K14" s="48">
        <v>1.6272145528016928</v>
      </c>
      <c r="L14" s="48">
        <v>1.5929782518488678</v>
      </c>
      <c r="M14" s="48">
        <v>0.84284943902129128</v>
      </c>
      <c r="N14" s="48">
        <v>1.5933895276411445</v>
      </c>
      <c r="O14" s="48">
        <v>1.4969397494019845</v>
      </c>
      <c r="P14" s="48">
        <v>1.3066818431039873</v>
      </c>
      <c r="Q14" s="48">
        <v>1.1536617683841563</v>
      </c>
      <c r="R14" s="48">
        <v>0.97498717246213196</v>
      </c>
      <c r="S14" s="48">
        <v>1.8455998167011365</v>
      </c>
      <c r="T14" s="48">
        <v>1.2009990590215316</v>
      </c>
      <c r="U14" s="48">
        <v>1.2233863616454412</v>
      </c>
      <c r="V14" s="48">
        <v>1.1732660807488815</v>
      </c>
      <c r="W14" s="48">
        <v>1.3162136032487346</v>
      </c>
      <c r="X14" s="48">
        <v>1.141681996332548</v>
      </c>
      <c r="Y14" s="48">
        <v>1.2349229101113461</v>
      </c>
      <c r="Z14" s="48">
        <v>2.6653658170771894</v>
      </c>
      <c r="AA14" s="48">
        <v>1.3720722556290383</v>
      </c>
      <c r="AB14" s="48">
        <v>1.2471638414822028</v>
      </c>
      <c r="AC14" s="48">
        <v>0.79771677746901692</v>
      </c>
      <c r="AD14" s="48">
        <v>1.3744220999496752</v>
      </c>
      <c r="AE14" s="48">
        <v>1.4100310502473024</v>
      </c>
      <c r="AF14" s="48">
        <v>0.98263559374488951</v>
      </c>
      <c r="AG14" s="48">
        <v>2.255733109301389</v>
      </c>
      <c r="AH14" s="48">
        <v>1.1245271726860979</v>
      </c>
      <c r="AI14" s="48">
        <v>1.303345842421801</v>
      </c>
      <c r="AJ14" s="48">
        <v>1.9888177867576247</v>
      </c>
      <c r="AK14" s="48">
        <v>1.0204067793945295</v>
      </c>
      <c r="AL14" s="48">
        <v>1.6769772013243802</v>
      </c>
      <c r="AM14" s="48">
        <v>2.1807538503358823</v>
      </c>
      <c r="AN14" s="48">
        <v>1.5093502234694232</v>
      </c>
      <c r="AO14" s="48">
        <v>1.0769020390216919</v>
      </c>
      <c r="AP14" s="48">
        <v>1.4339918764708552</v>
      </c>
      <c r="AQ14" s="48">
        <v>1.0009524777099064</v>
      </c>
      <c r="AR14" s="48">
        <v>1.3953891066286697</v>
      </c>
      <c r="AS14" s="48">
        <v>1.3036823407972999</v>
      </c>
      <c r="AT14" s="48">
        <v>1.0301493143593561</v>
      </c>
      <c r="AU14" s="48">
        <v>1.0691033261759895</v>
      </c>
      <c r="AV14" s="48">
        <v>1.8295930270468701</v>
      </c>
      <c r="AW14" s="48">
        <f t="shared" si="2"/>
        <v>1.4459110473843886</v>
      </c>
      <c r="AX14" s="49"/>
    </row>
    <row r="15" spans="1:53" x14ac:dyDescent="0.25">
      <c r="A15" s="41" t="str">
        <f>Schedule!A15</f>
        <v>NOR</v>
      </c>
      <c r="B15" s="42">
        <f>'Formula Data'!AB15</f>
        <v>1.7860307279950223</v>
      </c>
      <c r="C15" s="42">
        <f>'Formula Data'!AC15</f>
        <v>0.97047247507585599</v>
      </c>
      <c r="E15" s="43" t="str">
        <f>Schedule!A15</f>
        <v>NOR</v>
      </c>
      <c r="F15" s="44">
        <f t="shared" si="0"/>
        <v>0.87342522756827046</v>
      </c>
      <c r="G15" s="43" t="str">
        <f>Schedule!A15</f>
        <v>NOR</v>
      </c>
      <c r="H15" s="44">
        <f t="shared" si="1"/>
        <v>1.9646338007945248</v>
      </c>
      <c r="J15" s="41" t="s">
        <v>2</v>
      </c>
      <c r="K15" s="48">
        <v>1.1536617683841563</v>
      </c>
      <c r="L15" s="48">
        <v>1.2009990590215316</v>
      </c>
      <c r="M15" s="48">
        <v>1.5093502234694232</v>
      </c>
      <c r="N15" s="48">
        <v>1.0204067793945295</v>
      </c>
      <c r="O15" s="48">
        <v>2.255733109301389</v>
      </c>
      <c r="P15" s="48">
        <v>1.1732660807488815</v>
      </c>
      <c r="Q15" s="48">
        <v>1.8295930270468701</v>
      </c>
      <c r="R15" s="48">
        <v>1.5164981061108169</v>
      </c>
      <c r="S15" s="48">
        <v>1.9888177867576247</v>
      </c>
      <c r="T15" s="48">
        <v>1.303345842421801</v>
      </c>
      <c r="U15" s="48">
        <v>1.3066818431039873</v>
      </c>
      <c r="V15" s="48">
        <v>1.0009524777099064</v>
      </c>
      <c r="W15" s="48">
        <v>1.3953891066286697</v>
      </c>
      <c r="X15" s="48">
        <v>2.1807538503358823</v>
      </c>
      <c r="Y15" s="48">
        <v>1.3162136032487346</v>
      </c>
      <c r="Z15" s="48">
        <v>1.3036823407972999</v>
      </c>
      <c r="AA15" s="48">
        <v>1.3744220999496752</v>
      </c>
      <c r="AB15" s="48">
        <v>0.84284943902129128</v>
      </c>
      <c r="AC15" s="48">
        <v>1.8534976852465541</v>
      </c>
      <c r="AD15" s="48">
        <v>1.3720722556290383</v>
      </c>
      <c r="AE15" s="48">
        <v>1.4969397494019845</v>
      </c>
      <c r="AF15" s="48">
        <v>1.5929782518488678</v>
      </c>
      <c r="AG15" s="48">
        <v>1.6272145528016928</v>
      </c>
      <c r="AH15" s="48">
        <v>1.6769772013243802</v>
      </c>
      <c r="AI15" s="48">
        <v>0.98263559374488951</v>
      </c>
      <c r="AJ15" s="48">
        <v>1.4100310502473024</v>
      </c>
      <c r="AK15" s="48">
        <v>1.0301493143593561</v>
      </c>
      <c r="AL15" s="48">
        <v>1.1245271726860979</v>
      </c>
      <c r="AM15" s="48">
        <v>1.5933895276411445</v>
      </c>
      <c r="AN15" s="48">
        <v>1.0769020390216919</v>
      </c>
      <c r="AO15" s="48">
        <v>1.141681996332548</v>
      </c>
      <c r="AP15" s="48">
        <v>1.2233863616454412</v>
      </c>
      <c r="AQ15" s="48">
        <v>1.0691033261759895</v>
      </c>
      <c r="AR15" s="48">
        <v>2.6653658170771894</v>
      </c>
      <c r="AS15" s="48">
        <v>1.2471638414822028</v>
      </c>
      <c r="AT15" s="48">
        <v>1.2349229101113461</v>
      </c>
      <c r="AU15" s="48">
        <v>1.4339918764708552</v>
      </c>
      <c r="AV15" s="48">
        <v>1.8455998167011365</v>
      </c>
      <c r="AW15" s="48">
        <f t="shared" si="2"/>
        <v>1.3866643273877479</v>
      </c>
      <c r="AX15" s="49"/>
    </row>
    <row r="16" spans="1:53" x14ac:dyDescent="0.25">
      <c r="A16" s="41" t="str">
        <f>Schedule!A16</f>
        <v>SHU</v>
      </c>
      <c r="B16" s="42">
        <f>'Formula Data'!AB16</f>
        <v>1.1598199157612596</v>
      </c>
      <c r="C16" s="42">
        <f>'Formula Data'!AC16</f>
        <v>1.1351484612050282</v>
      </c>
      <c r="E16" s="43" t="str">
        <f>Schedule!A16</f>
        <v>SHU</v>
      </c>
      <c r="F16" s="44">
        <f t="shared" si="0"/>
        <v>1.0216336150845253</v>
      </c>
      <c r="G16" s="43" t="str">
        <f>Schedule!A16</f>
        <v>SHU</v>
      </c>
      <c r="H16" s="44">
        <f t="shared" si="1"/>
        <v>1.2758019073373856</v>
      </c>
      <c r="J16" s="41" t="s">
        <v>113</v>
      </c>
      <c r="K16" s="48">
        <v>2.255733109301389</v>
      </c>
      <c r="L16" s="48">
        <v>0.79771677746901692</v>
      </c>
      <c r="M16" s="48">
        <v>1.6272145528016928</v>
      </c>
      <c r="N16" s="48">
        <v>1.3066818431039873</v>
      </c>
      <c r="O16" s="48">
        <v>2.1807538503358823</v>
      </c>
      <c r="P16" s="48">
        <v>1.3744220999496752</v>
      </c>
      <c r="Q16" s="48">
        <v>1.0301493143593561</v>
      </c>
      <c r="R16" s="48">
        <v>1.141681996332548</v>
      </c>
      <c r="S16" s="48">
        <v>1.2233863616454412</v>
      </c>
      <c r="T16" s="48">
        <v>1.5164981061108169</v>
      </c>
      <c r="U16" s="48">
        <v>1.4339918764708552</v>
      </c>
      <c r="V16" s="48">
        <v>1.0204067793945295</v>
      </c>
      <c r="W16" s="48">
        <v>1.6769772013243802</v>
      </c>
      <c r="X16" s="48">
        <v>1.1536617683841563</v>
      </c>
      <c r="Y16" s="48">
        <v>1.5933895276411445</v>
      </c>
      <c r="Z16" s="48">
        <v>1.0769020390216919</v>
      </c>
      <c r="AA16" s="48">
        <v>1.8295930270468701</v>
      </c>
      <c r="AB16" s="48">
        <v>1.303345842421801</v>
      </c>
      <c r="AC16" s="48">
        <v>1.3953891066286697</v>
      </c>
      <c r="AD16" s="48">
        <v>1.2349229101113461</v>
      </c>
      <c r="AE16" s="48">
        <v>0.84284943902129128</v>
      </c>
      <c r="AF16" s="48">
        <v>1.8534976852465541</v>
      </c>
      <c r="AG16" s="48">
        <v>1.0009524777099064</v>
      </c>
      <c r="AH16" s="48">
        <v>1.5093502234694232</v>
      </c>
      <c r="AI16" s="48">
        <v>0.97498717246213196</v>
      </c>
      <c r="AJ16" s="48">
        <v>1.8455998167011365</v>
      </c>
      <c r="AK16" s="48">
        <v>1.5929782518488678</v>
      </c>
      <c r="AL16" s="48">
        <v>1.4969397494019845</v>
      </c>
      <c r="AM16" s="48">
        <v>1.3162136032487346</v>
      </c>
      <c r="AN16" s="48">
        <v>1.3036823407972999</v>
      </c>
      <c r="AO16" s="48">
        <v>1.3720722556290383</v>
      </c>
      <c r="AP16" s="48">
        <v>1.4100310502473024</v>
      </c>
      <c r="AQ16" s="48">
        <v>1.1732660807488815</v>
      </c>
      <c r="AR16" s="48">
        <v>1.2471638414822028</v>
      </c>
      <c r="AS16" s="48">
        <v>1.0691033261759895</v>
      </c>
      <c r="AT16" s="48">
        <v>1.9888177867576247</v>
      </c>
      <c r="AU16" s="48">
        <v>1.1245271726860979</v>
      </c>
      <c r="AV16" s="48">
        <v>2.6653658170771894</v>
      </c>
      <c r="AW16" s="48">
        <f t="shared" si="2"/>
        <v>1.46289427123967</v>
      </c>
      <c r="AX16" s="49"/>
    </row>
    <row r="17" spans="1:50" x14ac:dyDescent="0.25">
      <c r="A17" s="41" t="str">
        <f>Schedule!A17</f>
        <v>SOU</v>
      </c>
      <c r="B17" s="42">
        <f>'Formula Data'!AB17</f>
        <v>1.3521535123406565</v>
      </c>
      <c r="C17" s="42">
        <f>'Formula Data'!AC17</f>
        <v>1.5072789336801038</v>
      </c>
      <c r="E17" s="43" t="str">
        <f>Schedule!A17</f>
        <v>SOU</v>
      </c>
      <c r="F17" s="44">
        <f t="shared" si="0"/>
        <v>1.3565510403120935</v>
      </c>
      <c r="G17" s="43" t="str">
        <f>Schedule!A17</f>
        <v>SOU</v>
      </c>
      <c r="H17" s="44">
        <f t="shared" si="1"/>
        <v>1.4873688635747222</v>
      </c>
      <c r="J17" s="41" t="s">
        <v>112</v>
      </c>
      <c r="K17" s="48">
        <v>1.2233863616454412</v>
      </c>
      <c r="L17" s="48">
        <v>0.84284943902129128</v>
      </c>
      <c r="M17" s="48">
        <v>1.4969397494019845</v>
      </c>
      <c r="N17" s="48">
        <v>1.9888177867576247</v>
      </c>
      <c r="O17" s="48">
        <v>1.3036823407972999</v>
      </c>
      <c r="P17" s="48">
        <v>1.6769772013243802</v>
      </c>
      <c r="Q17" s="48">
        <v>1.8455998167011365</v>
      </c>
      <c r="R17" s="48">
        <v>1.2471638414822028</v>
      </c>
      <c r="S17" s="48">
        <v>1.1536617683841563</v>
      </c>
      <c r="T17" s="48">
        <v>1.3066818431039873</v>
      </c>
      <c r="U17" s="48">
        <v>1.1245271726860979</v>
      </c>
      <c r="V17" s="48">
        <v>1.5093502234694232</v>
      </c>
      <c r="W17" s="48">
        <v>1.5164981061108169</v>
      </c>
      <c r="X17" s="48">
        <v>1.5929782518488678</v>
      </c>
      <c r="Y17" s="48">
        <v>0.79771677746901692</v>
      </c>
      <c r="Z17" s="48">
        <v>1.2009990590215316</v>
      </c>
      <c r="AA17" s="48">
        <v>1.141681996332548</v>
      </c>
      <c r="AB17" s="48">
        <v>1.4339918764708552</v>
      </c>
      <c r="AC17" s="48">
        <v>1.0204067793945295</v>
      </c>
      <c r="AD17" s="48">
        <v>2.6653658170771894</v>
      </c>
      <c r="AE17" s="48">
        <v>2.255733109301389</v>
      </c>
      <c r="AF17" s="48">
        <v>1.0691033261759895</v>
      </c>
      <c r="AG17" s="48">
        <v>1.4100310502473024</v>
      </c>
      <c r="AH17" s="48">
        <v>2.1807538503358823</v>
      </c>
      <c r="AI17" s="48">
        <v>1.0301493143593561</v>
      </c>
      <c r="AJ17" s="48">
        <v>1.0009524777099064</v>
      </c>
      <c r="AK17" s="48">
        <v>1.1732660807488815</v>
      </c>
      <c r="AL17" s="48">
        <v>1.3953891066286697</v>
      </c>
      <c r="AM17" s="48">
        <v>0.98263559374488951</v>
      </c>
      <c r="AN17" s="48">
        <v>0.97498717246213196</v>
      </c>
      <c r="AO17" s="48">
        <v>1.8534976852465541</v>
      </c>
      <c r="AP17" s="48">
        <v>1.2349229101113461</v>
      </c>
      <c r="AQ17" s="48">
        <v>1.3744220999496752</v>
      </c>
      <c r="AR17" s="48">
        <v>1.303345842421801</v>
      </c>
      <c r="AS17" s="48">
        <v>1.6272145528016928</v>
      </c>
      <c r="AT17" s="48">
        <v>1.8295930270468701</v>
      </c>
      <c r="AU17" s="48">
        <v>1.3720722556290383</v>
      </c>
      <c r="AV17" s="48">
        <v>1.5933895276411445</v>
      </c>
      <c r="AW17" s="48">
        <f t="shared" si="2"/>
        <v>1.3107093499295528</v>
      </c>
      <c r="AX17" s="49"/>
    </row>
    <row r="18" spans="1:50" x14ac:dyDescent="0.25">
      <c r="A18" s="41" t="str">
        <f>Schedule!A18</f>
        <v>TOT</v>
      </c>
      <c r="B18" s="42">
        <f>'Formula Data'!AB18</f>
        <v>1.7078804703329666</v>
      </c>
      <c r="C18" s="42">
        <f>'Formula Data'!AC18</f>
        <v>1.5001928912006934</v>
      </c>
      <c r="E18" s="43" t="str">
        <f>Schedule!A18</f>
        <v>TOT</v>
      </c>
      <c r="F18" s="44">
        <f t="shared" si="0"/>
        <v>1.3501736020806241</v>
      </c>
      <c r="G18" s="43" t="str">
        <f>Schedule!A18</f>
        <v>TOT</v>
      </c>
      <c r="H18" s="44">
        <f t="shared" si="1"/>
        <v>1.8786685173662634</v>
      </c>
      <c r="J18" s="41" t="s">
        <v>10</v>
      </c>
      <c r="K18" s="48">
        <v>1.3744220999496752</v>
      </c>
      <c r="L18" s="48">
        <v>1.8455998167011365</v>
      </c>
      <c r="M18" s="48">
        <v>1.4339918764708552</v>
      </c>
      <c r="N18" s="48">
        <v>1.5164981061108169</v>
      </c>
      <c r="O18" s="48">
        <v>1.3162136032487346</v>
      </c>
      <c r="P18" s="48">
        <v>1.0009524777099064</v>
      </c>
      <c r="Q18" s="48">
        <v>1.5093502234694232</v>
      </c>
      <c r="R18" s="48">
        <v>1.6272145528016928</v>
      </c>
      <c r="S18" s="48">
        <v>1.5929782518488678</v>
      </c>
      <c r="T18" s="48">
        <v>1.4969397494019845</v>
      </c>
      <c r="U18" s="48">
        <v>2.6653658170771894</v>
      </c>
      <c r="V18" s="48">
        <v>1.3720722556290383</v>
      </c>
      <c r="W18" s="48">
        <v>1.4100310502473024</v>
      </c>
      <c r="X18" s="48">
        <v>1.0204067793945295</v>
      </c>
      <c r="Y18" s="48">
        <v>0.98263559374488951</v>
      </c>
      <c r="Z18" s="48">
        <v>0.97498717246213196</v>
      </c>
      <c r="AA18" s="48">
        <v>1.0691033261759895</v>
      </c>
      <c r="AB18" s="48">
        <v>1.3953891066286697</v>
      </c>
      <c r="AC18" s="48">
        <v>1.9888177867576247</v>
      </c>
      <c r="AD18" s="48">
        <v>0.84284943902129128</v>
      </c>
      <c r="AE18" s="48">
        <v>1.2349229101113461</v>
      </c>
      <c r="AF18" s="48">
        <v>1.8295930270468701</v>
      </c>
      <c r="AG18" s="48">
        <v>1.303345842421801</v>
      </c>
      <c r="AH18" s="48">
        <v>1.0301493143593561</v>
      </c>
      <c r="AI18" s="48">
        <v>2.255733109301389</v>
      </c>
      <c r="AJ18" s="48">
        <v>1.1245271726860979</v>
      </c>
      <c r="AK18" s="48">
        <v>1.141681996332548</v>
      </c>
      <c r="AL18" s="48">
        <v>1.3066818431039873</v>
      </c>
      <c r="AM18" s="48">
        <v>0.79771677746901692</v>
      </c>
      <c r="AN18" s="48">
        <v>1.2009990590215316</v>
      </c>
      <c r="AO18" s="48">
        <v>1.1536617683841563</v>
      </c>
      <c r="AP18" s="48">
        <v>1.2471638414822028</v>
      </c>
      <c r="AQ18" s="48">
        <v>2.1807538503358823</v>
      </c>
      <c r="AR18" s="48">
        <v>1.6769772013243802</v>
      </c>
      <c r="AS18" s="48">
        <v>1.8534976852465541</v>
      </c>
      <c r="AT18" s="48">
        <v>1.1732660807488815</v>
      </c>
      <c r="AU18" s="48">
        <v>1.2233863616454412</v>
      </c>
      <c r="AV18" s="48">
        <v>1.0769020390216919</v>
      </c>
      <c r="AW18" s="48">
        <f t="shared" si="2"/>
        <v>1.4475050770246769</v>
      </c>
      <c r="AX18" s="49"/>
    </row>
    <row r="19" spans="1:50" x14ac:dyDescent="0.25">
      <c r="A19" s="41" t="str">
        <f>Schedule!A19</f>
        <v>WAT</v>
      </c>
      <c r="B19" s="42">
        <f>'Formula Data'!AB19</f>
        <v>1.3870684758850653</v>
      </c>
      <c r="C19" s="42">
        <f>'Formula Data'!AC19</f>
        <v>1.0937667967056783</v>
      </c>
      <c r="E19" s="43" t="str">
        <f>Schedule!A19</f>
        <v>WAT</v>
      </c>
      <c r="F19" s="44">
        <f t="shared" si="0"/>
        <v>0.98439011703511048</v>
      </c>
      <c r="G19" s="43" t="str">
        <f>Schedule!A19</f>
        <v>WAT</v>
      </c>
      <c r="H19" s="44">
        <f t="shared" si="1"/>
        <v>1.525775323473572</v>
      </c>
      <c r="J19" s="41" t="s">
        <v>3</v>
      </c>
      <c r="K19" s="48">
        <v>1.141681996332548</v>
      </c>
      <c r="L19" s="48">
        <v>2.6653658170771894</v>
      </c>
      <c r="M19" s="48">
        <v>0.79771677746901692</v>
      </c>
      <c r="N19" s="48">
        <v>1.4100310502473024</v>
      </c>
      <c r="O19" s="48">
        <v>0.84284943902129128</v>
      </c>
      <c r="P19" s="48">
        <v>1.8295930270468701</v>
      </c>
      <c r="Q19" s="48">
        <v>1.3036823407972999</v>
      </c>
      <c r="R19" s="48">
        <v>1.4339918764708552</v>
      </c>
      <c r="S19" s="48">
        <v>1.0204067793945295</v>
      </c>
      <c r="T19" s="48">
        <v>2.255733109301389</v>
      </c>
      <c r="U19" s="48">
        <v>1.6769772013243802</v>
      </c>
      <c r="V19" s="48">
        <v>1.0769020390216919</v>
      </c>
      <c r="W19" s="48">
        <v>1.3066818431039873</v>
      </c>
      <c r="X19" s="48">
        <v>1.0009524777099064</v>
      </c>
      <c r="Y19" s="48">
        <v>1.8534976852465541</v>
      </c>
      <c r="Z19" s="48">
        <v>1.1245271726860979</v>
      </c>
      <c r="AA19" s="48">
        <v>1.5929782518488678</v>
      </c>
      <c r="AB19" s="48">
        <v>1.6272145528016928</v>
      </c>
      <c r="AC19" s="48">
        <v>1.1732660807488815</v>
      </c>
      <c r="AD19" s="48">
        <v>1.2009990590215316</v>
      </c>
      <c r="AE19" s="48">
        <v>1.5933895276411445</v>
      </c>
      <c r="AF19" s="48">
        <v>1.8455998167011365</v>
      </c>
      <c r="AG19" s="48">
        <v>1.2471638414822028</v>
      </c>
      <c r="AH19" s="48">
        <v>0.98263559374488951</v>
      </c>
      <c r="AI19" s="48">
        <v>2.1807538503358823</v>
      </c>
      <c r="AJ19" s="48">
        <v>1.3953891066286697</v>
      </c>
      <c r="AK19" s="48">
        <v>1.9888177867576247</v>
      </c>
      <c r="AL19" s="48">
        <v>1.303345842421801</v>
      </c>
      <c r="AM19" s="48">
        <v>1.3744220999496752</v>
      </c>
      <c r="AN19" s="48">
        <v>1.5164981061108169</v>
      </c>
      <c r="AO19" s="48">
        <v>1.0691033261759895</v>
      </c>
      <c r="AP19" s="48">
        <v>1.3162136032487346</v>
      </c>
      <c r="AQ19" s="48">
        <v>1.3720722556290383</v>
      </c>
      <c r="AR19" s="48">
        <v>1.2233863616454412</v>
      </c>
      <c r="AS19" s="48">
        <v>1.1536617683841563</v>
      </c>
      <c r="AT19" s="48">
        <v>0.97498717246213196</v>
      </c>
      <c r="AU19" s="48">
        <v>1.4969397494019845</v>
      </c>
      <c r="AV19" s="48">
        <v>1.0301493143593561</v>
      </c>
      <c r="AW19" s="48">
        <f t="shared" si="2"/>
        <v>1.6067266659417345</v>
      </c>
      <c r="AX19" s="49"/>
    </row>
    <row r="20" spans="1:50" x14ac:dyDescent="0.25">
      <c r="A20" s="41" t="str">
        <f>Schedule!A20</f>
        <v>WHU</v>
      </c>
      <c r="B20" s="42">
        <f>'Formula Data'!AB20</f>
        <v>1.9697165318527736</v>
      </c>
      <c r="C20" s="42">
        <f>'Formula Data'!AC20</f>
        <v>0.93490572171651487</v>
      </c>
      <c r="E20" s="43" t="str">
        <f>Schedule!A20</f>
        <v>WHU</v>
      </c>
      <c r="F20" s="44">
        <f t="shared" si="0"/>
        <v>0.84141514954486341</v>
      </c>
      <c r="G20" s="43" t="str">
        <f>Schedule!A20</f>
        <v>WHU</v>
      </c>
      <c r="H20" s="44">
        <f t="shared" si="1"/>
        <v>2.1666881850380513</v>
      </c>
      <c r="J20" s="41" t="s">
        <v>71</v>
      </c>
      <c r="K20" s="48">
        <v>1.1732660807488815</v>
      </c>
      <c r="L20" s="48">
        <v>1.6769772013243802</v>
      </c>
      <c r="M20" s="48">
        <v>1.0691033261759895</v>
      </c>
      <c r="N20" s="48">
        <v>0.97498717246213196</v>
      </c>
      <c r="O20" s="48">
        <v>1.1536617683841563</v>
      </c>
      <c r="P20" s="48">
        <v>2.6653658170771894</v>
      </c>
      <c r="Q20" s="48">
        <v>1.5929782518488678</v>
      </c>
      <c r="R20" s="48">
        <v>1.0769020390216919</v>
      </c>
      <c r="S20" s="48">
        <v>1.5093502234694232</v>
      </c>
      <c r="T20" s="48">
        <v>1.0009524777099064</v>
      </c>
      <c r="U20" s="48">
        <v>1.6272145528016928</v>
      </c>
      <c r="V20" s="48">
        <v>1.2009990590215316</v>
      </c>
      <c r="W20" s="48">
        <v>1.1245271726860979</v>
      </c>
      <c r="X20" s="48">
        <v>1.5933895276411445</v>
      </c>
      <c r="Y20" s="48">
        <v>1.8295930270468701</v>
      </c>
      <c r="Z20" s="48">
        <v>0.84284943902129128</v>
      </c>
      <c r="AA20" s="48">
        <v>2.255733109301389</v>
      </c>
      <c r="AB20" s="48">
        <v>1.5164981061108169</v>
      </c>
      <c r="AC20" s="48">
        <v>1.3162136032487346</v>
      </c>
      <c r="AD20" s="48">
        <v>1.141681996332548</v>
      </c>
      <c r="AE20" s="48">
        <v>1.303345842421801</v>
      </c>
      <c r="AF20" s="48">
        <v>1.2233863616454412</v>
      </c>
      <c r="AG20" s="48">
        <v>1.2349229101113461</v>
      </c>
      <c r="AH20" s="48">
        <v>1.3953891066286697</v>
      </c>
      <c r="AI20" s="48">
        <v>1.3720722556290383</v>
      </c>
      <c r="AJ20" s="48">
        <v>1.4339918764708552</v>
      </c>
      <c r="AK20" s="48">
        <v>1.8534976852465541</v>
      </c>
      <c r="AL20" s="48">
        <v>1.8455998167011365</v>
      </c>
      <c r="AM20" s="48">
        <v>1.0301493143593561</v>
      </c>
      <c r="AN20" s="48">
        <v>1.4969397494019845</v>
      </c>
      <c r="AO20" s="48">
        <v>1.3744220999496752</v>
      </c>
      <c r="AP20" s="48">
        <v>1.3036823407972999</v>
      </c>
      <c r="AQ20" s="48">
        <v>1.9888177867576247</v>
      </c>
      <c r="AR20" s="48">
        <v>0.98263559374488951</v>
      </c>
      <c r="AS20" s="48">
        <v>0.79771677746901692</v>
      </c>
      <c r="AT20" s="48">
        <v>1.3066818431039873</v>
      </c>
      <c r="AU20" s="48">
        <v>2.1807538503358823</v>
      </c>
      <c r="AV20" s="48">
        <v>1.4100310502473024</v>
      </c>
      <c r="AW20" s="48">
        <f t="shared" si="2"/>
        <v>1.4188766992886508</v>
      </c>
      <c r="AX20" s="49"/>
    </row>
    <row r="21" spans="1:50" x14ac:dyDescent="0.25">
      <c r="A21" s="41" t="str">
        <f>Schedule!A21</f>
        <v>WOL</v>
      </c>
      <c r="B21" s="42">
        <f>'Formula Data'!AB21</f>
        <v>0.79314423491121433</v>
      </c>
      <c r="C21" s="42">
        <f>'Formula Data'!AC21</f>
        <v>1.6583463372345038</v>
      </c>
      <c r="E21" s="43" t="str">
        <f>Schedule!A21</f>
        <v>WOL</v>
      </c>
      <c r="F21" s="44">
        <f t="shared" si="0"/>
        <v>1.4925117035110533</v>
      </c>
      <c r="G21" s="43" t="str">
        <f>Schedule!A21</f>
        <v>WOL</v>
      </c>
      <c r="H21" s="44">
        <f t="shared" si="1"/>
        <v>0.87245865840233583</v>
      </c>
      <c r="J21" s="41" t="s">
        <v>63</v>
      </c>
      <c r="K21" s="48">
        <v>2.1807538503358823</v>
      </c>
      <c r="L21" s="48">
        <v>1.4339918764708552</v>
      </c>
      <c r="M21" s="48">
        <v>1.2471638414822028</v>
      </c>
      <c r="N21" s="48">
        <v>0.98263559374488951</v>
      </c>
      <c r="O21" s="48">
        <v>1.3953891066286697</v>
      </c>
      <c r="P21" s="48">
        <v>1.5164981061108169</v>
      </c>
      <c r="Q21" s="48">
        <v>1.2233863616454412</v>
      </c>
      <c r="R21" s="48">
        <v>0.84284943902129128</v>
      </c>
      <c r="S21" s="48">
        <v>1.6769772013243802</v>
      </c>
      <c r="T21" s="48">
        <v>1.0769020390216919</v>
      </c>
      <c r="U21" s="48">
        <v>0.79771677746901692</v>
      </c>
      <c r="V21" s="48">
        <v>1.3744220999496752</v>
      </c>
      <c r="W21" s="48">
        <v>1.2349229101113461</v>
      </c>
      <c r="X21" s="48">
        <v>1.9888177867576247</v>
      </c>
      <c r="Y21" s="48">
        <v>1.5929782518488678</v>
      </c>
      <c r="Z21" s="48">
        <v>1.1536617683841563</v>
      </c>
      <c r="AA21" s="48">
        <v>1.5933895276411445</v>
      </c>
      <c r="AB21" s="48">
        <v>1.8455998167011365</v>
      </c>
      <c r="AC21" s="48">
        <v>1.0301493143593561</v>
      </c>
      <c r="AD21" s="48">
        <v>1.4969397494019845</v>
      </c>
      <c r="AE21" s="48">
        <v>1.0009524777099064</v>
      </c>
      <c r="AF21" s="48">
        <v>1.3162136032487346</v>
      </c>
      <c r="AG21" s="48">
        <v>1.3720722556290383</v>
      </c>
      <c r="AH21" s="48">
        <v>1.8295930270468701</v>
      </c>
      <c r="AI21" s="48">
        <v>1.1732660807488815</v>
      </c>
      <c r="AJ21" s="48">
        <v>2.6653658170771894</v>
      </c>
      <c r="AK21" s="48">
        <v>2.255733109301389</v>
      </c>
      <c r="AL21" s="48">
        <v>1.3036823407972999</v>
      </c>
      <c r="AM21" s="48">
        <v>1.4100310502473024</v>
      </c>
      <c r="AN21" s="48">
        <v>1.303345842421801</v>
      </c>
      <c r="AO21" s="48">
        <v>1.5093502234694232</v>
      </c>
      <c r="AP21" s="48">
        <v>1.6272145528016928</v>
      </c>
      <c r="AQ21" s="48">
        <v>0.97498717246213196</v>
      </c>
      <c r="AR21" s="48">
        <v>1.1245271726860979</v>
      </c>
      <c r="AS21" s="48">
        <v>1.2009990590215316</v>
      </c>
      <c r="AT21" s="48">
        <v>1.0204067793945295</v>
      </c>
      <c r="AU21" s="48">
        <v>1.8534976852465541</v>
      </c>
      <c r="AV21" s="48">
        <v>1.141681996332548</v>
      </c>
      <c r="AW21" s="48">
        <f t="shared" si="2"/>
        <v>1.7687073155086839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">C2*(1+$D$3)</f>
        <v>1.4338263979193759</v>
      </c>
      <c r="G22" s="50" t="str">
        <f>CONCATENATE("@",Schedule!A2)</f>
        <v>@ARS</v>
      </c>
      <c r="H22" s="44">
        <f t="shared" ref="H22:H41" si="4">B2*(1-$D$3)</f>
        <v>1.3484294620207726</v>
      </c>
      <c r="J22" s="41" t="s">
        <v>89</v>
      </c>
      <c r="K22" s="48">
        <v>1.8295930270468701</v>
      </c>
      <c r="L22" s="48">
        <v>1.5164981061108169</v>
      </c>
      <c r="M22" s="48">
        <v>1.1245271726860979</v>
      </c>
      <c r="N22" s="48">
        <v>1.6769772013243802</v>
      </c>
      <c r="O22" s="48">
        <v>1.6272145528016928</v>
      </c>
      <c r="P22" s="48">
        <v>1.0301493143593561</v>
      </c>
      <c r="Q22" s="48">
        <v>1.0204067793945295</v>
      </c>
      <c r="R22" s="48">
        <v>2.6653658170771894</v>
      </c>
      <c r="S22" s="48">
        <v>1.3036823407972999</v>
      </c>
      <c r="T22" s="48">
        <v>0.97498717246213196</v>
      </c>
      <c r="U22" s="48">
        <v>1.4100310502473024</v>
      </c>
      <c r="V22" s="48">
        <v>1.141681996332548</v>
      </c>
      <c r="W22" s="48">
        <v>1.2233863616454412</v>
      </c>
      <c r="X22" s="48">
        <v>1.0769020390216919</v>
      </c>
      <c r="Y22" s="48">
        <v>1.0691033261759895</v>
      </c>
      <c r="Z22" s="48">
        <v>1.4339918764708552</v>
      </c>
      <c r="AA22" s="48">
        <v>1.2349229101113461</v>
      </c>
      <c r="AB22" s="48">
        <v>1.2009990590215316</v>
      </c>
      <c r="AC22" s="48">
        <v>2.1807538503358823</v>
      </c>
      <c r="AD22" s="48">
        <v>2.255733109301389</v>
      </c>
      <c r="AE22" s="48">
        <v>1.2471638414822028</v>
      </c>
      <c r="AF22" s="48">
        <v>0.79771677746901692</v>
      </c>
      <c r="AG22" s="48">
        <v>1.5933895276411445</v>
      </c>
      <c r="AH22" s="48">
        <v>1.8455998167011365</v>
      </c>
      <c r="AI22" s="48">
        <v>1.8534976852465541</v>
      </c>
      <c r="AJ22" s="48">
        <v>1.4969397494019845</v>
      </c>
      <c r="AK22" s="48">
        <v>0.98263559374488951</v>
      </c>
      <c r="AL22" s="48">
        <v>1.5093502234694232</v>
      </c>
      <c r="AM22" s="48">
        <v>1.1732660807488815</v>
      </c>
      <c r="AN22" s="48">
        <v>1.3066818431039873</v>
      </c>
      <c r="AO22" s="48">
        <v>1.0009524777099064</v>
      </c>
      <c r="AP22" s="48">
        <v>1.3953891066286697</v>
      </c>
      <c r="AQ22" s="48">
        <v>1.1536617683841563</v>
      </c>
      <c r="AR22" s="48">
        <v>1.3162136032487346</v>
      </c>
      <c r="AS22" s="48">
        <v>1.3720722556290383</v>
      </c>
      <c r="AT22" s="48">
        <v>1.3744220999496752</v>
      </c>
      <c r="AU22" s="48">
        <v>0.84284943902129128</v>
      </c>
      <c r="AV22" s="48">
        <v>1.9888177867576247</v>
      </c>
      <c r="AW22" s="48">
        <f t="shared" si="2"/>
        <v>1.4282965250341209</v>
      </c>
      <c r="AX22" s="49"/>
    </row>
    <row r="23" spans="1:50" x14ac:dyDescent="0.25">
      <c r="E23" s="50" t="str">
        <f>CONCATENATE("@",Schedule!A3)</f>
        <v>@AVL</v>
      </c>
      <c r="F23" s="44">
        <f t="shared" si="3"/>
        <v>1.1531916991764197</v>
      </c>
      <c r="G23" s="50" t="str">
        <f>CONCATENATE("@",Schedule!A3)</f>
        <v>@AVL</v>
      </c>
      <c r="H23" s="44">
        <f t="shared" si="4"/>
        <v>2.1268439190159385</v>
      </c>
    </row>
    <row r="24" spans="1:50" x14ac:dyDescent="0.25">
      <c r="E24" s="50" t="str">
        <f>CONCATENATE("@",Schedule!A4)</f>
        <v>@BOU</v>
      </c>
      <c r="F24" s="44">
        <f t="shared" si="3"/>
        <v>1.3159459254442998</v>
      </c>
      <c r="G24" s="50" t="str">
        <f>CONCATENATE("@",Schedule!A4)</f>
        <v>@BOU</v>
      </c>
      <c r="H24" s="44">
        <f t="shared" si="4"/>
        <v>1.7664003374335904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"/>
        <v>1.4199214347637625</v>
      </c>
      <c r="G25" s="50" t="str">
        <f>CONCATENATE("@",Schedule!A5)</f>
        <v>@BRI</v>
      </c>
      <c r="H25" s="44">
        <f t="shared" si="4"/>
        <v>1.0264306585937877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"/>
        <v>1.5728462288686607</v>
      </c>
      <c r="G26" s="50" t="str">
        <f>CONCATENATE("@",Schedule!A6)</f>
        <v>@BUR</v>
      </c>
      <c r="H26" s="44">
        <f t="shared" si="4"/>
        <v>1.4870831139616139</v>
      </c>
      <c r="J26" s="41" t="s">
        <v>5</v>
      </c>
      <c r="K26" s="48">
        <v>1.6501782158117326</v>
      </c>
      <c r="L26" s="48">
        <v>1.5099415103494953</v>
      </c>
      <c r="M26" s="48">
        <v>0.81825663760680689</v>
      </c>
      <c r="N26" s="48">
        <v>1.5375677533095933</v>
      </c>
      <c r="O26" s="48">
        <v>1.3840356994967038</v>
      </c>
      <c r="P26" s="48">
        <v>2.2161514995281206</v>
      </c>
      <c r="Q26" s="48">
        <v>0.93887464577484669</v>
      </c>
      <c r="R26" s="48">
        <v>1.8037685561461365</v>
      </c>
      <c r="S26" s="48">
        <v>1.0906314475557595</v>
      </c>
      <c r="T26" s="48">
        <v>1.6103348897367529</v>
      </c>
      <c r="U26" s="48">
        <v>1.2140332685600348</v>
      </c>
      <c r="V26" s="48">
        <v>1.1202730910243899</v>
      </c>
      <c r="W26" s="48">
        <v>1.5895903289209323</v>
      </c>
      <c r="X26" s="48">
        <v>1.5897382296078881</v>
      </c>
      <c r="Y26" s="48">
        <v>1.6048995512367119</v>
      </c>
      <c r="Z26" s="48">
        <v>1.7354260742890699</v>
      </c>
      <c r="AA26" s="48">
        <v>1.0885877866028724</v>
      </c>
      <c r="AB26" s="48">
        <v>1.121160676216379</v>
      </c>
      <c r="AC26" s="48">
        <v>1.4758106368468389</v>
      </c>
      <c r="AD26" s="48">
        <v>1.1125508784949538</v>
      </c>
      <c r="AE26" s="48">
        <v>1.147513455947035</v>
      </c>
      <c r="AF26" s="48">
        <v>1.3175467279664341</v>
      </c>
      <c r="AG26" s="48">
        <v>1.3329939914570395</v>
      </c>
      <c r="AH26" s="48">
        <v>0.91026890058678034</v>
      </c>
      <c r="AI26" s="48">
        <v>1.2354066902859506</v>
      </c>
      <c r="AJ26" s="48">
        <v>2.0168844859921178</v>
      </c>
      <c r="AK26" s="48">
        <v>1.3703074931533523</v>
      </c>
      <c r="AL26" s="48">
        <v>0.89066273449325906</v>
      </c>
      <c r="AM26" s="48">
        <v>2.1210763130199743</v>
      </c>
      <c r="AN26" s="48">
        <v>1.3130996328300368</v>
      </c>
      <c r="AO26" s="48">
        <v>1.3005739054807628</v>
      </c>
      <c r="AP26" s="48">
        <v>1.9430133917429746</v>
      </c>
      <c r="AQ26" s="48">
        <v>0.99329994700366486</v>
      </c>
      <c r="AR26" s="48">
        <v>1.3692226668075878</v>
      </c>
      <c r="AS26" s="48">
        <v>1.2580099799805762</v>
      </c>
      <c r="AT26" s="48">
        <v>1.0000914459638752</v>
      </c>
      <c r="AU26" s="48">
        <v>1.8132148632502803</v>
      </c>
      <c r="AV26" s="48">
        <v>1.6915991882737491</v>
      </c>
      <c r="AW26" s="48">
        <f>AVERAGE(AF26:AK26)</f>
        <v>1.3639013815736123</v>
      </c>
    </row>
    <row r="27" spans="1:50" x14ac:dyDescent="0.25">
      <c r="E27" s="50" t="str">
        <f>CONCATENATE("@",Schedule!A7)</f>
        <v>@CHE</v>
      </c>
      <c r="F27" s="44">
        <f t="shared" si="3"/>
        <v>1.9239820112700476</v>
      </c>
      <c r="G27" s="50" t="str">
        <f>CONCATENATE("@",Schedule!A7)</f>
        <v>@CHE</v>
      </c>
      <c r="H27" s="44">
        <f t="shared" si="4"/>
        <v>0.6585026922892836</v>
      </c>
      <c r="J27" s="41" t="s">
        <v>111</v>
      </c>
      <c r="K27" s="48">
        <v>1.2580099799805762</v>
      </c>
      <c r="L27" s="48">
        <v>1.8037685561461365</v>
      </c>
      <c r="M27" s="48">
        <v>1.3703074931533523</v>
      </c>
      <c r="N27" s="48">
        <v>1.3175467279664341</v>
      </c>
      <c r="O27" s="48">
        <v>2.1210763130199743</v>
      </c>
      <c r="P27" s="48">
        <v>1.3082643805585059</v>
      </c>
      <c r="Q27" s="48">
        <v>1.5099415103494953</v>
      </c>
      <c r="R27" s="48">
        <v>1.5897382296078881</v>
      </c>
      <c r="S27" s="48">
        <v>1.6048995512367119</v>
      </c>
      <c r="T27" s="48">
        <v>0.89066273449325906</v>
      </c>
      <c r="U27" s="48">
        <v>1.0000914459638752</v>
      </c>
      <c r="V27" s="48">
        <v>0.99329994700366486</v>
      </c>
      <c r="W27" s="48">
        <v>2.0168844859921178</v>
      </c>
      <c r="X27" s="48">
        <v>0.93887464577484669</v>
      </c>
      <c r="Y27" s="48">
        <v>0.91026890058678034</v>
      </c>
      <c r="Z27" s="48">
        <v>1.3692226668075878</v>
      </c>
      <c r="AA27" s="48">
        <v>1.0906314475557595</v>
      </c>
      <c r="AB27" s="48">
        <v>1.5895903289209323</v>
      </c>
      <c r="AC27" s="48">
        <v>1.9430133917429746</v>
      </c>
      <c r="AD27" s="48">
        <v>1.3840356994967038</v>
      </c>
      <c r="AE27" s="48">
        <v>1.2354066902859506</v>
      </c>
      <c r="AF27" s="48">
        <v>1.0885877866028724</v>
      </c>
      <c r="AG27" s="48">
        <v>1.3130996328300368</v>
      </c>
      <c r="AH27" s="48">
        <v>1.6915991882737491</v>
      </c>
      <c r="AI27" s="48">
        <v>1.4758106368468389</v>
      </c>
      <c r="AJ27" s="48">
        <v>1.5375677533095933</v>
      </c>
      <c r="AK27" s="48">
        <v>1.3005739054807628</v>
      </c>
      <c r="AL27" s="48">
        <v>1.3329939914570395</v>
      </c>
      <c r="AM27" s="48">
        <v>1.1202730910243899</v>
      </c>
      <c r="AN27" s="48">
        <v>1.1125508784949538</v>
      </c>
      <c r="AO27" s="48">
        <v>1.6501782158117326</v>
      </c>
      <c r="AP27" s="48">
        <v>1.2140332685600348</v>
      </c>
      <c r="AQ27" s="48">
        <v>0.81825663760680689</v>
      </c>
      <c r="AR27" s="48">
        <v>1.147513455947035</v>
      </c>
      <c r="AS27" s="48">
        <v>1.6103348897367529</v>
      </c>
      <c r="AT27" s="48">
        <v>1.121160676216379</v>
      </c>
      <c r="AU27" s="48">
        <v>1.5989897984603962</v>
      </c>
      <c r="AV27" s="48">
        <v>1.7354260742890699</v>
      </c>
      <c r="AW27" s="48">
        <f t="shared" ref="AW27:AW45" si="5">AVERAGE(AF27:AK27)</f>
        <v>1.4012064838906422</v>
      </c>
    </row>
    <row r="28" spans="1:50" x14ac:dyDescent="0.25">
      <c r="E28" s="50" t="str">
        <f>CONCATENATE("@",Schedule!A8)</f>
        <v>@CRY</v>
      </c>
      <c r="F28" s="44">
        <f t="shared" si="3"/>
        <v>0.94413567403554388</v>
      </c>
      <c r="G28" s="50" t="str">
        <f>CONCATENATE("@",Schedule!A8)</f>
        <v>@CRY</v>
      </c>
      <c r="H28" s="44">
        <f t="shared" si="4"/>
        <v>1.2775501005121335</v>
      </c>
      <c r="J28" s="41" t="s">
        <v>73</v>
      </c>
      <c r="K28" s="48">
        <v>1.3329939914570395</v>
      </c>
      <c r="L28" s="48">
        <v>1.8132148632502803</v>
      </c>
      <c r="M28" s="48">
        <v>1.0885877866028724</v>
      </c>
      <c r="N28" s="48">
        <v>1.1202730910243899</v>
      </c>
      <c r="O28" s="48">
        <v>1.3703074931533523</v>
      </c>
      <c r="P28" s="48">
        <v>1.3005739054807628</v>
      </c>
      <c r="Q28" s="48">
        <v>2.1210763130199743</v>
      </c>
      <c r="R28" s="48">
        <v>1.3082643805585059</v>
      </c>
      <c r="S28" s="48">
        <v>1.9430133917429746</v>
      </c>
      <c r="T28" s="48">
        <v>1.3840356994967038</v>
      </c>
      <c r="U28" s="48">
        <v>1.147513455947035</v>
      </c>
      <c r="V28" s="48">
        <v>1.6501782158117326</v>
      </c>
      <c r="W28" s="48">
        <v>1.2140332685600348</v>
      </c>
      <c r="X28" s="48">
        <v>1.2580099799805762</v>
      </c>
      <c r="Y28" s="48">
        <v>1.3175467279664341</v>
      </c>
      <c r="Z28" s="48">
        <v>1.0000914459638752</v>
      </c>
      <c r="AA28" s="48">
        <v>0.91026890058678034</v>
      </c>
      <c r="AB28" s="48">
        <v>1.5099415103494953</v>
      </c>
      <c r="AC28" s="48">
        <v>1.5989897984603962</v>
      </c>
      <c r="AD28" s="48">
        <v>1.3130996328300368</v>
      </c>
      <c r="AE28" s="48">
        <v>1.7354260742890699</v>
      </c>
      <c r="AF28" s="48">
        <v>1.6915991882737491</v>
      </c>
      <c r="AG28" s="48">
        <v>1.5897382296078881</v>
      </c>
      <c r="AH28" s="48">
        <v>1.6048995512367119</v>
      </c>
      <c r="AI28" s="48">
        <v>2.2161514995281206</v>
      </c>
      <c r="AJ28" s="48">
        <v>1.0906314475557595</v>
      </c>
      <c r="AK28" s="48">
        <v>1.2354066902859506</v>
      </c>
      <c r="AL28" s="48">
        <v>1.1125508784949538</v>
      </c>
      <c r="AM28" s="48">
        <v>0.81825663760680689</v>
      </c>
      <c r="AN28" s="48">
        <v>1.6103348897367529</v>
      </c>
      <c r="AO28" s="48">
        <v>0.99329994700366486</v>
      </c>
      <c r="AP28" s="48">
        <v>2.0168844859921178</v>
      </c>
      <c r="AQ28" s="48">
        <v>0.93887464577484669</v>
      </c>
      <c r="AR28" s="48">
        <v>1.5375677533095933</v>
      </c>
      <c r="AS28" s="48">
        <v>1.3692226668075878</v>
      </c>
      <c r="AT28" s="48">
        <v>0.89066273449325906</v>
      </c>
      <c r="AU28" s="48">
        <v>1.5895903289209323</v>
      </c>
      <c r="AV28" s="48">
        <v>1.121160676216379</v>
      </c>
      <c r="AW28" s="48">
        <f t="shared" si="5"/>
        <v>1.5714044344146967</v>
      </c>
    </row>
    <row r="29" spans="1:50" x14ac:dyDescent="0.25">
      <c r="E29" s="50" t="str">
        <f>CONCATENATE("@",Schedule!A9)</f>
        <v>@EVE</v>
      </c>
      <c r="F29" s="44">
        <f t="shared" si="3"/>
        <v>2.2632833766796709</v>
      </c>
      <c r="G29" s="50" t="str">
        <f>CONCATENATE("@",Schedule!A9)</f>
        <v>@EVE</v>
      </c>
      <c r="H29" s="44">
        <f t="shared" si="4"/>
        <v>0.98036343512181112</v>
      </c>
      <c r="J29" s="41" t="s">
        <v>121</v>
      </c>
      <c r="K29" s="48">
        <v>1.3840356994967038</v>
      </c>
      <c r="L29" s="48">
        <v>2.1210763130199743</v>
      </c>
      <c r="M29" s="48">
        <v>1.5895903289209323</v>
      </c>
      <c r="N29" s="48">
        <v>0.89066273449325906</v>
      </c>
      <c r="O29" s="48">
        <v>1.5099415103494953</v>
      </c>
      <c r="P29" s="48">
        <v>1.6501782158117326</v>
      </c>
      <c r="Q29" s="48">
        <v>0.91026890058678034</v>
      </c>
      <c r="R29" s="48">
        <v>1.5375677533095933</v>
      </c>
      <c r="S29" s="48">
        <v>1.8132148632502803</v>
      </c>
      <c r="T29" s="48">
        <v>1.3703074931533523</v>
      </c>
      <c r="U29" s="48">
        <v>1.9430133917429746</v>
      </c>
      <c r="V29" s="48">
        <v>0.93887464577484669</v>
      </c>
      <c r="W29" s="48">
        <v>1.3692226668075878</v>
      </c>
      <c r="X29" s="48">
        <v>0.81825663760680689</v>
      </c>
      <c r="Y29" s="48">
        <v>1.3082643805585059</v>
      </c>
      <c r="Z29" s="48">
        <v>1.2140332685600348</v>
      </c>
      <c r="AA29" s="48">
        <v>1.3175467279664341</v>
      </c>
      <c r="AB29" s="48">
        <v>1.3329939914570395</v>
      </c>
      <c r="AC29" s="48">
        <v>1.2580099799805762</v>
      </c>
      <c r="AD29" s="48">
        <v>1.8037685561461365</v>
      </c>
      <c r="AE29" s="48">
        <v>1.1125508784949538</v>
      </c>
      <c r="AF29" s="48">
        <v>1.121160676216379</v>
      </c>
      <c r="AG29" s="48">
        <v>2.2161514995281206</v>
      </c>
      <c r="AH29" s="48">
        <v>1.4758106368468389</v>
      </c>
      <c r="AI29" s="48">
        <v>1.7354260742890699</v>
      </c>
      <c r="AJ29" s="48">
        <v>1.6915991882737491</v>
      </c>
      <c r="AK29" s="48">
        <v>1.0906314475557595</v>
      </c>
      <c r="AL29" s="48">
        <v>1.6103348897367529</v>
      </c>
      <c r="AM29" s="48">
        <v>0.99329994700366486</v>
      </c>
      <c r="AN29" s="48">
        <v>1.5989897984603962</v>
      </c>
      <c r="AO29" s="48">
        <v>1.1202730910243899</v>
      </c>
      <c r="AP29" s="48">
        <v>1.147513455947035</v>
      </c>
      <c r="AQ29" s="48">
        <v>1.5897382296078881</v>
      </c>
      <c r="AR29" s="48">
        <v>1.0000914459638752</v>
      </c>
      <c r="AS29" s="48">
        <v>1.0885877866028724</v>
      </c>
      <c r="AT29" s="48">
        <v>1.3005739054807628</v>
      </c>
      <c r="AU29" s="48">
        <v>2.0168844859921178</v>
      </c>
      <c r="AV29" s="48">
        <v>1.2354066902859506</v>
      </c>
      <c r="AW29" s="48">
        <f t="shared" si="5"/>
        <v>1.5551299204516527</v>
      </c>
    </row>
    <row r="30" spans="1:50" x14ac:dyDescent="0.25">
      <c r="E30" s="50" t="str">
        <f>CONCATENATE("@",Schedule!A10)</f>
        <v>@LEI</v>
      </c>
      <c r="F30" s="44">
        <f t="shared" si="3"/>
        <v>1.6592930212397052</v>
      </c>
      <c r="G30" s="50" t="str">
        <f>CONCATENATE("@",Schedule!A10)</f>
        <v>@LEI</v>
      </c>
      <c r="H30" s="44">
        <f t="shared" si="4"/>
        <v>1.3766266333221657</v>
      </c>
      <c r="J30" s="41" t="s">
        <v>61</v>
      </c>
      <c r="K30" s="48">
        <v>1.5895903289209323</v>
      </c>
      <c r="L30" s="48">
        <v>1.3082643805585059</v>
      </c>
      <c r="M30" s="48">
        <v>0.99329994700366486</v>
      </c>
      <c r="N30" s="48">
        <v>1.0000914459638752</v>
      </c>
      <c r="O30" s="48">
        <v>1.3130996328300368</v>
      </c>
      <c r="P30" s="48">
        <v>1.9430133917429746</v>
      </c>
      <c r="Q30" s="48">
        <v>1.8132148632502803</v>
      </c>
      <c r="R30" s="48">
        <v>1.3703074931533523</v>
      </c>
      <c r="S30" s="48">
        <v>1.1202730910243899</v>
      </c>
      <c r="T30" s="48">
        <v>1.1125508784949538</v>
      </c>
      <c r="U30" s="48">
        <v>1.0906314475557595</v>
      </c>
      <c r="V30" s="48">
        <v>2.1210763130199743</v>
      </c>
      <c r="W30" s="48">
        <v>1.3840356994967038</v>
      </c>
      <c r="X30" s="48">
        <v>1.6103348897367529</v>
      </c>
      <c r="Y30" s="48">
        <v>1.0885877866028724</v>
      </c>
      <c r="Z30" s="48">
        <v>1.2580099799805762</v>
      </c>
      <c r="AA30" s="48">
        <v>2.0168844859921178</v>
      </c>
      <c r="AB30" s="48">
        <v>1.4758106368468389</v>
      </c>
      <c r="AC30" s="48">
        <v>1.121160676216379</v>
      </c>
      <c r="AD30" s="48">
        <v>1.147513455947035</v>
      </c>
      <c r="AE30" s="48">
        <v>2.2161514995281206</v>
      </c>
      <c r="AF30" s="48">
        <v>0.91026890058678034</v>
      </c>
      <c r="AG30" s="48">
        <v>1.3692226668075878</v>
      </c>
      <c r="AH30" s="48">
        <v>0.93887464577484669</v>
      </c>
      <c r="AI30" s="48">
        <v>1.5989897984603962</v>
      </c>
      <c r="AJ30" s="48">
        <v>1.3005739054807628</v>
      </c>
      <c r="AK30" s="48">
        <v>1.8037685561461365</v>
      </c>
      <c r="AL30" s="48">
        <v>1.6501782158117326</v>
      </c>
      <c r="AM30" s="48">
        <v>1.5375677533095933</v>
      </c>
      <c r="AN30" s="48">
        <v>0.89066273449325906</v>
      </c>
      <c r="AO30" s="48">
        <v>1.6915991882737491</v>
      </c>
      <c r="AP30" s="48">
        <v>1.3175467279664341</v>
      </c>
      <c r="AQ30" s="48">
        <v>1.3329939914570395</v>
      </c>
      <c r="AR30" s="48">
        <v>1.7354260742890699</v>
      </c>
      <c r="AS30" s="48">
        <v>0.81825663760680689</v>
      </c>
      <c r="AT30" s="48">
        <v>1.2140332685600348</v>
      </c>
      <c r="AU30" s="48">
        <v>1.5897382296078881</v>
      </c>
      <c r="AV30" s="48">
        <v>1.6048995512367119</v>
      </c>
      <c r="AW30" s="48">
        <f t="shared" si="5"/>
        <v>1.3202830788760851</v>
      </c>
    </row>
    <row r="31" spans="1:50" x14ac:dyDescent="0.25">
      <c r="E31" s="50" t="str">
        <f>CONCATENATE("@",Schedule!A11)</f>
        <v>@LIV</v>
      </c>
      <c r="F31" s="44">
        <f t="shared" si="3"/>
        <v>2.1656089076723015</v>
      </c>
      <c r="G31" s="50" t="str">
        <f>CONCATENATE("@",Schedule!A11)</f>
        <v>@LIV</v>
      </c>
      <c r="H31" s="44">
        <f t="shared" si="4"/>
        <v>0.90604440482458248</v>
      </c>
      <c r="J31" s="41" t="s">
        <v>7</v>
      </c>
      <c r="K31" s="48">
        <v>0.93887464577484669</v>
      </c>
      <c r="L31" s="48">
        <v>1.3692226668075878</v>
      </c>
      <c r="M31" s="48">
        <v>1.5897382296078881</v>
      </c>
      <c r="N31" s="48">
        <v>1.3329939914570395</v>
      </c>
      <c r="O31" s="48">
        <v>0.99329994700366486</v>
      </c>
      <c r="P31" s="48">
        <v>1.0000914459638752</v>
      </c>
      <c r="Q31" s="48">
        <v>1.6048995512367119</v>
      </c>
      <c r="R31" s="48">
        <v>1.3005739054807628</v>
      </c>
      <c r="S31" s="48">
        <v>2.0168844859921178</v>
      </c>
      <c r="T31" s="48">
        <v>1.2354066902859506</v>
      </c>
      <c r="U31" s="48">
        <v>1.3840356994967038</v>
      </c>
      <c r="V31" s="48">
        <v>1.6103348897367529</v>
      </c>
      <c r="W31" s="48">
        <v>0.89066273449325906</v>
      </c>
      <c r="X31" s="48">
        <v>2.1210763130199743</v>
      </c>
      <c r="Y31" s="48">
        <v>2.2161514995281206</v>
      </c>
      <c r="Z31" s="48">
        <v>1.121160676216379</v>
      </c>
      <c r="AA31" s="48">
        <v>1.8037685561461365</v>
      </c>
      <c r="AB31" s="48">
        <v>1.2580099799805762</v>
      </c>
      <c r="AC31" s="48">
        <v>1.5895903289209323</v>
      </c>
      <c r="AD31" s="48">
        <v>1.3082643805585059</v>
      </c>
      <c r="AE31" s="48">
        <v>1.3130996328300368</v>
      </c>
      <c r="AF31" s="48">
        <v>1.5099415103494953</v>
      </c>
      <c r="AG31" s="48">
        <v>1.6501782158117326</v>
      </c>
      <c r="AH31" s="48">
        <v>1.5989897984603962</v>
      </c>
      <c r="AI31" s="48">
        <v>1.1202730910243899</v>
      </c>
      <c r="AJ31" s="48">
        <v>1.147513455947035</v>
      </c>
      <c r="AK31" s="48">
        <v>1.5375677533095933</v>
      </c>
      <c r="AL31" s="48">
        <v>1.4758106368468389</v>
      </c>
      <c r="AM31" s="48">
        <v>1.3703074931533523</v>
      </c>
      <c r="AN31" s="48">
        <v>1.8132148632502803</v>
      </c>
      <c r="AO31" s="48">
        <v>1.0885877866028724</v>
      </c>
      <c r="AP31" s="48">
        <v>1.7354260742890699</v>
      </c>
      <c r="AQ31" s="48">
        <v>1.6915991882737491</v>
      </c>
      <c r="AR31" s="48">
        <v>1.3175467279664341</v>
      </c>
      <c r="AS31" s="48">
        <v>1.0906314475557595</v>
      </c>
      <c r="AT31" s="48">
        <v>1.9430133917429746</v>
      </c>
      <c r="AU31" s="48">
        <v>0.81825663760680689</v>
      </c>
      <c r="AV31" s="48">
        <v>1.2140332685600348</v>
      </c>
      <c r="AW31" s="48">
        <f t="shared" si="5"/>
        <v>1.4274106374837736</v>
      </c>
    </row>
    <row r="32" spans="1:50" x14ac:dyDescent="0.25">
      <c r="E32" s="50" t="str">
        <f>CONCATENATE("@",Schedule!A12)</f>
        <v>@MCI</v>
      </c>
      <c r="F32" s="44">
        <f t="shared" si="3"/>
        <v>2.6653567403554401</v>
      </c>
      <c r="G32" s="50" t="str">
        <f>CONCATENATE("@",Schedule!A12)</f>
        <v>@MCI</v>
      </c>
      <c r="H32" s="44">
        <f t="shared" si="4"/>
        <v>0.51101319820035418</v>
      </c>
      <c r="J32" s="41" t="s">
        <v>53</v>
      </c>
      <c r="K32" s="48">
        <v>1.3703074931533523</v>
      </c>
      <c r="L32" s="48">
        <v>1.0906314475557595</v>
      </c>
      <c r="M32" s="48">
        <v>0.93887464577484669</v>
      </c>
      <c r="N32" s="48">
        <v>2.2161514995281206</v>
      </c>
      <c r="O32" s="48">
        <v>1.2580099799805762</v>
      </c>
      <c r="P32" s="48">
        <v>1.2140332685600348</v>
      </c>
      <c r="Q32" s="48">
        <v>1.9430133917429746</v>
      </c>
      <c r="R32" s="48">
        <v>1.7354260742890699</v>
      </c>
      <c r="S32" s="48">
        <v>1.0885877866028724</v>
      </c>
      <c r="T32" s="48">
        <v>1.3082643805585059</v>
      </c>
      <c r="U32" s="48">
        <v>1.3692226668075878</v>
      </c>
      <c r="V32" s="48">
        <v>0.91026890058678034</v>
      </c>
      <c r="W32" s="48">
        <v>1.0000914459638752</v>
      </c>
      <c r="X32" s="48">
        <v>1.2354066902859506</v>
      </c>
      <c r="Y32" s="48">
        <v>1.8037685561461365</v>
      </c>
      <c r="Z32" s="48">
        <v>1.3840356994967038</v>
      </c>
      <c r="AA32" s="48">
        <v>1.6048995512367119</v>
      </c>
      <c r="AB32" s="48">
        <v>1.6501782158117326</v>
      </c>
      <c r="AC32" s="48">
        <v>2.1210763130199743</v>
      </c>
      <c r="AD32" s="48">
        <v>1.3005739054807628</v>
      </c>
      <c r="AE32" s="48">
        <v>1.5897382296078881</v>
      </c>
      <c r="AF32" s="48">
        <v>1.5989897984603962</v>
      </c>
      <c r="AG32" s="48">
        <v>0.89066273449325906</v>
      </c>
      <c r="AH32" s="48">
        <v>1.5895903289209323</v>
      </c>
      <c r="AI32" s="48">
        <v>1.3329939914570395</v>
      </c>
      <c r="AJ32" s="48">
        <v>1.121160676216379</v>
      </c>
      <c r="AK32" s="48">
        <v>2.0168844859921178</v>
      </c>
      <c r="AL32" s="48">
        <v>1.3130996328300368</v>
      </c>
      <c r="AM32" s="48">
        <v>1.6915991882737491</v>
      </c>
      <c r="AN32" s="48">
        <v>1.4758106368468389</v>
      </c>
      <c r="AO32" s="48">
        <v>0.81825663760680689</v>
      </c>
      <c r="AP32" s="48">
        <v>1.5099415103494953</v>
      </c>
      <c r="AQ32" s="48">
        <v>1.1202730910243899</v>
      </c>
      <c r="AR32" s="48">
        <v>1.1125508784949538</v>
      </c>
      <c r="AS32" s="48">
        <v>1.8132148632502803</v>
      </c>
      <c r="AT32" s="48">
        <v>1.147513455947035</v>
      </c>
      <c r="AU32" s="48">
        <v>0.99329994700366486</v>
      </c>
      <c r="AV32" s="48">
        <v>1.5375677533095933</v>
      </c>
      <c r="AW32" s="48">
        <f t="shared" si="5"/>
        <v>1.4250470025900206</v>
      </c>
    </row>
    <row r="33" spans="5:50" x14ac:dyDescent="0.25">
      <c r="E33" s="50" t="str">
        <f>CONCATENATE("@",Schedule!A13)</f>
        <v>@MUN</v>
      </c>
      <c r="F33" s="44">
        <f t="shared" si="3"/>
        <v>1.75902492414391</v>
      </c>
      <c r="G33" s="50" t="str">
        <f>CONCATENATE("@",Schedule!A13)</f>
        <v>@MUN</v>
      </c>
      <c r="H33" s="44">
        <f t="shared" si="4"/>
        <v>0.76568366199205484</v>
      </c>
      <c r="J33" s="41" t="s">
        <v>4</v>
      </c>
      <c r="K33" s="48">
        <v>1.3175467279664341</v>
      </c>
      <c r="L33" s="48">
        <v>1.6915991882737491</v>
      </c>
      <c r="M33" s="48">
        <v>1.8132148632502803</v>
      </c>
      <c r="N33" s="48">
        <v>1.2140332685600348</v>
      </c>
      <c r="O33" s="48">
        <v>1.4758106368468389</v>
      </c>
      <c r="P33" s="48">
        <v>1.3329939914570395</v>
      </c>
      <c r="Q33" s="48">
        <v>1.0885877866028724</v>
      </c>
      <c r="R33" s="48">
        <v>1.2354066902859506</v>
      </c>
      <c r="S33" s="48">
        <v>2.1210763130199743</v>
      </c>
      <c r="T33" s="48">
        <v>1.3130996328300368</v>
      </c>
      <c r="U33" s="48">
        <v>1.5375677533095933</v>
      </c>
      <c r="V33" s="48">
        <v>1.3005739054807628</v>
      </c>
      <c r="W33" s="48">
        <v>1.9430133917429746</v>
      </c>
      <c r="X33" s="48">
        <v>1.1202730910243899</v>
      </c>
      <c r="Y33" s="48">
        <v>0.81825663760680689</v>
      </c>
      <c r="Z33" s="48">
        <v>1.1125508784949538</v>
      </c>
      <c r="AA33" s="48">
        <v>0.93887464577484669</v>
      </c>
      <c r="AB33" s="48">
        <v>1.5989897984603962</v>
      </c>
      <c r="AC33" s="48">
        <v>1.5099415103494953</v>
      </c>
      <c r="AD33" s="48">
        <v>1.6501782158117326</v>
      </c>
      <c r="AE33" s="48">
        <v>0.89066273449325906</v>
      </c>
      <c r="AF33" s="48">
        <v>1.6048995512367119</v>
      </c>
      <c r="AG33" s="48">
        <v>1.7354260742890699</v>
      </c>
      <c r="AH33" s="48">
        <v>2.0168844859921178</v>
      </c>
      <c r="AI33" s="48">
        <v>1.3840356994967038</v>
      </c>
      <c r="AJ33" s="48">
        <v>1.6103348897367529</v>
      </c>
      <c r="AK33" s="48">
        <v>1.3082643805585059</v>
      </c>
      <c r="AL33" s="48">
        <v>1.147513455947035</v>
      </c>
      <c r="AM33" s="48">
        <v>0.91026890058678034</v>
      </c>
      <c r="AN33" s="48">
        <v>1.0000914459638752</v>
      </c>
      <c r="AO33" s="48">
        <v>1.5897382296078881</v>
      </c>
      <c r="AP33" s="48">
        <v>1.3692226668075878</v>
      </c>
      <c r="AQ33" s="48">
        <v>1.2580099799805762</v>
      </c>
      <c r="AR33" s="48">
        <v>1.5895903289209323</v>
      </c>
      <c r="AS33" s="48">
        <v>0.99329994700366486</v>
      </c>
      <c r="AT33" s="48">
        <v>2.2161514995281206</v>
      </c>
      <c r="AU33" s="48">
        <v>1.0906314475557595</v>
      </c>
      <c r="AV33" s="48">
        <v>1.8037685561461365</v>
      </c>
      <c r="AW33" s="48">
        <f t="shared" si="5"/>
        <v>1.6099741802183101</v>
      </c>
    </row>
    <row r="34" spans="5:50" x14ac:dyDescent="0.25">
      <c r="E34" s="50" t="str">
        <f>CONCATENATE("@",Schedule!A14)</f>
        <v>@NEW</v>
      </c>
      <c r="F34" s="44">
        <f t="shared" si="3"/>
        <v>0.78662754659731249</v>
      </c>
      <c r="G34" s="50" t="str">
        <f>CONCATENATE("@",Schedule!A14)</f>
        <v>@NEW</v>
      </c>
      <c r="H34" s="44">
        <f t="shared" si="4"/>
        <v>1.782295900540851</v>
      </c>
      <c r="J34" s="41" t="s">
        <v>62</v>
      </c>
      <c r="K34" s="48">
        <v>1.2140332685600348</v>
      </c>
      <c r="L34" s="48">
        <v>0.91026890058678034</v>
      </c>
      <c r="M34" s="48">
        <v>1.0906314475557595</v>
      </c>
      <c r="N34" s="48">
        <v>1.8037685561461365</v>
      </c>
      <c r="O34" s="48">
        <v>0.93887464577484669</v>
      </c>
      <c r="P34" s="48">
        <v>1.5375677533095933</v>
      </c>
      <c r="Q34" s="48">
        <v>2.0168844859921178</v>
      </c>
      <c r="R34" s="48">
        <v>0.81825663760680689</v>
      </c>
      <c r="S34" s="48">
        <v>1.5099415103494953</v>
      </c>
      <c r="T34" s="48">
        <v>1.3005739054807628</v>
      </c>
      <c r="U34" s="48">
        <v>1.3175467279664341</v>
      </c>
      <c r="V34" s="48">
        <v>1.5989897984603962</v>
      </c>
      <c r="W34" s="48">
        <v>1.3130996328300368</v>
      </c>
      <c r="X34" s="48">
        <v>1.3703074931533523</v>
      </c>
      <c r="Y34" s="48">
        <v>1.6915991882737491</v>
      </c>
      <c r="Z34" s="48">
        <v>1.8132148632502803</v>
      </c>
      <c r="AA34" s="48">
        <v>1.9430133917429746</v>
      </c>
      <c r="AB34" s="48">
        <v>0.89066273449325906</v>
      </c>
      <c r="AC34" s="48">
        <v>1.0000914459638752</v>
      </c>
      <c r="AD34" s="48">
        <v>1.7354260742890699</v>
      </c>
      <c r="AE34" s="48">
        <v>1.6501782158117326</v>
      </c>
      <c r="AF34" s="48">
        <v>1.5895903289209323</v>
      </c>
      <c r="AG34" s="48">
        <v>1.2354066902859506</v>
      </c>
      <c r="AH34" s="48">
        <v>2.1210763130199743</v>
      </c>
      <c r="AI34" s="48">
        <v>1.1125508784949538</v>
      </c>
      <c r="AJ34" s="48">
        <v>0.99329994700366486</v>
      </c>
      <c r="AK34" s="48">
        <v>1.0885877866028724</v>
      </c>
      <c r="AL34" s="48">
        <v>1.5897382296078881</v>
      </c>
      <c r="AM34" s="48">
        <v>2.2161514995281206</v>
      </c>
      <c r="AN34" s="48">
        <v>1.3840356994967038</v>
      </c>
      <c r="AO34" s="48">
        <v>1.6048995512367119</v>
      </c>
      <c r="AP34" s="48">
        <v>1.121160676216379</v>
      </c>
      <c r="AQ34" s="48">
        <v>1.6103348897367529</v>
      </c>
      <c r="AR34" s="48">
        <v>1.3082643805585059</v>
      </c>
      <c r="AS34" s="48">
        <v>1.4758106368468389</v>
      </c>
      <c r="AT34" s="48">
        <v>1.3329939914570395</v>
      </c>
      <c r="AU34" s="48">
        <v>1.2580099799805762</v>
      </c>
      <c r="AV34" s="48">
        <v>1.147513455947035</v>
      </c>
      <c r="AW34" s="48">
        <f t="shared" si="5"/>
        <v>1.3567519907213914</v>
      </c>
      <c r="AX34" s="49"/>
    </row>
    <row r="35" spans="5:50" x14ac:dyDescent="0.25">
      <c r="E35" s="50" t="str">
        <f>CONCATENATE("@",Schedule!A15)</f>
        <v>@NOR</v>
      </c>
      <c r="F35" s="44">
        <f t="shared" si="3"/>
        <v>1.0675197225834416</v>
      </c>
      <c r="G35" s="50" t="str">
        <f>CONCATENATE("@",Schedule!A15)</f>
        <v>@NOR</v>
      </c>
      <c r="H35" s="44">
        <f t="shared" si="4"/>
        <v>1.60742765519552</v>
      </c>
      <c r="J35" s="41" t="s">
        <v>8</v>
      </c>
      <c r="K35" s="48">
        <v>1.9430133917429746</v>
      </c>
      <c r="L35" s="48">
        <v>1.3005739054807628</v>
      </c>
      <c r="M35" s="48">
        <v>1.5989897984603962</v>
      </c>
      <c r="N35" s="48">
        <v>1.2354066902859506</v>
      </c>
      <c r="O35" s="48">
        <v>2.0168844859921178</v>
      </c>
      <c r="P35" s="48">
        <v>0.91026890058678034</v>
      </c>
      <c r="Q35" s="48">
        <v>1.0906314475557595</v>
      </c>
      <c r="R35" s="48">
        <v>1.3692226668075878</v>
      </c>
      <c r="S35" s="48">
        <v>0.93887464577484669</v>
      </c>
      <c r="T35" s="48">
        <v>1.5375677533095933</v>
      </c>
      <c r="U35" s="48">
        <v>1.8132148632502803</v>
      </c>
      <c r="V35" s="48">
        <v>1.0885877866028724</v>
      </c>
      <c r="W35" s="48">
        <v>1.3175467279664341</v>
      </c>
      <c r="X35" s="48">
        <v>1.6048995512367119</v>
      </c>
      <c r="Y35" s="48">
        <v>1.3703074931533523</v>
      </c>
      <c r="Z35" s="48">
        <v>1.4758106368468389</v>
      </c>
      <c r="AA35" s="48">
        <v>1.6915991882737491</v>
      </c>
      <c r="AB35" s="48">
        <v>1.7354260742890699</v>
      </c>
      <c r="AC35" s="48">
        <v>1.1202730910243899</v>
      </c>
      <c r="AD35" s="48">
        <v>1.2140332685600348</v>
      </c>
      <c r="AE35" s="48">
        <v>1.3329939914570395</v>
      </c>
      <c r="AF35" s="48">
        <v>1.2580099799805762</v>
      </c>
      <c r="AG35" s="48">
        <v>1.147513455947035</v>
      </c>
      <c r="AH35" s="48">
        <v>0.99329994700366486</v>
      </c>
      <c r="AI35" s="48">
        <v>1.5895903289209323</v>
      </c>
      <c r="AJ35" s="48">
        <v>1.5897382296078881</v>
      </c>
      <c r="AK35" s="48">
        <v>2.1210763130199743</v>
      </c>
      <c r="AL35" s="48">
        <v>1.3840356994967038</v>
      </c>
      <c r="AM35" s="48">
        <v>1.8037685561461365</v>
      </c>
      <c r="AN35" s="48">
        <v>1.121160676216379</v>
      </c>
      <c r="AO35" s="48">
        <v>1.6103348897367529</v>
      </c>
      <c r="AP35" s="48">
        <v>0.89066273449325906</v>
      </c>
      <c r="AQ35" s="48">
        <v>2.2161514995281206</v>
      </c>
      <c r="AR35" s="48">
        <v>1.3130996328300368</v>
      </c>
      <c r="AS35" s="48">
        <v>1.5099415103494953</v>
      </c>
      <c r="AT35" s="48">
        <v>1.3082643805585059</v>
      </c>
      <c r="AU35" s="48">
        <v>1.1125508784949538</v>
      </c>
      <c r="AV35" s="48">
        <v>1.6501782158117326</v>
      </c>
      <c r="AW35" s="48">
        <f t="shared" si="5"/>
        <v>1.4498713757466783</v>
      </c>
    </row>
    <row r="36" spans="5:50" x14ac:dyDescent="0.25">
      <c r="E36" s="50" t="str">
        <f>CONCATENATE("@",Schedule!A16)</f>
        <v>@SHU</v>
      </c>
      <c r="F36" s="44">
        <f t="shared" si="3"/>
        <v>1.2486633073255311</v>
      </c>
      <c r="G36" s="50" t="str">
        <f>CONCATENATE("@",Schedule!A16)</f>
        <v>@SHU</v>
      </c>
      <c r="H36" s="44">
        <f t="shared" si="4"/>
        <v>1.0438379241851337</v>
      </c>
      <c r="J36" s="41" t="s">
        <v>1</v>
      </c>
      <c r="K36" s="48">
        <v>1.7354260742890699</v>
      </c>
      <c r="L36" s="48">
        <v>1.5375677533095933</v>
      </c>
      <c r="M36" s="48">
        <v>1.4758106368468389</v>
      </c>
      <c r="N36" s="48">
        <v>1.6048995512367119</v>
      </c>
      <c r="O36" s="48">
        <v>1.5897382296078881</v>
      </c>
      <c r="P36" s="48">
        <v>1.6915991882737491</v>
      </c>
      <c r="Q36" s="48">
        <v>1.121160676216379</v>
      </c>
      <c r="R36" s="48">
        <v>1.2140332685600348</v>
      </c>
      <c r="S36" s="48">
        <v>1.3175467279664341</v>
      </c>
      <c r="T36" s="48">
        <v>2.2161514995281206</v>
      </c>
      <c r="U36" s="48">
        <v>1.5895903289209323</v>
      </c>
      <c r="V36" s="48">
        <v>0.81825663760680689</v>
      </c>
      <c r="W36" s="48">
        <v>1.1125508784949538</v>
      </c>
      <c r="X36" s="48">
        <v>1.6501782158117326</v>
      </c>
      <c r="Y36" s="48">
        <v>1.2354066902859506</v>
      </c>
      <c r="Z36" s="48">
        <v>1.147513455947035</v>
      </c>
      <c r="AA36" s="48">
        <v>1.3082643805585059</v>
      </c>
      <c r="AB36" s="48">
        <v>1.3692226668075878</v>
      </c>
      <c r="AC36" s="48">
        <v>0.99329994700366486</v>
      </c>
      <c r="AD36" s="48">
        <v>1.3329939914570395</v>
      </c>
      <c r="AE36" s="48">
        <v>1.3703074931533523</v>
      </c>
      <c r="AF36" s="48">
        <v>1.8132148632502803</v>
      </c>
      <c r="AG36" s="48">
        <v>1.6103348897367529</v>
      </c>
      <c r="AH36" s="48">
        <v>1.0906314475557595</v>
      </c>
      <c r="AI36" s="48">
        <v>1.2580099799805762</v>
      </c>
      <c r="AJ36" s="48">
        <v>2.1210763130199743</v>
      </c>
      <c r="AK36" s="48">
        <v>1.1202730910243899</v>
      </c>
      <c r="AL36" s="48">
        <v>1.5989897984603962</v>
      </c>
      <c r="AM36" s="48">
        <v>0.93887464577484669</v>
      </c>
      <c r="AN36" s="48">
        <v>1.5099415103494953</v>
      </c>
      <c r="AO36" s="48">
        <v>0.91026890058678034</v>
      </c>
      <c r="AP36" s="48">
        <v>1.0000914459638752</v>
      </c>
      <c r="AQ36" s="48">
        <v>1.3005739054807628</v>
      </c>
      <c r="AR36" s="48">
        <v>2.0168844859921178</v>
      </c>
      <c r="AS36" s="48">
        <v>1.3130996328300368</v>
      </c>
      <c r="AT36" s="48">
        <v>1.8037685561461365</v>
      </c>
      <c r="AU36" s="48">
        <v>1.3840356994967038</v>
      </c>
      <c r="AV36" s="48">
        <v>1.9430133917429746</v>
      </c>
      <c r="AW36" s="48">
        <f t="shared" si="5"/>
        <v>1.5022567640946221</v>
      </c>
    </row>
    <row r="37" spans="5:50" x14ac:dyDescent="0.25">
      <c r="E37" s="50" t="str">
        <f>CONCATENATE("@",Schedule!A17)</f>
        <v>@SOU</v>
      </c>
      <c r="F37" s="44">
        <f t="shared" si="3"/>
        <v>1.6580068270481143</v>
      </c>
      <c r="G37" s="50" t="str">
        <f>CONCATENATE("@",Schedule!A17)</f>
        <v>@SOU</v>
      </c>
      <c r="H37" s="44">
        <f t="shared" si="4"/>
        <v>1.2169381611065908</v>
      </c>
      <c r="J37" s="41" t="s">
        <v>6</v>
      </c>
      <c r="K37" s="48">
        <v>1.1125508784949538</v>
      </c>
      <c r="L37" s="48">
        <v>0.99329994700366486</v>
      </c>
      <c r="M37" s="48">
        <v>1.6103348897367529</v>
      </c>
      <c r="N37" s="48">
        <v>1.3005739054807628</v>
      </c>
      <c r="O37" s="48">
        <v>1.3692226668075878</v>
      </c>
      <c r="P37" s="48">
        <v>1.7354260742890699</v>
      </c>
      <c r="Q37" s="48">
        <v>1.5989897984603962</v>
      </c>
      <c r="R37" s="48">
        <v>1.6501782158117326</v>
      </c>
      <c r="S37" s="48">
        <v>1.0000914459638752</v>
      </c>
      <c r="T37" s="48">
        <v>1.5897382296078881</v>
      </c>
      <c r="U37" s="48">
        <v>1.4758106368468389</v>
      </c>
      <c r="V37" s="48">
        <v>1.6048995512367119</v>
      </c>
      <c r="W37" s="48">
        <v>1.0906314475557595</v>
      </c>
      <c r="X37" s="48">
        <v>2.2161514995281206</v>
      </c>
      <c r="Y37" s="48">
        <v>1.5375677533095933</v>
      </c>
      <c r="Z37" s="48">
        <v>0.89066273449325906</v>
      </c>
      <c r="AA37" s="48">
        <v>1.3703074931533523</v>
      </c>
      <c r="AB37" s="48">
        <v>1.3840356994967038</v>
      </c>
      <c r="AC37" s="48">
        <v>2.0168844859921178</v>
      </c>
      <c r="AD37" s="48">
        <v>1.2354066902859506</v>
      </c>
      <c r="AE37" s="48">
        <v>1.3082643805585059</v>
      </c>
      <c r="AF37" s="48">
        <v>1.9430133917429746</v>
      </c>
      <c r="AG37" s="48">
        <v>0.81825663760680689</v>
      </c>
      <c r="AH37" s="48">
        <v>1.5099415103494953</v>
      </c>
      <c r="AI37" s="48">
        <v>1.2140332685600348</v>
      </c>
      <c r="AJ37" s="48">
        <v>0.91026890058678034</v>
      </c>
      <c r="AK37" s="48">
        <v>1.6915991882737491</v>
      </c>
      <c r="AL37" s="48">
        <v>1.121160676216379</v>
      </c>
      <c r="AM37" s="48">
        <v>1.0885877866028724</v>
      </c>
      <c r="AN37" s="48">
        <v>1.2580099799805762</v>
      </c>
      <c r="AO37" s="48">
        <v>1.3329939914570395</v>
      </c>
      <c r="AP37" s="48">
        <v>1.3130996328300368</v>
      </c>
      <c r="AQ37" s="48">
        <v>1.8037685561461365</v>
      </c>
      <c r="AR37" s="48">
        <v>1.8132148632502803</v>
      </c>
      <c r="AS37" s="48">
        <v>1.5895903289209323</v>
      </c>
      <c r="AT37" s="48">
        <v>1.3175467279664341</v>
      </c>
      <c r="AU37" s="48">
        <v>2.1210763130199743</v>
      </c>
      <c r="AV37" s="48">
        <v>1.1202730910243899</v>
      </c>
      <c r="AW37" s="48">
        <f t="shared" si="5"/>
        <v>1.3478521495199736</v>
      </c>
    </row>
    <row r="38" spans="5:50" x14ac:dyDescent="0.25">
      <c r="E38" s="50" t="str">
        <f>CONCATENATE("@",Schedule!A18)</f>
        <v>@TOT</v>
      </c>
      <c r="F38" s="44">
        <f t="shared" si="3"/>
        <v>1.650212180320763</v>
      </c>
      <c r="G38" s="50" t="str">
        <f>CONCATENATE("@",Schedule!A18)</f>
        <v>@TOT</v>
      </c>
      <c r="H38" s="44">
        <f t="shared" si="4"/>
        <v>1.5370924232996701</v>
      </c>
      <c r="J38" s="41" t="s">
        <v>2</v>
      </c>
      <c r="K38" s="48">
        <v>1.5989897984603962</v>
      </c>
      <c r="L38" s="48">
        <v>1.5897382296078881</v>
      </c>
      <c r="M38" s="48">
        <v>1.2580099799805762</v>
      </c>
      <c r="N38" s="48">
        <v>1.6915991882737491</v>
      </c>
      <c r="O38" s="48">
        <v>0.81825663760680689</v>
      </c>
      <c r="P38" s="48">
        <v>1.6048995512367119</v>
      </c>
      <c r="Q38" s="48">
        <v>1.1202730910243899</v>
      </c>
      <c r="R38" s="48">
        <v>1.147513455947035</v>
      </c>
      <c r="S38" s="48">
        <v>0.91026890058678034</v>
      </c>
      <c r="T38" s="48">
        <v>1.2140332685600348</v>
      </c>
      <c r="U38" s="48">
        <v>1.7354260742890699</v>
      </c>
      <c r="V38" s="48">
        <v>1.8037685561461365</v>
      </c>
      <c r="W38" s="48">
        <v>1.8132148632502803</v>
      </c>
      <c r="X38" s="48">
        <v>1.0885877866028724</v>
      </c>
      <c r="Y38" s="48">
        <v>1.0906314475557595</v>
      </c>
      <c r="Z38" s="48">
        <v>1.5895903289209323</v>
      </c>
      <c r="AA38" s="48">
        <v>1.2354066902859506</v>
      </c>
      <c r="AB38" s="48">
        <v>1.6103348897367529</v>
      </c>
      <c r="AC38" s="48">
        <v>0.93887464577484669</v>
      </c>
      <c r="AD38" s="48">
        <v>1.3703074931533523</v>
      </c>
      <c r="AE38" s="48">
        <v>1.3692226668075878</v>
      </c>
      <c r="AF38" s="48">
        <v>0.99329994700366486</v>
      </c>
      <c r="AG38" s="48">
        <v>1.1125508784949538</v>
      </c>
      <c r="AH38" s="48">
        <v>1.121160676216379</v>
      </c>
      <c r="AI38" s="48">
        <v>1.9430133917429746</v>
      </c>
      <c r="AJ38" s="48">
        <v>1.3082643805585059</v>
      </c>
      <c r="AK38" s="48">
        <v>1.3175467279664341</v>
      </c>
      <c r="AL38" s="48">
        <v>1.5099415103494953</v>
      </c>
      <c r="AM38" s="48">
        <v>1.3005739054807628</v>
      </c>
      <c r="AN38" s="48">
        <v>1.3329939914570395</v>
      </c>
      <c r="AO38" s="48">
        <v>2.2161514995281206</v>
      </c>
      <c r="AP38" s="48">
        <v>1.4758106368468389</v>
      </c>
      <c r="AQ38" s="48">
        <v>2.1210763130199743</v>
      </c>
      <c r="AR38" s="48">
        <v>0.89066273449325906</v>
      </c>
      <c r="AS38" s="48">
        <v>1.3840356994967038</v>
      </c>
      <c r="AT38" s="48">
        <v>1.5375677533095933</v>
      </c>
      <c r="AU38" s="48">
        <v>1.3130996328300368</v>
      </c>
      <c r="AV38" s="48">
        <v>1.0000914459638752</v>
      </c>
      <c r="AW38" s="48">
        <f t="shared" si="5"/>
        <v>1.2993060003304853</v>
      </c>
    </row>
    <row r="39" spans="5:50" x14ac:dyDescent="0.25">
      <c r="E39" s="50" t="str">
        <f>CONCATENATE("@",Schedule!A19)</f>
        <v>@WAT</v>
      </c>
      <c r="F39" s="44">
        <f t="shared" si="3"/>
        <v>1.2031434763762463</v>
      </c>
      <c r="G39" s="50" t="str">
        <f>CONCATENATE("@",Schedule!A19)</f>
        <v>@WAT</v>
      </c>
      <c r="H39" s="44">
        <f t="shared" si="4"/>
        <v>1.2483616282965588</v>
      </c>
      <c r="J39" s="41" t="s">
        <v>113</v>
      </c>
      <c r="K39" s="48">
        <v>0.81825663760680689</v>
      </c>
      <c r="L39" s="48">
        <v>2.0168844859921178</v>
      </c>
      <c r="M39" s="48">
        <v>1.1125508784949538</v>
      </c>
      <c r="N39" s="48">
        <v>1.7354260742890699</v>
      </c>
      <c r="O39" s="48">
        <v>1.0885877866028724</v>
      </c>
      <c r="P39" s="48">
        <v>1.2354066902859506</v>
      </c>
      <c r="Q39" s="48">
        <v>1.3175467279664341</v>
      </c>
      <c r="R39" s="48">
        <v>2.2161514995281206</v>
      </c>
      <c r="S39" s="48">
        <v>1.4758106368468389</v>
      </c>
      <c r="T39" s="48">
        <v>1.147513455947035</v>
      </c>
      <c r="U39" s="48">
        <v>1.3130996328300368</v>
      </c>
      <c r="V39" s="48">
        <v>1.6915991882737491</v>
      </c>
      <c r="W39" s="48">
        <v>1.121160676216379</v>
      </c>
      <c r="X39" s="48">
        <v>1.5989897984603962</v>
      </c>
      <c r="Y39" s="48">
        <v>1.3005739054807628</v>
      </c>
      <c r="Z39" s="48">
        <v>1.3329939914570395</v>
      </c>
      <c r="AA39" s="48">
        <v>1.1202730910243899</v>
      </c>
      <c r="AB39" s="48">
        <v>1.2140332685600348</v>
      </c>
      <c r="AC39" s="48">
        <v>1.8132148632502803</v>
      </c>
      <c r="AD39" s="48">
        <v>1.5375677533095933</v>
      </c>
      <c r="AE39" s="48">
        <v>1.6103348897367529</v>
      </c>
      <c r="AF39" s="48">
        <v>0.93887464577484669</v>
      </c>
      <c r="AG39" s="48">
        <v>1.8037685561461365</v>
      </c>
      <c r="AH39" s="48">
        <v>1.2580099799805762</v>
      </c>
      <c r="AI39" s="48">
        <v>1.6501782158117326</v>
      </c>
      <c r="AJ39" s="48">
        <v>1.0000914459638752</v>
      </c>
      <c r="AK39" s="48">
        <v>0.99329994700366486</v>
      </c>
      <c r="AL39" s="48">
        <v>1.3692226668075878</v>
      </c>
      <c r="AM39" s="48">
        <v>1.0906314475557595</v>
      </c>
      <c r="AN39" s="48">
        <v>1.5895903289209323</v>
      </c>
      <c r="AO39" s="48">
        <v>1.3703074931533523</v>
      </c>
      <c r="AP39" s="48">
        <v>1.3082643805585059</v>
      </c>
      <c r="AQ39" s="48">
        <v>1.6048995512367119</v>
      </c>
      <c r="AR39" s="48">
        <v>1.3840356994967038</v>
      </c>
      <c r="AS39" s="48">
        <v>2.1210763130199743</v>
      </c>
      <c r="AT39" s="48">
        <v>0.91026890058678034</v>
      </c>
      <c r="AU39" s="48">
        <v>1.5099415103494953</v>
      </c>
      <c r="AV39" s="48">
        <v>0.89066273449325906</v>
      </c>
      <c r="AW39" s="48">
        <f t="shared" si="5"/>
        <v>1.2740371317801387</v>
      </c>
    </row>
    <row r="40" spans="5:50" x14ac:dyDescent="0.25">
      <c r="E40" s="50" t="str">
        <f>CONCATENATE("@",Schedule!A20)</f>
        <v>@WHU</v>
      </c>
      <c r="F40" s="44">
        <f t="shared" si="3"/>
        <v>1.0283962938881663</v>
      </c>
      <c r="G40" s="50" t="str">
        <f>CONCATENATE("@",Schedule!A20)</f>
        <v>@WHU</v>
      </c>
      <c r="H40" s="44">
        <f t="shared" si="4"/>
        <v>1.7727448786674962</v>
      </c>
      <c r="J40" s="41" t="s">
        <v>112</v>
      </c>
      <c r="K40" s="48">
        <v>1.4758106368468389</v>
      </c>
      <c r="L40" s="48">
        <v>1.6103348897367529</v>
      </c>
      <c r="M40" s="48">
        <v>1.3692226668075878</v>
      </c>
      <c r="N40" s="48">
        <v>0.91026890058678034</v>
      </c>
      <c r="O40" s="48">
        <v>1.5895903289209323</v>
      </c>
      <c r="P40" s="48">
        <v>1.121160676216379</v>
      </c>
      <c r="Q40" s="48">
        <v>1.0000914459638752</v>
      </c>
      <c r="R40" s="48">
        <v>1.3840356994967038</v>
      </c>
      <c r="S40" s="48">
        <v>1.5989897984603962</v>
      </c>
      <c r="T40" s="48">
        <v>1.7354260742890699</v>
      </c>
      <c r="U40" s="48">
        <v>1.5099415103494953</v>
      </c>
      <c r="V40" s="48">
        <v>1.2580099799805762</v>
      </c>
      <c r="W40" s="48">
        <v>1.147513455947035</v>
      </c>
      <c r="X40" s="48">
        <v>0.99329994700366486</v>
      </c>
      <c r="Y40" s="48">
        <v>2.0168844859921178</v>
      </c>
      <c r="Z40" s="48">
        <v>1.5897382296078881</v>
      </c>
      <c r="AA40" s="48">
        <v>2.2161514995281206</v>
      </c>
      <c r="AB40" s="48">
        <v>1.3130996328300368</v>
      </c>
      <c r="AC40" s="48">
        <v>1.6915991882737491</v>
      </c>
      <c r="AD40" s="48">
        <v>0.89066273449325906</v>
      </c>
      <c r="AE40" s="48">
        <v>0.81825663760680689</v>
      </c>
      <c r="AF40" s="48">
        <v>2.1210763130199743</v>
      </c>
      <c r="AG40" s="48">
        <v>1.3082643805585059</v>
      </c>
      <c r="AH40" s="48">
        <v>1.0885877866028724</v>
      </c>
      <c r="AI40" s="48">
        <v>1.3175467279664341</v>
      </c>
      <c r="AJ40" s="48">
        <v>1.8037685561461365</v>
      </c>
      <c r="AK40" s="48">
        <v>1.6048995512367119</v>
      </c>
      <c r="AL40" s="48">
        <v>1.8132148632502803</v>
      </c>
      <c r="AM40" s="48">
        <v>1.9430133917429746</v>
      </c>
      <c r="AN40" s="48">
        <v>1.6501782158117326</v>
      </c>
      <c r="AO40" s="48">
        <v>0.93887464577484669</v>
      </c>
      <c r="AP40" s="48">
        <v>1.5375677533095933</v>
      </c>
      <c r="AQ40" s="48">
        <v>1.2354066902859506</v>
      </c>
      <c r="AR40" s="48">
        <v>1.2140332685600348</v>
      </c>
      <c r="AS40" s="48">
        <v>1.1125508784949538</v>
      </c>
      <c r="AT40" s="48">
        <v>1.1202730910243899</v>
      </c>
      <c r="AU40" s="48">
        <v>1.3703074931533523</v>
      </c>
      <c r="AV40" s="48">
        <v>1.3005739054807628</v>
      </c>
      <c r="AW40" s="48">
        <f t="shared" si="5"/>
        <v>1.5406905525884393</v>
      </c>
    </row>
    <row r="41" spans="5:50" x14ac:dyDescent="0.25">
      <c r="E41" s="50" t="str">
        <f>CONCATENATE("@",Schedule!A21)</f>
        <v>@WOL</v>
      </c>
      <c r="F41" s="44">
        <f t="shared" si="3"/>
        <v>1.8241809709579542</v>
      </c>
      <c r="G41" s="50" t="str">
        <f>CONCATENATE("@",Schedule!A21)</f>
        <v>@WOL</v>
      </c>
      <c r="H41" s="44">
        <f t="shared" si="4"/>
        <v>0.71382981142009294</v>
      </c>
      <c r="J41" s="41" t="s">
        <v>10</v>
      </c>
      <c r="K41" s="48">
        <v>1.2354066902859506</v>
      </c>
      <c r="L41" s="48">
        <v>1.0000914459638752</v>
      </c>
      <c r="M41" s="48">
        <v>1.3130996328300368</v>
      </c>
      <c r="N41" s="48">
        <v>1.147513455947035</v>
      </c>
      <c r="O41" s="48">
        <v>1.0906314475557595</v>
      </c>
      <c r="P41" s="48">
        <v>1.8037685561461365</v>
      </c>
      <c r="Q41" s="48">
        <v>1.2580099799805762</v>
      </c>
      <c r="R41" s="48">
        <v>1.1125508784949538</v>
      </c>
      <c r="S41" s="48">
        <v>0.99329994700366486</v>
      </c>
      <c r="T41" s="48">
        <v>1.3692226668075878</v>
      </c>
      <c r="U41" s="48">
        <v>0.89066273449325906</v>
      </c>
      <c r="V41" s="48">
        <v>1.3703074931533523</v>
      </c>
      <c r="W41" s="48">
        <v>1.3082643805585059</v>
      </c>
      <c r="X41" s="48">
        <v>1.6915991882737491</v>
      </c>
      <c r="Y41" s="48">
        <v>1.9430133917429746</v>
      </c>
      <c r="Z41" s="48">
        <v>1.6501782158117326</v>
      </c>
      <c r="AA41" s="48">
        <v>2.1210763130199743</v>
      </c>
      <c r="AB41" s="48">
        <v>1.8132148632502803</v>
      </c>
      <c r="AC41" s="48">
        <v>0.91026890058678034</v>
      </c>
      <c r="AD41" s="48">
        <v>1.6103348897367529</v>
      </c>
      <c r="AE41" s="48">
        <v>1.5375677533095933</v>
      </c>
      <c r="AF41" s="48">
        <v>1.1202730910243899</v>
      </c>
      <c r="AG41" s="48">
        <v>1.2140332685600348</v>
      </c>
      <c r="AH41" s="48">
        <v>1.3175467279664341</v>
      </c>
      <c r="AI41" s="48">
        <v>0.81825663760680689</v>
      </c>
      <c r="AJ41" s="48">
        <v>1.5099415103494953</v>
      </c>
      <c r="AK41" s="48">
        <v>2.2161514995281206</v>
      </c>
      <c r="AL41" s="48">
        <v>1.7354260742890699</v>
      </c>
      <c r="AM41" s="48">
        <v>2.0168844859921178</v>
      </c>
      <c r="AN41" s="48">
        <v>1.5897382296078881</v>
      </c>
      <c r="AO41" s="48">
        <v>1.5989897984603962</v>
      </c>
      <c r="AP41" s="48">
        <v>1.3840356994967038</v>
      </c>
      <c r="AQ41" s="48">
        <v>1.0885877866028724</v>
      </c>
      <c r="AR41" s="48">
        <v>1.121160676216379</v>
      </c>
      <c r="AS41" s="48">
        <v>0.93887464577484669</v>
      </c>
      <c r="AT41" s="48">
        <v>1.6048995512367119</v>
      </c>
      <c r="AU41" s="48">
        <v>1.4758106368468389</v>
      </c>
      <c r="AV41" s="48">
        <v>1.3329939914570395</v>
      </c>
      <c r="AW41" s="48">
        <f t="shared" si="5"/>
        <v>1.3660337891725469</v>
      </c>
    </row>
    <row r="42" spans="5:50" x14ac:dyDescent="0.25">
      <c r="J42" s="41" t="s">
        <v>3</v>
      </c>
      <c r="K42" s="48">
        <v>2.2161514995281206</v>
      </c>
      <c r="L42" s="48">
        <v>0.89066273449325906</v>
      </c>
      <c r="M42" s="48">
        <v>2.0168844859921178</v>
      </c>
      <c r="N42" s="48">
        <v>1.3082643805585059</v>
      </c>
      <c r="O42" s="48">
        <v>1.6103348897367529</v>
      </c>
      <c r="P42" s="48">
        <v>1.1202730910243899</v>
      </c>
      <c r="Q42" s="48">
        <v>1.5895903289209323</v>
      </c>
      <c r="R42" s="48">
        <v>1.3130996328300368</v>
      </c>
      <c r="S42" s="48">
        <v>1.6915991882737491</v>
      </c>
      <c r="T42" s="48">
        <v>0.81825663760680689</v>
      </c>
      <c r="U42" s="48">
        <v>1.121160676216379</v>
      </c>
      <c r="V42" s="48">
        <v>1.3329939914570395</v>
      </c>
      <c r="W42" s="48">
        <v>1.7354260742890699</v>
      </c>
      <c r="X42" s="48">
        <v>1.8037685561461365</v>
      </c>
      <c r="Y42" s="48">
        <v>0.93887464577484669</v>
      </c>
      <c r="Z42" s="48">
        <v>1.5099415103494953</v>
      </c>
      <c r="AA42" s="48">
        <v>0.99329994700366486</v>
      </c>
      <c r="AB42" s="48">
        <v>1.1125508784949538</v>
      </c>
      <c r="AC42" s="48">
        <v>1.6048995512367119</v>
      </c>
      <c r="AD42" s="48">
        <v>1.5897382296078881</v>
      </c>
      <c r="AE42" s="48">
        <v>1.3005739054807628</v>
      </c>
      <c r="AF42" s="48">
        <v>1.0000914459638752</v>
      </c>
      <c r="AG42" s="48">
        <v>1.3840356994967038</v>
      </c>
      <c r="AH42" s="48">
        <v>1.9430133917429746</v>
      </c>
      <c r="AI42" s="48">
        <v>1.0885877866028724</v>
      </c>
      <c r="AJ42" s="48">
        <v>1.8132148632502803</v>
      </c>
      <c r="AK42" s="48">
        <v>0.91026890058678034</v>
      </c>
      <c r="AL42" s="48">
        <v>1.2140332685600348</v>
      </c>
      <c r="AM42" s="48">
        <v>1.2354066902859506</v>
      </c>
      <c r="AN42" s="48">
        <v>1.147513455947035</v>
      </c>
      <c r="AO42" s="48">
        <v>2.1210763130199743</v>
      </c>
      <c r="AP42" s="48">
        <v>1.0906314475557595</v>
      </c>
      <c r="AQ42" s="48">
        <v>1.3703074931533523</v>
      </c>
      <c r="AR42" s="48">
        <v>1.4758106368468389</v>
      </c>
      <c r="AS42" s="48">
        <v>1.5989897984603962</v>
      </c>
      <c r="AT42" s="48">
        <v>1.6501782158117326</v>
      </c>
      <c r="AU42" s="48">
        <v>1.3692226668075878</v>
      </c>
      <c r="AV42" s="48">
        <v>1.3175467279664341</v>
      </c>
      <c r="AW42" s="48">
        <f t="shared" si="5"/>
        <v>1.3565353479405811</v>
      </c>
    </row>
    <row r="43" spans="5:50" x14ac:dyDescent="0.25">
      <c r="J43" s="41" t="s">
        <v>71</v>
      </c>
      <c r="K43" s="48">
        <v>1.6048995512367119</v>
      </c>
      <c r="L43" s="48">
        <v>1.121160676216379</v>
      </c>
      <c r="M43" s="48">
        <v>2.1210763130199743</v>
      </c>
      <c r="N43" s="48">
        <v>1.6501782158117326</v>
      </c>
      <c r="O43" s="48">
        <v>1.5989897984603962</v>
      </c>
      <c r="P43" s="48">
        <v>0.89066273449325906</v>
      </c>
      <c r="Q43" s="48">
        <v>0.99329994700366486</v>
      </c>
      <c r="R43" s="48">
        <v>1.3329939914570395</v>
      </c>
      <c r="S43" s="48">
        <v>1.2580099799805762</v>
      </c>
      <c r="T43" s="48">
        <v>1.8037685561461365</v>
      </c>
      <c r="U43" s="48">
        <v>1.1125508784949538</v>
      </c>
      <c r="V43" s="48">
        <v>1.5897382296078881</v>
      </c>
      <c r="W43" s="48">
        <v>1.5099415103494953</v>
      </c>
      <c r="X43" s="48">
        <v>1.3005739054807628</v>
      </c>
      <c r="Y43" s="48">
        <v>1.1202730910243899</v>
      </c>
      <c r="Z43" s="48">
        <v>1.6103348897367529</v>
      </c>
      <c r="AA43" s="48">
        <v>0.81825663760680689</v>
      </c>
      <c r="AB43" s="48">
        <v>1.147513455947035</v>
      </c>
      <c r="AC43" s="48">
        <v>1.0906314475557595</v>
      </c>
      <c r="AD43" s="48">
        <v>2.2161514995281206</v>
      </c>
      <c r="AE43" s="48">
        <v>1.2140332685600348</v>
      </c>
      <c r="AF43" s="48">
        <v>1.4758106368468389</v>
      </c>
      <c r="AG43" s="48">
        <v>1.5375677533095933</v>
      </c>
      <c r="AH43" s="48">
        <v>1.8132148632502803</v>
      </c>
      <c r="AI43" s="48">
        <v>1.3703074931533523</v>
      </c>
      <c r="AJ43" s="48">
        <v>1.3130996328300368</v>
      </c>
      <c r="AK43" s="48">
        <v>0.93887464577484669</v>
      </c>
      <c r="AL43" s="48">
        <v>1.0000914459638752</v>
      </c>
      <c r="AM43" s="48">
        <v>1.3175467279664341</v>
      </c>
      <c r="AN43" s="48">
        <v>1.3692226668075878</v>
      </c>
      <c r="AO43" s="48">
        <v>1.2354066902859506</v>
      </c>
      <c r="AP43" s="48">
        <v>1.5895903289209323</v>
      </c>
      <c r="AQ43" s="48">
        <v>0.91026890058678034</v>
      </c>
      <c r="AR43" s="48">
        <v>1.9430133917429746</v>
      </c>
      <c r="AS43" s="48">
        <v>2.0168844859921178</v>
      </c>
      <c r="AT43" s="48">
        <v>1.7354260742890699</v>
      </c>
      <c r="AU43" s="48">
        <v>1.0885877866028724</v>
      </c>
      <c r="AV43" s="48">
        <v>1.3082643805585059</v>
      </c>
      <c r="AW43" s="48">
        <f t="shared" si="5"/>
        <v>1.4081458375274913</v>
      </c>
    </row>
    <row r="44" spans="5:50" x14ac:dyDescent="0.25">
      <c r="J44" s="41" t="s">
        <v>63</v>
      </c>
      <c r="K44" s="48">
        <v>1.0885877866028724</v>
      </c>
      <c r="L44" s="48">
        <v>1.3130996328300368</v>
      </c>
      <c r="M44" s="48">
        <v>1.3840356994967038</v>
      </c>
      <c r="N44" s="48">
        <v>1.9430133917429746</v>
      </c>
      <c r="O44" s="48">
        <v>1.8132148632502803</v>
      </c>
      <c r="P44" s="48">
        <v>1.147513455947035</v>
      </c>
      <c r="Q44" s="48">
        <v>1.4758106368468389</v>
      </c>
      <c r="R44" s="48">
        <v>1.6103348897367529</v>
      </c>
      <c r="S44" s="48">
        <v>1.121160676216379</v>
      </c>
      <c r="T44" s="48">
        <v>1.3329939914570395</v>
      </c>
      <c r="U44" s="48">
        <v>2.0168844859921178</v>
      </c>
      <c r="V44" s="48">
        <v>1.2354066902859506</v>
      </c>
      <c r="W44" s="48">
        <v>1.5375677533095933</v>
      </c>
      <c r="X44" s="48">
        <v>0.91026890058678034</v>
      </c>
      <c r="Y44" s="48">
        <v>0.99329994700366486</v>
      </c>
      <c r="Z44" s="48">
        <v>1.5989897984603962</v>
      </c>
      <c r="AA44" s="48">
        <v>1.3005739054807628</v>
      </c>
      <c r="AB44" s="48">
        <v>1.0000914459638752</v>
      </c>
      <c r="AC44" s="48">
        <v>1.3175467279664341</v>
      </c>
      <c r="AD44" s="48">
        <v>1.3692226668075878</v>
      </c>
      <c r="AE44" s="48">
        <v>1.8037685561461365</v>
      </c>
      <c r="AF44" s="48">
        <v>1.0906314475557595</v>
      </c>
      <c r="AG44" s="48">
        <v>1.3703074931533523</v>
      </c>
      <c r="AH44" s="48">
        <v>1.1202730910243899</v>
      </c>
      <c r="AI44" s="48">
        <v>1.6048995512367119</v>
      </c>
      <c r="AJ44" s="48">
        <v>0.89066273449325906</v>
      </c>
      <c r="AK44" s="48">
        <v>0.81825663760680689</v>
      </c>
      <c r="AL44" s="48">
        <v>1.5895903289209323</v>
      </c>
      <c r="AM44" s="48">
        <v>1.3082643805585059</v>
      </c>
      <c r="AN44" s="48">
        <v>1.2140332685600348</v>
      </c>
      <c r="AO44" s="48">
        <v>1.2580099799805762</v>
      </c>
      <c r="AP44" s="48">
        <v>1.1125508784949538</v>
      </c>
      <c r="AQ44" s="48">
        <v>1.6501782158117326</v>
      </c>
      <c r="AR44" s="48">
        <v>1.5099415103494953</v>
      </c>
      <c r="AS44" s="48">
        <v>1.5897382296078881</v>
      </c>
      <c r="AT44" s="48">
        <v>1.6915991882737491</v>
      </c>
      <c r="AU44" s="48">
        <v>0.93887464577484669</v>
      </c>
      <c r="AV44" s="48">
        <v>2.2161514995281206</v>
      </c>
      <c r="AW44" s="48">
        <f t="shared" si="5"/>
        <v>1.1491718258450467</v>
      </c>
    </row>
    <row r="45" spans="5:50" x14ac:dyDescent="0.25">
      <c r="J45" s="41" t="s">
        <v>89</v>
      </c>
      <c r="K45" s="48">
        <v>1.1202730910243899</v>
      </c>
      <c r="L45" s="48">
        <v>1.147513455947035</v>
      </c>
      <c r="M45" s="48">
        <v>1.5099415103494953</v>
      </c>
      <c r="N45" s="48">
        <v>1.121160676216379</v>
      </c>
      <c r="O45" s="48">
        <v>1.1125508784949538</v>
      </c>
      <c r="P45" s="48">
        <v>1.3175467279664341</v>
      </c>
      <c r="Q45" s="48">
        <v>1.6915991882737491</v>
      </c>
      <c r="R45" s="48">
        <v>0.89066273449325906</v>
      </c>
      <c r="S45" s="48">
        <v>1.5895903289209323</v>
      </c>
      <c r="T45" s="48">
        <v>1.6501782158117326</v>
      </c>
      <c r="U45" s="48">
        <v>1.3082643805585059</v>
      </c>
      <c r="V45" s="48">
        <v>2.2161514995281206</v>
      </c>
      <c r="W45" s="48">
        <v>1.4758106368468389</v>
      </c>
      <c r="X45" s="48">
        <v>1.3329939914570395</v>
      </c>
      <c r="Y45" s="48">
        <v>2.1210763130199743</v>
      </c>
      <c r="Z45" s="48">
        <v>1.3130996328300368</v>
      </c>
      <c r="AA45" s="48">
        <v>1.5375677533095933</v>
      </c>
      <c r="AB45" s="48">
        <v>1.5897382296078881</v>
      </c>
      <c r="AC45" s="48">
        <v>1.0885877866028724</v>
      </c>
      <c r="AD45" s="48">
        <v>0.81825663760680689</v>
      </c>
      <c r="AE45" s="48">
        <v>1.3840356994967038</v>
      </c>
      <c r="AF45" s="48">
        <v>2.0168844859921178</v>
      </c>
      <c r="AG45" s="48">
        <v>1.3005739054807628</v>
      </c>
      <c r="AH45" s="48">
        <v>1.0000914459638752</v>
      </c>
      <c r="AI45" s="48">
        <v>0.93887464577484669</v>
      </c>
      <c r="AJ45" s="48">
        <v>1.3692226668075878</v>
      </c>
      <c r="AK45" s="48">
        <v>1.9430133917429746</v>
      </c>
      <c r="AL45" s="48">
        <v>1.2580099799805762</v>
      </c>
      <c r="AM45" s="48">
        <v>1.6048995512367119</v>
      </c>
      <c r="AN45" s="48">
        <v>1.7354260742890699</v>
      </c>
      <c r="AO45" s="48">
        <v>1.8037685561461365</v>
      </c>
      <c r="AP45" s="48">
        <v>1.8132148632502803</v>
      </c>
      <c r="AQ45" s="48">
        <v>1.5989897984603962</v>
      </c>
      <c r="AR45" s="48">
        <v>1.0906314475557595</v>
      </c>
      <c r="AS45" s="48">
        <v>1.3703074931533523</v>
      </c>
      <c r="AT45" s="48">
        <v>1.2354066902859506</v>
      </c>
      <c r="AU45" s="48">
        <v>1.6103348897367529</v>
      </c>
      <c r="AV45" s="48">
        <v>0.91026890058678034</v>
      </c>
      <c r="AW45" s="48">
        <f t="shared" si="5"/>
        <v>1.4281100902936943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">
        <v>5</v>
      </c>
      <c r="K49" s="52" t="s">
        <v>81</v>
      </c>
      <c r="L49" s="52" t="s">
        <v>61</v>
      </c>
      <c r="M49" s="52" t="s">
        <v>22</v>
      </c>
      <c r="N49" s="52" t="s">
        <v>3</v>
      </c>
      <c r="O49" s="52" t="s">
        <v>70</v>
      </c>
      <c r="P49" s="52" t="s">
        <v>111</v>
      </c>
      <c r="Q49" s="52" t="s">
        <v>72</v>
      </c>
      <c r="R49" s="52" t="s">
        <v>73</v>
      </c>
      <c r="S49" s="52" t="s">
        <v>114</v>
      </c>
      <c r="T49" s="52" t="s">
        <v>53</v>
      </c>
      <c r="U49" s="52" t="s">
        <v>89</v>
      </c>
      <c r="V49" s="52" t="s">
        <v>60</v>
      </c>
      <c r="W49" s="52" t="s">
        <v>10</v>
      </c>
      <c r="X49" s="52" t="s">
        <v>115</v>
      </c>
      <c r="Y49" s="52" t="s">
        <v>121</v>
      </c>
      <c r="Z49" s="52" t="s">
        <v>80</v>
      </c>
      <c r="AA49" s="52" t="s">
        <v>1</v>
      </c>
      <c r="AB49" s="52" t="s">
        <v>23</v>
      </c>
      <c r="AC49" s="52" t="s">
        <v>74</v>
      </c>
      <c r="AD49" s="52" t="s">
        <v>7</v>
      </c>
      <c r="AE49" s="52" t="s">
        <v>6</v>
      </c>
      <c r="AF49" s="52" t="s">
        <v>55</v>
      </c>
      <c r="AG49" s="52" t="s">
        <v>112</v>
      </c>
      <c r="AH49" s="52" t="s">
        <v>24</v>
      </c>
      <c r="AI49" s="52" t="s">
        <v>76</v>
      </c>
      <c r="AJ49" s="52" t="s">
        <v>2</v>
      </c>
      <c r="AK49" s="52" t="s">
        <v>4</v>
      </c>
      <c r="AL49" s="52" t="s">
        <v>75</v>
      </c>
      <c r="AM49" s="52" t="s">
        <v>63</v>
      </c>
      <c r="AN49" s="52" t="s">
        <v>122</v>
      </c>
      <c r="AO49" s="52" t="s">
        <v>54</v>
      </c>
      <c r="AP49" s="52" t="s">
        <v>113</v>
      </c>
      <c r="AQ49" s="52" t="s">
        <v>90</v>
      </c>
      <c r="AR49" s="52" t="s">
        <v>62</v>
      </c>
      <c r="AS49" s="52" t="s">
        <v>25</v>
      </c>
      <c r="AT49" s="52" t="s">
        <v>8</v>
      </c>
      <c r="AU49" s="52" t="s">
        <v>116</v>
      </c>
      <c r="AV49" s="52" t="s">
        <v>71</v>
      </c>
    </row>
    <row r="50" spans="10:48" x14ac:dyDescent="0.25">
      <c r="J50" s="51" t="s">
        <v>111</v>
      </c>
      <c r="K50" s="52" t="s">
        <v>25</v>
      </c>
      <c r="L50" s="52" t="s">
        <v>73</v>
      </c>
      <c r="M50" s="52" t="s">
        <v>4</v>
      </c>
      <c r="N50" s="52" t="s">
        <v>55</v>
      </c>
      <c r="O50" s="52" t="s">
        <v>63</v>
      </c>
      <c r="P50" s="52" t="s">
        <v>26</v>
      </c>
      <c r="Q50" s="52" t="s">
        <v>61</v>
      </c>
      <c r="R50" s="52" t="s">
        <v>115</v>
      </c>
      <c r="S50" s="52" t="s">
        <v>121</v>
      </c>
      <c r="T50" s="52" t="s">
        <v>75</v>
      </c>
      <c r="U50" s="52" t="s">
        <v>8</v>
      </c>
      <c r="V50" s="52" t="s">
        <v>90</v>
      </c>
      <c r="W50" s="52" t="s">
        <v>2</v>
      </c>
      <c r="X50" s="52" t="s">
        <v>72</v>
      </c>
      <c r="Y50" s="52" t="s">
        <v>24</v>
      </c>
      <c r="Z50" s="52" t="s">
        <v>62</v>
      </c>
      <c r="AA50" s="52" t="s">
        <v>114</v>
      </c>
      <c r="AB50" s="52" t="s">
        <v>10</v>
      </c>
      <c r="AC50" s="52" t="s">
        <v>113</v>
      </c>
      <c r="AD50" s="52" t="s">
        <v>70</v>
      </c>
      <c r="AE50" s="52" t="s">
        <v>76</v>
      </c>
      <c r="AF50" s="52" t="s">
        <v>1</v>
      </c>
      <c r="AG50" s="52" t="s">
        <v>122</v>
      </c>
      <c r="AH50" s="52" t="s">
        <v>71</v>
      </c>
      <c r="AI50" s="52" t="s">
        <v>74</v>
      </c>
      <c r="AJ50" s="52" t="s">
        <v>3</v>
      </c>
      <c r="AK50" s="52" t="s">
        <v>54</v>
      </c>
      <c r="AL50" s="52" t="s">
        <v>112</v>
      </c>
      <c r="AM50" s="52" t="s">
        <v>60</v>
      </c>
      <c r="AN50" s="52" t="s">
        <v>7</v>
      </c>
      <c r="AO50" s="52" t="s">
        <v>81</v>
      </c>
      <c r="AP50" s="52" t="s">
        <v>89</v>
      </c>
      <c r="AQ50" s="52" t="s">
        <v>22</v>
      </c>
      <c r="AR50" s="52" t="s">
        <v>6</v>
      </c>
      <c r="AS50" s="52" t="s">
        <v>53</v>
      </c>
      <c r="AT50" s="52" t="s">
        <v>23</v>
      </c>
      <c r="AU50" s="52" t="s">
        <v>5</v>
      </c>
      <c r="AV50" s="52" t="s">
        <v>80</v>
      </c>
    </row>
    <row r="51" spans="10:48" x14ac:dyDescent="0.25">
      <c r="J51" s="51" t="s">
        <v>73</v>
      </c>
      <c r="K51" s="52" t="s">
        <v>112</v>
      </c>
      <c r="L51" s="52" t="s">
        <v>116</v>
      </c>
      <c r="M51" s="52" t="s">
        <v>1</v>
      </c>
      <c r="N51" s="52" t="s">
        <v>60</v>
      </c>
      <c r="O51" s="52" t="s">
        <v>4</v>
      </c>
      <c r="P51" s="52" t="s">
        <v>54</v>
      </c>
      <c r="Q51" s="52" t="s">
        <v>63</v>
      </c>
      <c r="R51" s="52" t="s">
        <v>26</v>
      </c>
      <c r="S51" s="52" t="s">
        <v>113</v>
      </c>
      <c r="T51" s="52" t="s">
        <v>70</v>
      </c>
      <c r="U51" s="52" t="s">
        <v>6</v>
      </c>
      <c r="V51" s="52" t="s">
        <v>81</v>
      </c>
      <c r="W51" s="52" t="s">
        <v>89</v>
      </c>
      <c r="X51" s="52" t="s">
        <v>25</v>
      </c>
      <c r="Y51" s="52" t="s">
        <v>55</v>
      </c>
      <c r="Z51" s="52" t="s">
        <v>8</v>
      </c>
      <c r="AA51" s="52" t="s">
        <v>24</v>
      </c>
      <c r="AB51" s="52" t="s">
        <v>61</v>
      </c>
      <c r="AC51" s="52" t="s">
        <v>5</v>
      </c>
      <c r="AD51" s="52" t="s">
        <v>122</v>
      </c>
      <c r="AE51" s="52" t="s">
        <v>80</v>
      </c>
      <c r="AF51" s="52" t="s">
        <v>71</v>
      </c>
      <c r="AG51" s="52" t="s">
        <v>115</v>
      </c>
      <c r="AH51" s="52" t="s">
        <v>121</v>
      </c>
      <c r="AI51" s="52" t="s">
        <v>111</v>
      </c>
      <c r="AJ51" s="52" t="s">
        <v>114</v>
      </c>
      <c r="AK51" s="52" t="s">
        <v>76</v>
      </c>
      <c r="AL51" s="52" t="s">
        <v>7</v>
      </c>
      <c r="AM51" s="52" t="s">
        <v>22</v>
      </c>
      <c r="AN51" s="52" t="s">
        <v>53</v>
      </c>
      <c r="AO51" s="52" t="s">
        <v>90</v>
      </c>
      <c r="AP51" s="52" t="s">
        <v>2</v>
      </c>
      <c r="AQ51" s="52" t="s">
        <v>72</v>
      </c>
      <c r="AR51" s="52" t="s">
        <v>3</v>
      </c>
      <c r="AS51" s="52" t="s">
        <v>62</v>
      </c>
      <c r="AT51" s="52" t="s">
        <v>75</v>
      </c>
      <c r="AU51" s="52" t="s">
        <v>10</v>
      </c>
      <c r="AV51" s="52" t="s">
        <v>23</v>
      </c>
    </row>
    <row r="52" spans="10:48" x14ac:dyDescent="0.25">
      <c r="J52" s="51" t="s">
        <v>121</v>
      </c>
      <c r="K52" s="52" t="s">
        <v>70</v>
      </c>
      <c r="L52" s="52" t="s">
        <v>63</v>
      </c>
      <c r="M52" s="52" t="s">
        <v>10</v>
      </c>
      <c r="N52" s="52" t="s">
        <v>75</v>
      </c>
      <c r="O52" s="52" t="s">
        <v>61</v>
      </c>
      <c r="P52" s="52" t="s">
        <v>81</v>
      </c>
      <c r="Q52" s="52" t="s">
        <v>24</v>
      </c>
      <c r="R52" s="52" t="s">
        <v>3</v>
      </c>
      <c r="S52" s="52" t="s">
        <v>116</v>
      </c>
      <c r="T52" s="52" t="s">
        <v>4</v>
      </c>
      <c r="U52" s="52" t="s">
        <v>113</v>
      </c>
      <c r="V52" s="52" t="s">
        <v>72</v>
      </c>
      <c r="W52" s="52" t="s">
        <v>62</v>
      </c>
      <c r="X52" s="52" t="s">
        <v>22</v>
      </c>
      <c r="Y52" s="52" t="s">
        <v>26</v>
      </c>
      <c r="Z52" s="52" t="s">
        <v>89</v>
      </c>
      <c r="AA52" s="52" t="s">
        <v>55</v>
      </c>
      <c r="AB52" s="52" t="s">
        <v>112</v>
      </c>
      <c r="AC52" s="52" t="s">
        <v>25</v>
      </c>
      <c r="AD52" s="52" t="s">
        <v>73</v>
      </c>
      <c r="AE52" s="52" t="s">
        <v>7</v>
      </c>
      <c r="AF52" s="52" t="s">
        <v>23</v>
      </c>
      <c r="AG52" s="52" t="s">
        <v>111</v>
      </c>
      <c r="AH52" s="52" t="s">
        <v>74</v>
      </c>
      <c r="AI52" s="52" t="s">
        <v>80</v>
      </c>
      <c r="AJ52" s="52" t="s">
        <v>71</v>
      </c>
      <c r="AK52" s="52" t="s">
        <v>114</v>
      </c>
      <c r="AL52" s="52" t="s">
        <v>53</v>
      </c>
      <c r="AM52" s="52" t="s">
        <v>90</v>
      </c>
      <c r="AN52" s="52" t="s">
        <v>5</v>
      </c>
      <c r="AO52" s="52" t="s">
        <v>60</v>
      </c>
      <c r="AP52" s="52" t="s">
        <v>6</v>
      </c>
      <c r="AQ52" s="52" t="s">
        <v>115</v>
      </c>
      <c r="AR52" s="52" t="s">
        <v>8</v>
      </c>
      <c r="AS52" s="52" t="s">
        <v>1</v>
      </c>
      <c r="AT52" s="52" t="s">
        <v>54</v>
      </c>
      <c r="AU52" s="52" t="s">
        <v>2</v>
      </c>
      <c r="AV52" s="52" t="s">
        <v>76</v>
      </c>
    </row>
    <row r="53" spans="10:48" x14ac:dyDescent="0.25">
      <c r="J53" s="51" t="s">
        <v>61</v>
      </c>
      <c r="K53" s="52" t="s">
        <v>10</v>
      </c>
      <c r="L53" s="52" t="s">
        <v>26</v>
      </c>
      <c r="M53" s="52" t="s">
        <v>90</v>
      </c>
      <c r="N53" s="52" t="s">
        <v>8</v>
      </c>
      <c r="O53" s="52" t="s">
        <v>122</v>
      </c>
      <c r="P53" s="52" t="s">
        <v>113</v>
      </c>
      <c r="Q53" s="52" t="s">
        <v>116</v>
      </c>
      <c r="R53" s="52" t="s">
        <v>4</v>
      </c>
      <c r="S53" s="52" t="s">
        <v>60</v>
      </c>
      <c r="T53" s="52" t="s">
        <v>7</v>
      </c>
      <c r="U53" s="52" t="s">
        <v>114</v>
      </c>
      <c r="V53" s="52" t="s">
        <v>63</v>
      </c>
      <c r="W53" s="52" t="s">
        <v>70</v>
      </c>
      <c r="X53" s="52" t="s">
        <v>53</v>
      </c>
      <c r="Y53" s="52" t="s">
        <v>1</v>
      </c>
      <c r="Z53" s="52" t="s">
        <v>25</v>
      </c>
      <c r="AA53" s="52" t="s">
        <v>2</v>
      </c>
      <c r="AB53" s="52" t="s">
        <v>74</v>
      </c>
      <c r="AC53" s="52" t="s">
        <v>23</v>
      </c>
      <c r="AD53" s="52" t="s">
        <v>6</v>
      </c>
      <c r="AE53" s="52" t="s">
        <v>111</v>
      </c>
      <c r="AF53" s="52" t="s">
        <v>24</v>
      </c>
      <c r="AG53" s="52" t="s">
        <v>62</v>
      </c>
      <c r="AH53" s="52" t="s">
        <v>72</v>
      </c>
      <c r="AI53" s="52" t="s">
        <v>5</v>
      </c>
      <c r="AJ53" s="52" t="s">
        <v>54</v>
      </c>
      <c r="AK53" s="52" t="s">
        <v>73</v>
      </c>
      <c r="AL53" s="52" t="s">
        <v>81</v>
      </c>
      <c r="AM53" s="52" t="s">
        <v>3</v>
      </c>
      <c r="AN53" s="52" t="s">
        <v>75</v>
      </c>
      <c r="AO53" s="52" t="s">
        <v>71</v>
      </c>
      <c r="AP53" s="52" t="s">
        <v>55</v>
      </c>
      <c r="AQ53" s="52" t="s">
        <v>112</v>
      </c>
      <c r="AR53" s="52" t="s">
        <v>80</v>
      </c>
      <c r="AS53" s="52" t="s">
        <v>22</v>
      </c>
      <c r="AT53" s="52" t="s">
        <v>89</v>
      </c>
      <c r="AU53" s="52" t="s">
        <v>115</v>
      </c>
      <c r="AV53" s="52" t="s">
        <v>121</v>
      </c>
    </row>
    <row r="54" spans="10:48" x14ac:dyDescent="0.25">
      <c r="J54" s="51" t="s">
        <v>7</v>
      </c>
      <c r="K54" s="52" t="s">
        <v>72</v>
      </c>
      <c r="L54" s="52" t="s">
        <v>62</v>
      </c>
      <c r="M54" s="52" t="s">
        <v>115</v>
      </c>
      <c r="N54" s="52" t="s">
        <v>112</v>
      </c>
      <c r="O54" s="52" t="s">
        <v>90</v>
      </c>
      <c r="P54" s="52" t="s">
        <v>8</v>
      </c>
      <c r="Q54" s="52" t="s">
        <v>121</v>
      </c>
      <c r="R54" s="52" t="s">
        <v>54</v>
      </c>
      <c r="S54" s="52" t="s">
        <v>2</v>
      </c>
      <c r="T54" s="52" t="s">
        <v>76</v>
      </c>
      <c r="U54" s="52" t="s">
        <v>70</v>
      </c>
      <c r="V54" s="52" t="s">
        <v>53</v>
      </c>
      <c r="W54" s="52" t="s">
        <v>75</v>
      </c>
      <c r="X54" s="52" t="s">
        <v>63</v>
      </c>
      <c r="Y54" s="52" t="s">
        <v>111</v>
      </c>
      <c r="Z54" s="52" t="s">
        <v>23</v>
      </c>
      <c r="AA54" s="52" t="s">
        <v>73</v>
      </c>
      <c r="AB54" s="52" t="s">
        <v>25</v>
      </c>
      <c r="AC54" s="52" t="s">
        <v>10</v>
      </c>
      <c r="AD54" s="52" t="s">
        <v>26</v>
      </c>
      <c r="AE54" s="52" t="s">
        <v>122</v>
      </c>
      <c r="AF54" s="52" t="s">
        <v>61</v>
      </c>
      <c r="AG54" s="52" t="s">
        <v>81</v>
      </c>
      <c r="AH54" s="52" t="s">
        <v>5</v>
      </c>
      <c r="AI54" s="52" t="s">
        <v>60</v>
      </c>
      <c r="AJ54" s="52" t="s">
        <v>6</v>
      </c>
      <c r="AK54" s="52" t="s">
        <v>3</v>
      </c>
      <c r="AL54" s="52" t="s">
        <v>74</v>
      </c>
      <c r="AM54" s="52" t="s">
        <v>4</v>
      </c>
      <c r="AN54" s="52" t="s">
        <v>116</v>
      </c>
      <c r="AO54" s="52" t="s">
        <v>1</v>
      </c>
      <c r="AP54" s="52" t="s">
        <v>80</v>
      </c>
      <c r="AQ54" s="52" t="s">
        <v>71</v>
      </c>
      <c r="AR54" s="52" t="s">
        <v>55</v>
      </c>
      <c r="AS54" s="52" t="s">
        <v>114</v>
      </c>
      <c r="AT54" s="52" t="s">
        <v>113</v>
      </c>
      <c r="AU54" s="52" t="s">
        <v>22</v>
      </c>
      <c r="AV54" s="52" t="s">
        <v>89</v>
      </c>
    </row>
    <row r="55" spans="10:48" x14ac:dyDescent="0.25">
      <c r="J55" s="51" t="s">
        <v>53</v>
      </c>
      <c r="K55" s="52" t="s">
        <v>4</v>
      </c>
      <c r="L55" s="52" t="s">
        <v>114</v>
      </c>
      <c r="M55" s="52" t="s">
        <v>72</v>
      </c>
      <c r="N55" s="52" t="s">
        <v>111</v>
      </c>
      <c r="O55" s="52" t="s">
        <v>25</v>
      </c>
      <c r="P55" s="52" t="s">
        <v>89</v>
      </c>
      <c r="Q55" s="52" t="s">
        <v>113</v>
      </c>
      <c r="R55" s="52" t="s">
        <v>80</v>
      </c>
      <c r="S55" s="52" t="s">
        <v>1</v>
      </c>
      <c r="T55" s="52" t="s">
        <v>26</v>
      </c>
      <c r="U55" s="52" t="s">
        <v>62</v>
      </c>
      <c r="V55" s="52" t="s">
        <v>24</v>
      </c>
      <c r="W55" s="52" t="s">
        <v>8</v>
      </c>
      <c r="X55" s="52" t="s">
        <v>76</v>
      </c>
      <c r="Y55" s="52" t="s">
        <v>73</v>
      </c>
      <c r="Z55" s="52" t="s">
        <v>70</v>
      </c>
      <c r="AA55" s="52" t="s">
        <v>121</v>
      </c>
      <c r="AB55" s="52" t="s">
        <v>81</v>
      </c>
      <c r="AC55" s="52" t="s">
        <v>63</v>
      </c>
      <c r="AD55" s="52" t="s">
        <v>54</v>
      </c>
      <c r="AE55" s="52" t="s">
        <v>115</v>
      </c>
      <c r="AF55" s="52" t="s">
        <v>5</v>
      </c>
      <c r="AG55" s="52" t="s">
        <v>75</v>
      </c>
      <c r="AH55" s="52" t="s">
        <v>10</v>
      </c>
      <c r="AI55" s="52" t="s">
        <v>112</v>
      </c>
      <c r="AJ55" s="52" t="s">
        <v>23</v>
      </c>
      <c r="AK55" s="52" t="s">
        <v>2</v>
      </c>
      <c r="AL55" s="52" t="s">
        <v>122</v>
      </c>
      <c r="AM55" s="52" t="s">
        <v>71</v>
      </c>
      <c r="AN55" s="52" t="s">
        <v>74</v>
      </c>
      <c r="AO55" s="52" t="s">
        <v>22</v>
      </c>
      <c r="AP55" s="52" t="s">
        <v>61</v>
      </c>
      <c r="AQ55" s="52" t="s">
        <v>60</v>
      </c>
      <c r="AR55" s="52" t="s">
        <v>7</v>
      </c>
      <c r="AS55" s="52" t="s">
        <v>116</v>
      </c>
      <c r="AT55" s="52" t="s">
        <v>6</v>
      </c>
      <c r="AU55" s="52" t="s">
        <v>90</v>
      </c>
      <c r="AV55" s="52" t="s">
        <v>3</v>
      </c>
    </row>
    <row r="56" spans="10:48" x14ac:dyDescent="0.25">
      <c r="J56" s="51" t="s">
        <v>4</v>
      </c>
      <c r="K56" s="52" t="s">
        <v>55</v>
      </c>
      <c r="L56" s="52" t="s">
        <v>71</v>
      </c>
      <c r="M56" s="52" t="s">
        <v>116</v>
      </c>
      <c r="N56" s="52" t="s">
        <v>89</v>
      </c>
      <c r="O56" s="52" t="s">
        <v>74</v>
      </c>
      <c r="P56" s="52" t="s">
        <v>112</v>
      </c>
      <c r="Q56" s="52" t="s">
        <v>1</v>
      </c>
      <c r="R56" s="52" t="s">
        <v>76</v>
      </c>
      <c r="S56" s="52" t="s">
        <v>63</v>
      </c>
      <c r="T56" s="52" t="s">
        <v>122</v>
      </c>
      <c r="U56" s="52" t="s">
        <v>3</v>
      </c>
      <c r="V56" s="52" t="s">
        <v>54</v>
      </c>
      <c r="W56" s="52" t="s">
        <v>113</v>
      </c>
      <c r="X56" s="52" t="s">
        <v>60</v>
      </c>
      <c r="Y56" s="52" t="s">
        <v>22</v>
      </c>
      <c r="Z56" s="52" t="s">
        <v>7</v>
      </c>
      <c r="AA56" s="52" t="s">
        <v>72</v>
      </c>
      <c r="AB56" s="52" t="s">
        <v>5</v>
      </c>
      <c r="AC56" s="52" t="s">
        <v>61</v>
      </c>
      <c r="AD56" s="52" t="s">
        <v>81</v>
      </c>
      <c r="AE56" s="52" t="s">
        <v>75</v>
      </c>
      <c r="AF56" s="52" t="s">
        <v>121</v>
      </c>
      <c r="AG56" s="52" t="s">
        <v>80</v>
      </c>
      <c r="AH56" s="52" t="s">
        <v>2</v>
      </c>
      <c r="AI56" s="52" t="s">
        <v>70</v>
      </c>
      <c r="AJ56" s="52" t="s">
        <v>53</v>
      </c>
      <c r="AK56" s="52" t="s">
        <v>26</v>
      </c>
      <c r="AL56" s="52" t="s">
        <v>6</v>
      </c>
      <c r="AM56" s="52" t="s">
        <v>24</v>
      </c>
      <c r="AN56" s="52" t="s">
        <v>8</v>
      </c>
      <c r="AO56" s="52" t="s">
        <v>115</v>
      </c>
      <c r="AP56" s="52" t="s">
        <v>62</v>
      </c>
      <c r="AQ56" s="52" t="s">
        <v>25</v>
      </c>
      <c r="AR56" s="52" t="s">
        <v>10</v>
      </c>
      <c r="AS56" s="52" t="s">
        <v>90</v>
      </c>
      <c r="AT56" s="52" t="s">
        <v>111</v>
      </c>
      <c r="AU56" s="52" t="s">
        <v>114</v>
      </c>
      <c r="AV56" s="52" t="s">
        <v>73</v>
      </c>
    </row>
    <row r="57" spans="10:48" x14ac:dyDescent="0.25">
      <c r="J57" s="51" t="s">
        <v>62</v>
      </c>
      <c r="K57" s="52" t="s">
        <v>89</v>
      </c>
      <c r="L57" s="52" t="s">
        <v>24</v>
      </c>
      <c r="M57" s="52" t="s">
        <v>114</v>
      </c>
      <c r="N57" s="52" t="s">
        <v>73</v>
      </c>
      <c r="O57" s="52" t="s">
        <v>72</v>
      </c>
      <c r="P57" s="52" t="s">
        <v>3</v>
      </c>
      <c r="Q57" s="52" t="s">
        <v>2</v>
      </c>
      <c r="R57" s="52" t="s">
        <v>22</v>
      </c>
      <c r="S57" s="52" t="s">
        <v>61</v>
      </c>
      <c r="T57" s="52" t="s">
        <v>54</v>
      </c>
      <c r="U57" s="52" t="s">
        <v>55</v>
      </c>
      <c r="V57" s="52" t="s">
        <v>5</v>
      </c>
      <c r="W57" s="52" t="s">
        <v>122</v>
      </c>
      <c r="X57" s="52" t="s">
        <v>4</v>
      </c>
      <c r="Y57" s="52" t="s">
        <v>71</v>
      </c>
      <c r="Z57" s="52" t="s">
        <v>116</v>
      </c>
      <c r="AA57" s="52" t="s">
        <v>113</v>
      </c>
      <c r="AB57" s="52" t="s">
        <v>75</v>
      </c>
      <c r="AC57" s="52" t="s">
        <v>8</v>
      </c>
      <c r="AD57" s="52" t="s">
        <v>80</v>
      </c>
      <c r="AE57" s="52" t="s">
        <v>81</v>
      </c>
      <c r="AF57" s="52" t="s">
        <v>10</v>
      </c>
      <c r="AG57" s="52" t="s">
        <v>76</v>
      </c>
      <c r="AH57" s="52" t="s">
        <v>63</v>
      </c>
      <c r="AI57" s="52" t="s">
        <v>7</v>
      </c>
      <c r="AJ57" s="52" t="s">
        <v>90</v>
      </c>
      <c r="AK57" s="52" t="s">
        <v>1</v>
      </c>
      <c r="AL57" s="52" t="s">
        <v>115</v>
      </c>
      <c r="AM57" s="52" t="s">
        <v>111</v>
      </c>
      <c r="AN57" s="52" t="s">
        <v>70</v>
      </c>
      <c r="AO57" s="52" t="s">
        <v>121</v>
      </c>
      <c r="AP57" s="52" t="s">
        <v>23</v>
      </c>
      <c r="AQ57" s="52" t="s">
        <v>53</v>
      </c>
      <c r="AR57" s="52" t="s">
        <v>26</v>
      </c>
      <c r="AS57" s="52" t="s">
        <v>74</v>
      </c>
      <c r="AT57" s="52" t="s">
        <v>112</v>
      </c>
      <c r="AU57" s="52" t="s">
        <v>25</v>
      </c>
      <c r="AV57" s="52" t="s">
        <v>6</v>
      </c>
    </row>
    <row r="58" spans="10:48" x14ac:dyDescent="0.25">
      <c r="J58" s="51" t="s">
        <v>8</v>
      </c>
      <c r="K58" s="52" t="s">
        <v>113</v>
      </c>
      <c r="L58" s="52" t="s">
        <v>54</v>
      </c>
      <c r="M58" s="52" t="s">
        <v>5</v>
      </c>
      <c r="N58" s="52" t="s">
        <v>76</v>
      </c>
      <c r="O58" s="52" t="s">
        <v>2</v>
      </c>
      <c r="P58" s="52" t="s">
        <v>24</v>
      </c>
      <c r="Q58" s="52" t="s">
        <v>114</v>
      </c>
      <c r="R58" s="52" t="s">
        <v>62</v>
      </c>
      <c r="S58" s="52" t="s">
        <v>72</v>
      </c>
      <c r="T58" s="52" t="s">
        <v>3</v>
      </c>
      <c r="U58" s="52" t="s">
        <v>116</v>
      </c>
      <c r="V58" s="52" t="s">
        <v>1</v>
      </c>
      <c r="W58" s="52" t="s">
        <v>55</v>
      </c>
      <c r="X58" s="52" t="s">
        <v>121</v>
      </c>
      <c r="Y58" s="52" t="s">
        <v>4</v>
      </c>
      <c r="Z58" s="52" t="s">
        <v>74</v>
      </c>
      <c r="AA58" s="52" t="s">
        <v>71</v>
      </c>
      <c r="AB58" s="52" t="s">
        <v>80</v>
      </c>
      <c r="AC58" s="52" t="s">
        <v>60</v>
      </c>
      <c r="AD58" s="52" t="s">
        <v>89</v>
      </c>
      <c r="AE58" s="52" t="s">
        <v>112</v>
      </c>
      <c r="AF58" s="52" t="s">
        <v>25</v>
      </c>
      <c r="AG58" s="52" t="s">
        <v>6</v>
      </c>
      <c r="AH58" s="52" t="s">
        <v>90</v>
      </c>
      <c r="AI58" s="52" t="s">
        <v>10</v>
      </c>
      <c r="AJ58" s="52" t="s">
        <v>115</v>
      </c>
      <c r="AK58" s="52" t="s">
        <v>63</v>
      </c>
      <c r="AL58" s="52" t="s">
        <v>70</v>
      </c>
      <c r="AM58" s="52" t="s">
        <v>73</v>
      </c>
      <c r="AN58" s="52" t="s">
        <v>23</v>
      </c>
      <c r="AO58" s="52" t="s">
        <v>53</v>
      </c>
      <c r="AP58" s="52" t="s">
        <v>75</v>
      </c>
      <c r="AQ58" s="52" t="s">
        <v>111</v>
      </c>
      <c r="AR58" s="52" t="s">
        <v>122</v>
      </c>
      <c r="AS58" s="52" t="s">
        <v>61</v>
      </c>
      <c r="AT58" s="52" t="s">
        <v>26</v>
      </c>
      <c r="AU58" s="52" t="s">
        <v>7</v>
      </c>
      <c r="AV58" s="52" t="s">
        <v>81</v>
      </c>
    </row>
    <row r="59" spans="10:48" x14ac:dyDescent="0.25">
      <c r="J59" s="51" t="s">
        <v>1</v>
      </c>
      <c r="K59" s="52" t="s">
        <v>80</v>
      </c>
      <c r="L59" s="52" t="s">
        <v>3</v>
      </c>
      <c r="M59" s="52" t="s">
        <v>74</v>
      </c>
      <c r="N59" s="52" t="s">
        <v>121</v>
      </c>
      <c r="O59" s="52" t="s">
        <v>115</v>
      </c>
      <c r="P59" s="52" t="s">
        <v>71</v>
      </c>
      <c r="Q59" s="52" t="s">
        <v>23</v>
      </c>
      <c r="R59" s="52" t="s">
        <v>89</v>
      </c>
      <c r="S59" s="52" t="s">
        <v>55</v>
      </c>
      <c r="T59" s="52" t="s">
        <v>111</v>
      </c>
      <c r="U59" s="52" t="s">
        <v>10</v>
      </c>
      <c r="V59" s="52" t="s">
        <v>22</v>
      </c>
      <c r="W59" s="52" t="s">
        <v>7</v>
      </c>
      <c r="X59" s="52" t="s">
        <v>81</v>
      </c>
      <c r="Y59" s="52" t="s">
        <v>76</v>
      </c>
      <c r="Z59" s="52" t="s">
        <v>6</v>
      </c>
      <c r="AA59" s="52" t="s">
        <v>26</v>
      </c>
      <c r="AB59" s="52" t="s">
        <v>62</v>
      </c>
      <c r="AC59" s="52" t="s">
        <v>90</v>
      </c>
      <c r="AD59" s="52" t="s">
        <v>112</v>
      </c>
      <c r="AE59" s="52" t="s">
        <v>4</v>
      </c>
      <c r="AF59" s="52" t="s">
        <v>116</v>
      </c>
      <c r="AG59" s="52" t="s">
        <v>53</v>
      </c>
      <c r="AH59" s="52" t="s">
        <v>114</v>
      </c>
      <c r="AI59" s="52" t="s">
        <v>25</v>
      </c>
      <c r="AJ59" s="52" t="s">
        <v>63</v>
      </c>
      <c r="AK59" s="52" t="s">
        <v>60</v>
      </c>
      <c r="AL59" s="52" t="s">
        <v>5</v>
      </c>
      <c r="AM59" s="52" t="s">
        <v>72</v>
      </c>
      <c r="AN59" s="52" t="s">
        <v>61</v>
      </c>
      <c r="AO59" s="52" t="s">
        <v>24</v>
      </c>
      <c r="AP59" s="52" t="s">
        <v>8</v>
      </c>
      <c r="AQ59" s="52" t="s">
        <v>54</v>
      </c>
      <c r="AR59" s="52" t="s">
        <v>2</v>
      </c>
      <c r="AS59" s="52" t="s">
        <v>122</v>
      </c>
      <c r="AT59" s="52" t="s">
        <v>73</v>
      </c>
      <c r="AU59" s="52" t="s">
        <v>70</v>
      </c>
      <c r="AV59" s="52" t="s">
        <v>113</v>
      </c>
    </row>
    <row r="60" spans="10:48" x14ac:dyDescent="0.25">
      <c r="J60" s="51" t="s">
        <v>6</v>
      </c>
      <c r="K60" s="52" t="s">
        <v>7</v>
      </c>
      <c r="L60" s="52" t="s">
        <v>90</v>
      </c>
      <c r="M60" s="52" t="s">
        <v>53</v>
      </c>
      <c r="N60" s="52" t="s">
        <v>54</v>
      </c>
      <c r="O60" s="52" t="s">
        <v>62</v>
      </c>
      <c r="P60" s="52" t="s">
        <v>80</v>
      </c>
      <c r="Q60" s="52" t="s">
        <v>5</v>
      </c>
      <c r="R60" s="52" t="s">
        <v>81</v>
      </c>
      <c r="S60" s="52" t="s">
        <v>8</v>
      </c>
      <c r="T60" s="52" t="s">
        <v>115</v>
      </c>
      <c r="U60" s="52" t="s">
        <v>74</v>
      </c>
      <c r="V60" s="52" t="s">
        <v>121</v>
      </c>
      <c r="W60" s="52" t="s">
        <v>114</v>
      </c>
      <c r="X60" s="52" t="s">
        <v>111</v>
      </c>
      <c r="Y60" s="52" t="s">
        <v>3</v>
      </c>
      <c r="Z60" s="52" t="s">
        <v>75</v>
      </c>
      <c r="AA60" s="52" t="s">
        <v>4</v>
      </c>
      <c r="AB60" s="52" t="s">
        <v>70</v>
      </c>
      <c r="AC60" s="52" t="s">
        <v>2</v>
      </c>
      <c r="AD60" s="52" t="s">
        <v>76</v>
      </c>
      <c r="AE60" s="52" t="s">
        <v>26</v>
      </c>
      <c r="AF60" s="52" t="s">
        <v>113</v>
      </c>
      <c r="AG60" s="52" t="s">
        <v>22</v>
      </c>
      <c r="AH60" s="52" t="s">
        <v>61</v>
      </c>
      <c r="AI60" s="52" t="s">
        <v>89</v>
      </c>
      <c r="AJ60" s="52" t="s">
        <v>24</v>
      </c>
      <c r="AK60" s="52" t="s">
        <v>71</v>
      </c>
      <c r="AL60" s="52" t="s">
        <v>23</v>
      </c>
      <c r="AM60" s="52" t="s">
        <v>1</v>
      </c>
      <c r="AN60" s="52" t="s">
        <v>25</v>
      </c>
      <c r="AO60" s="52" t="s">
        <v>112</v>
      </c>
      <c r="AP60" s="52" t="s">
        <v>122</v>
      </c>
      <c r="AQ60" s="52" t="s">
        <v>73</v>
      </c>
      <c r="AR60" s="52" t="s">
        <v>116</v>
      </c>
      <c r="AS60" s="52" t="s">
        <v>10</v>
      </c>
      <c r="AT60" s="52" t="s">
        <v>55</v>
      </c>
      <c r="AU60" s="52" t="s">
        <v>63</v>
      </c>
      <c r="AV60" s="52" t="s">
        <v>60</v>
      </c>
    </row>
    <row r="61" spans="10:48" x14ac:dyDescent="0.25">
      <c r="J61" s="51" t="s">
        <v>2</v>
      </c>
      <c r="K61" s="52" t="s">
        <v>5</v>
      </c>
      <c r="L61" s="52" t="s">
        <v>115</v>
      </c>
      <c r="M61" s="52" t="s">
        <v>25</v>
      </c>
      <c r="N61" s="52" t="s">
        <v>71</v>
      </c>
      <c r="O61" s="52" t="s">
        <v>22</v>
      </c>
      <c r="P61" s="52" t="s">
        <v>121</v>
      </c>
      <c r="Q61" s="52" t="s">
        <v>60</v>
      </c>
      <c r="R61" s="52" t="s">
        <v>6</v>
      </c>
      <c r="S61" s="52" t="s">
        <v>24</v>
      </c>
      <c r="T61" s="52" t="s">
        <v>89</v>
      </c>
      <c r="U61" s="52" t="s">
        <v>80</v>
      </c>
      <c r="V61" s="52" t="s">
        <v>73</v>
      </c>
      <c r="W61" s="52" t="s">
        <v>116</v>
      </c>
      <c r="X61" s="52" t="s">
        <v>1</v>
      </c>
      <c r="Y61" s="52" t="s">
        <v>114</v>
      </c>
      <c r="Z61" s="52" t="s">
        <v>10</v>
      </c>
      <c r="AA61" s="52" t="s">
        <v>76</v>
      </c>
      <c r="AB61" s="52" t="s">
        <v>53</v>
      </c>
      <c r="AC61" s="52" t="s">
        <v>72</v>
      </c>
      <c r="AD61" s="52" t="s">
        <v>4</v>
      </c>
      <c r="AE61" s="52" t="s">
        <v>62</v>
      </c>
      <c r="AF61" s="52" t="s">
        <v>90</v>
      </c>
      <c r="AG61" s="52" t="s">
        <v>7</v>
      </c>
      <c r="AH61" s="52" t="s">
        <v>23</v>
      </c>
      <c r="AI61" s="52" t="s">
        <v>113</v>
      </c>
      <c r="AJ61" s="52" t="s">
        <v>26</v>
      </c>
      <c r="AK61" s="52" t="s">
        <v>55</v>
      </c>
      <c r="AL61" s="52" t="s">
        <v>61</v>
      </c>
      <c r="AM61" s="52" t="s">
        <v>54</v>
      </c>
      <c r="AN61" s="52" t="s">
        <v>112</v>
      </c>
      <c r="AO61" s="52" t="s">
        <v>111</v>
      </c>
      <c r="AP61" s="52" t="s">
        <v>74</v>
      </c>
      <c r="AQ61" s="52" t="s">
        <v>63</v>
      </c>
      <c r="AR61" s="52" t="s">
        <v>75</v>
      </c>
      <c r="AS61" s="52" t="s">
        <v>70</v>
      </c>
      <c r="AT61" s="52" t="s">
        <v>3</v>
      </c>
      <c r="AU61" s="52" t="s">
        <v>122</v>
      </c>
      <c r="AV61" s="52" t="s">
        <v>8</v>
      </c>
    </row>
    <row r="62" spans="10:48" x14ac:dyDescent="0.25">
      <c r="J62" s="51" t="s">
        <v>113</v>
      </c>
      <c r="K62" s="52" t="s">
        <v>22</v>
      </c>
      <c r="L62" s="52" t="s">
        <v>2</v>
      </c>
      <c r="M62" s="52" t="s">
        <v>7</v>
      </c>
      <c r="N62" s="52" t="s">
        <v>80</v>
      </c>
      <c r="O62" s="52" t="s">
        <v>1</v>
      </c>
      <c r="P62" s="52" t="s">
        <v>76</v>
      </c>
      <c r="Q62" s="52" t="s">
        <v>55</v>
      </c>
      <c r="R62" s="52" t="s">
        <v>111</v>
      </c>
      <c r="S62" s="52" t="s">
        <v>74</v>
      </c>
      <c r="T62" s="52" t="s">
        <v>6</v>
      </c>
      <c r="U62" s="52" t="s">
        <v>122</v>
      </c>
      <c r="V62" s="52" t="s">
        <v>71</v>
      </c>
      <c r="W62" s="52" t="s">
        <v>23</v>
      </c>
      <c r="X62" s="52" t="s">
        <v>5</v>
      </c>
      <c r="Y62" s="52" t="s">
        <v>54</v>
      </c>
      <c r="Z62" s="52" t="s">
        <v>112</v>
      </c>
      <c r="AA62" s="52" t="s">
        <v>60</v>
      </c>
      <c r="AB62" s="52" t="s">
        <v>89</v>
      </c>
      <c r="AC62" s="52" t="s">
        <v>116</v>
      </c>
      <c r="AD62" s="52" t="s">
        <v>3</v>
      </c>
      <c r="AE62" s="52" t="s">
        <v>53</v>
      </c>
      <c r="AF62" s="52" t="s">
        <v>72</v>
      </c>
      <c r="AG62" s="52" t="s">
        <v>73</v>
      </c>
      <c r="AH62" s="52" t="s">
        <v>25</v>
      </c>
      <c r="AI62" s="52" t="s">
        <v>81</v>
      </c>
      <c r="AJ62" s="52" t="s">
        <v>8</v>
      </c>
      <c r="AK62" s="52" t="s">
        <v>90</v>
      </c>
      <c r="AL62" s="52" t="s">
        <v>62</v>
      </c>
      <c r="AM62" s="52" t="s">
        <v>114</v>
      </c>
      <c r="AN62" s="52" t="s">
        <v>10</v>
      </c>
      <c r="AO62" s="52" t="s">
        <v>4</v>
      </c>
      <c r="AP62" s="52" t="s">
        <v>26</v>
      </c>
      <c r="AQ62" s="52" t="s">
        <v>121</v>
      </c>
      <c r="AR62" s="52" t="s">
        <v>70</v>
      </c>
      <c r="AS62" s="52" t="s">
        <v>63</v>
      </c>
      <c r="AT62" s="52" t="s">
        <v>24</v>
      </c>
      <c r="AU62" s="52" t="s">
        <v>61</v>
      </c>
      <c r="AV62" s="52" t="s">
        <v>75</v>
      </c>
    </row>
    <row r="63" spans="10:48" x14ac:dyDescent="0.25">
      <c r="J63" s="51" t="s">
        <v>112</v>
      </c>
      <c r="K63" s="52" t="s">
        <v>74</v>
      </c>
      <c r="L63" s="52" t="s">
        <v>53</v>
      </c>
      <c r="M63" s="52" t="s">
        <v>62</v>
      </c>
      <c r="N63" s="52" t="s">
        <v>24</v>
      </c>
      <c r="O63" s="52" t="s">
        <v>10</v>
      </c>
      <c r="P63" s="52" t="s">
        <v>23</v>
      </c>
      <c r="Q63" s="52" t="s">
        <v>8</v>
      </c>
      <c r="R63" s="52" t="s">
        <v>70</v>
      </c>
      <c r="S63" s="52" t="s">
        <v>5</v>
      </c>
      <c r="T63" s="52" t="s">
        <v>80</v>
      </c>
      <c r="U63" s="52" t="s">
        <v>61</v>
      </c>
      <c r="V63" s="52" t="s">
        <v>25</v>
      </c>
      <c r="W63" s="52" t="s">
        <v>6</v>
      </c>
      <c r="X63" s="52" t="s">
        <v>90</v>
      </c>
      <c r="Y63" s="52" t="s">
        <v>2</v>
      </c>
      <c r="Z63" s="52" t="s">
        <v>115</v>
      </c>
      <c r="AA63" s="52" t="s">
        <v>111</v>
      </c>
      <c r="AB63" s="52" t="s">
        <v>122</v>
      </c>
      <c r="AC63" s="52" t="s">
        <v>71</v>
      </c>
      <c r="AD63" s="52" t="s">
        <v>75</v>
      </c>
      <c r="AE63" s="52" t="s">
        <v>22</v>
      </c>
      <c r="AF63" s="52" t="s">
        <v>63</v>
      </c>
      <c r="AG63" s="52" t="s">
        <v>26</v>
      </c>
      <c r="AH63" s="52" t="s">
        <v>1</v>
      </c>
      <c r="AI63" s="52" t="s">
        <v>55</v>
      </c>
      <c r="AJ63" s="52" t="s">
        <v>73</v>
      </c>
      <c r="AK63" s="52" t="s">
        <v>121</v>
      </c>
      <c r="AL63" s="52" t="s">
        <v>116</v>
      </c>
      <c r="AM63" s="52" t="s">
        <v>113</v>
      </c>
      <c r="AN63" s="52" t="s">
        <v>81</v>
      </c>
      <c r="AO63" s="52" t="s">
        <v>72</v>
      </c>
      <c r="AP63" s="52" t="s">
        <v>3</v>
      </c>
      <c r="AQ63" s="52" t="s">
        <v>76</v>
      </c>
      <c r="AR63" s="52" t="s">
        <v>89</v>
      </c>
      <c r="AS63" s="52" t="s">
        <v>7</v>
      </c>
      <c r="AT63" s="52" t="s">
        <v>60</v>
      </c>
      <c r="AU63" s="52" t="s">
        <v>4</v>
      </c>
      <c r="AV63" s="52" t="s">
        <v>54</v>
      </c>
    </row>
    <row r="64" spans="10:48" x14ac:dyDescent="0.25">
      <c r="J64" s="51" t="s">
        <v>10</v>
      </c>
      <c r="K64" s="52" t="s">
        <v>76</v>
      </c>
      <c r="L64" s="52" t="s">
        <v>8</v>
      </c>
      <c r="M64" s="52" t="s">
        <v>122</v>
      </c>
      <c r="N64" s="52" t="s">
        <v>6</v>
      </c>
      <c r="O64" s="52" t="s">
        <v>114</v>
      </c>
      <c r="P64" s="52" t="s">
        <v>73</v>
      </c>
      <c r="Q64" s="52" t="s">
        <v>25</v>
      </c>
      <c r="R64" s="52" t="s">
        <v>7</v>
      </c>
      <c r="S64" s="52" t="s">
        <v>90</v>
      </c>
      <c r="T64" s="52" t="s">
        <v>62</v>
      </c>
      <c r="U64" s="52" t="s">
        <v>75</v>
      </c>
      <c r="V64" s="52" t="s">
        <v>4</v>
      </c>
      <c r="W64" s="52" t="s">
        <v>26</v>
      </c>
      <c r="X64" s="52" t="s">
        <v>71</v>
      </c>
      <c r="Y64" s="52" t="s">
        <v>113</v>
      </c>
      <c r="Z64" s="52" t="s">
        <v>81</v>
      </c>
      <c r="AA64" s="52" t="s">
        <v>63</v>
      </c>
      <c r="AB64" s="52" t="s">
        <v>116</v>
      </c>
      <c r="AC64" s="52" t="s">
        <v>24</v>
      </c>
      <c r="AD64" s="52" t="s">
        <v>53</v>
      </c>
      <c r="AE64" s="52" t="s">
        <v>3</v>
      </c>
      <c r="AF64" s="52" t="s">
        <v>60</v>
      </c>
      <c r="AG64" s="52" t="s">
        <v>89</v>
      </c>
      <c r="AH64" s="52" t="s">
        <v>55</v>
      </c>
      <c r="AI64" s="52" t="s">
        <v>22</v>
      </c>
      <c r="AJ64" s="52" t="s">
        <v>61</v>
      </c>
      <c r="AK64" s="52" t="s">
        <v>111</v>
      </c>
      <c r="AL64" s="52" t="s">
        <v>80</v>
      </c>
      <c r="AM64" s="52" t="s">
        <v>2</v>
      </c>
      <c r="AN64" s="52" t="s">
        <v>115</v>
      </c>
      <c r="AO64" s="52" t="s">
        <v>5</v>
      </c>
      <c r="AP64" s="52" t="s">
        <v>70</v>
      </c>
      <c r="AQ64" s="52" t="s">
        <v>1</v>
      </c>
      <c r="AR64" s="52" t="s">
        <v>23</v>
      </c>
      <c r="AS64" s="52" t="s">
        <v>72</v>
      </c>
      <c r="AT64" s="52" t="s">
        <v>121</v>
      </c>
      <c r="AU64" s="52" t="s">
        <v>74</v>
      </c>
      <c r="AV64" s="52" t="s">
        <v>112</v>
      </c>
    </row>
    <row r="65" spans="10:48" x14ac:dyDescent="0.25">
      <c r="J65" s="51" t="s">
        <v>3</v>
      </c>
      <c r="K65" s="52" t="s">
        <v>111</v>
      </c>
      <c r="L65" s="52" t="s">
        <v>75</v>
      </c>
      <c r="M65" s="52" t="s">
        <v>2</v>
      </c>
      <c r="N65" s="52" t="s">
        <v>26</v>
      </c>
      <c r="O65" s="52" t="s">
        <v>53</v>
      </c>
      <c r="P65" s="52" t="s">
        <v>60</v>
      </c>
      <c r="Q65" s="52" t="s">
        <v>10</v>
      </c>
      <c r="R65" s="52" t="s">
        <v>122</v>
      </c>
      <c r="S65" s="52" t="s">
        <v>71</v>
      </c>
      <c r="T65" s="52" t="s">
        <v>22</v>
      </c>
      <c r="U65" s="52" t="s">
        <v>23</v>
      </c>
      <c r="V65" s="52" t="s">
        <v>112</v>
      </c>
      <c r="W65" s="52" t="s">
        <v>80</v>
      </c>
      <c r="X65" s="52" t="s">
        <v>73</v>
      </c>
      <c r="Y65" s="52" t="s">
        <v>72</v>
      </c>
      <c r="Z65" s="52" t="s">
        <v>61</v>
      </c>
      <c r="AA65" s="52" t="s">
        <v>90</v>
      </c>
      <c r="AB65" s="52" t="s">
        <v>7</v>
      </c>
      <c r="AC65" s="52" t="s">
        <v>121</v>
      </c>
      <c r="AD65" s="52" t="s">
        <v>115</v>
      </c>
      <c r="AE65" s="52" t="s">
        <v>54</v>
      </c>
      <c r="AF65" s="52" t="s">
        <v>8</v>
      </c>
      <c r="AG65" s="52" t="s">
        <v>70</v>
      </c>
      <c r="AH65" s="52" t="s">
        <v>113</v>
      </c>
      <c r="AI65" s="52" t="s">
        <v>1</v>
      </c>
      <c r="AJ65" s="52" t="s">
        <v>116</v>
      </c>
      <c r="AK65" s="52" t="s">
        <v>24</v>
      </c>
      <c r="AL65" s="52" t="s">
        <v>89</v>
      </c>
      <c r="AM65" s="52" t="s">
        <v>76</v>
      </c>
      <c r="AN65" s="52" t="s">
        <v>6</v>
      </c>
      <c r="AO65" s="52" t="s">
        <v>63</v>
      </c>
      <c r="AP65" s="52" t="s">
        <v>114</v>
      </c>
      <c r="AQ65" s="52" t="s">
        <v>4</v>
      </c>
      <c r="AR65" s="52" t="s">
        <v>74</v>
      </c>
      <c r="AS65" s="52" t="s">
        <v>5</v>
      </c>
      <c r="AT65" s="52" t="s">
        <v>81</v>
      </c>
      <c r="AU65" s="52" t="s">
        <v>62</v>
      </c>
      <c r="AV65" s="52" t="s">
        <v>55</v>
      </c>
    </row>
    <row r="66" spans="10:48" x14ac:dyDescent="0.25">
      <c r="J66" s="51" t="s">
        <v>71</v>
      </c>
      <c r="K66" s="52" t="s">
        <v>121</v>
      </c>
      <c r="L66" s="52" t="s">
        <v>23</v>
      </c>
      <c r="M66" s="52" t="s">
        <v>63</v>
      </c>
      <c r="N66" s="52" t="s">
        <v>81</v>
      </c>
      <c r="O66" s="52" t="s">
        <v>5</v>
      </c>
      <c r="P66" s="52" t="s">
        <v>75</v>
      </c>
      <c r="Q66" s="52" t="s">
        <v>90</v>
      </c>
      <c r="R66" s="52" t="s">
        <v>112</v>
      </c>
      <c r="S66" s="52" t="s">
        <v>25</v>
      </c>
      <c r="T66" s="52" t="s">
        <v>73</v>
      </c>
      <c r="U66" s="52" t="s">
        <v>7</v>
      </c>
      <c r="V66" s="52" t="s">
        <v>115</v>
      </c>
      <c r="W66" s="52" t="s">
        <v>61</v>
      </c>
      <c r="X66" s="52" t="s">
        <v>54</v>
      </c>
      <c r="Y66" s="52" t="s">
        <v>60</v>
      </c>
      <c r="Z66" s="52" t="s">
        <v>53</v>
      </c>
      <c r="AA66" s="52" t="s">
        <v>22</v>
      </c>
      <c r="AB66" s="52" t="s">
        <v>6</v>
      </c>
      <c r="AC66" s="52" t="s">
        <v>114</v>
      </c>
      <c r="AD66" s="52" t="s">
        <v>111</v>
      </c>
      <c r="AE66" s="52" t="s">
        <v>89</v>
      </c>
      <c r="AF66" s="52" t="s">
        <v>74</v>
      </c>
      <c r="AG66" s="52" t="s">
        <v>3</v>
      </c>
      <c r="AH66" s="52" t="s">
        <v>116</v>
      </c>
      <c r="AI66" s="52" t="s">
        <v>4</v>
      </c>
      <c r="AJ66" s="52" t="s">
        <v>122</v>
      </c>
      <c r="AK66" s="52" t="s">
        <v>72</v>
      </c>
      <c r="AL66" s="52" t="s">
        <v>8</v>
      </c>
      <c r="AM66" s="52" t="s">
        <v>55</v>
      </c>
      <c r="AN66" s="52" t="s">
        <v>62</v>
      </c>
      <c r="AO66" s="52" t="s">
        <v>76</v>
      </c>
      <c r="AP66" s="52" t="s">
        <v>10</v>
      </c>
      <c r="AQ66" s="52" t="s">
        <v>24</v>
      </c>
      <c r="AR66" s="52" t="s">
        <v>113</v>
      </c>
      <c r="AS66" s="52" t="s">
        <v>2</v>
      </c>
      <c r="AT66" s="52" t="s">
        <v>80</v>
      </c>
      <c r="AU66" s="52" t="s">
        <v>1</v>
      </c>
      <c r="AV66" s="52" t="s">
        <v>26</v>
      </c>
    </row>
    <row r="67" spans="10:48" x14ac:dyDescent="0.25">
      <c r="J67" s="51" t="s">
        <v>63</v>
      </c>
      <c r="K67" s="52" t="s">
        <v>1</v>
      </c>
      <c r="L67" s="52" t="s">
        <v>122</v>
      </c>
      <c r="M67" s="52" t="s">
        <v>70</v>
      </c>
      <c r="N67" s="52" t="s">
        <v>113</v>
      </c>
      <c r="O67" s="52" t="s">
        <v>116</v>
      </c>
      <c r="P67" s="52" t="s">
        <v>6</v>
      </c>
      <c r="Q67" s="52" t="s">
        <v>74</v>
      </c>
      <c r="R67" s="52" t="s">
        <v>53</v>
      </c>
      <c r="S67" s="52" t="s">
        <v>23</v>
      </c>
      <c r="T67" s="52" t="s">
        <v>112</v>
      </c>
      <c r="U67" s="52" t="s">
        <v>2</v>
      </c>
      <c r="V67" s="52" t="s">
        <v>76</v>
      </c>
      <c r="W67" s="52" t="s">
        <v>3</v>
      </c>
      <c r="X67" s="52" t="s">
        <v>24</v>
      </c>
      <c r="Y67" s="52" t="s">
        <v>90</v>
      </c>
      <c r="Z67" s="52" t="s">
        <v>5</v>
      </c>
      <c r="AA67" s="52" t="s">
        <v>54</v>
      </c>
      <c r="AB67" s="52" t="s">
        <v>8</v>
      </c>
      <c r="AC67" s="52" t="s">
        <v>55</v>
      </c>
      <c r="AD67" s="52" t="s">
        <v>62</v>
      </c>
      <c r="AE67" s="52" t="s">
        <v>73</v>
      </c>
      <c r="AF67" s="52" t="s">
        <v>114</v>
      </c>
      <c r="AG67" s="52" t="s">
        <v>4</v>
      </c>
      <c r="AH67" s="52" t="s">
        <v>60</v>
      </c>
      <c r="AI67" s="52" t="s">
        <v>121</v>
      </c>
      <c r="AJ67" s="52" t="s">
        <v>75</v>
      </c>
      <c r="AK67" s="52" t="s">
        <v>22</v>
      </c>
      <c r="AL67" s="52" t="s">
        <v>10</v>
      </c>
      <c r="AM67" s="52" t="s">
        <v>26</v>
      </c>
      <c r="AN67" s="52" t="s">
        <v>89</v>
      </c>
      <c r="AO67" s="52" t="s">
        <v>25</v>
      </c>
      <c r="AP67" s="52" t="s">
        <v>7</v>
      </c>
      <c r="AQ67" s="52" t="s">
        <v>81</v>
      </c>
      <c r="AR67" s="52" t="s">
        <v>61</v>
      </c>
      <c r="AS67" s="52" t="s">
        <v>115</v>
      </c>
      <c r="AT67" s="52" t="s">
        <v>71</v>
      </c>
      <c r="AU67" s="52" t="s">
        <v>72</v>
      </c>
      <c r="AV67" s="52" t="s">
        <v>111</v>
      </c>
    </row>
    <row r="68" spans="10:48" x14ac:dyDescent="0.25">
      <c r="J68" s="51" t="s">
        <v>89</v>
      </c>
      <c r="K68" s="52" t="s">
        <v>60</v>
      </c>
      <c r="L68" s="52" t="s">
        <v>6</v>
      </c>
      <c r="M68" s="52" t="s">
        <v>61</v>
      </c>
      <c r="N68" s="52" t="s">
        <v>23</v>
      </c>
      <c r="O68" s="52" t="s">
        <v>7</v>
      </c>
      <c r="P68" s="52" t="s">
        <v>55</v>
      </c>
      <c r="Q68" s="52" t="s">
        <v>71</v>
      </c>
      <c r="R68" s="52" t="s">
        <v>75</v>
      </c>
      <c r="S68" s="52" t="s">
        <v>10</v>
      </c>
      <c r="T68" s="52" t="s">
        <v>81</v>
      </c>
      <c r="U68" s="52" t="s">
        <v>26</v>
      </c>
      <c r="V68" s="52" t="s">
        <v>111</v>
      </c>
      <c r="W68" s="52" t="s">
        <v>74</v>
      </c>
      <c r="X68" s="52" t="s">
        <v>112</v>
      </c>
      <c r="Y68" s="52" t="s">
        <v>63</v>
      </c>
      <c r="Z68" s="52" t="s">
        <v>122</v>
      </c>
      <c r="AA68" s="52" t="s">
        <v>3</v>
      </c>
      <c r="AB68" s="52" t="s">
        <v>115</v>
      </c>
      <c r="AC68" s="52" t="s">
        <v>1</v>
      </c>
      <c r="AD68" s="52" t="s">
        <v>22</v>
      </c>
      <c r="AE68" s="52" t="s">
        <v>70</v>
      </c>
      <c r="AF68" s="52" t="s">
        <v>2</v>
      </c>
      <c r="AG68" s="52" t="s">
        <v>54</v>
      </c>
      <c r="AH68" s="52" t="s">
        <v>8</v>
      </c>
      <c r="AI68" s="52" t="s">
        <v>72</v>
      </c>
      <c r="AJ68" s="52" t="s">
        <v>62</v>
      </c>
      <c r="AK68" s="52" t="s">
        <v>113</v>
      </c>
      <c r="AL68" s="52" t="s">
        <v>25</v>
      </c>
      <c r="AM68" s="52" t="s">
        <v>121</v>
      </c>
      <c r="AN68" s="52" t="s">
        <v>80</v>
      </c>
      <c r="AO68" s="52" t="s">
        <v>73</v>
      </c>
      <c r="AP68" s="52" t="s">
        <v>116</v>
      </c>
      <c r="AQ68" s="52" t="s">
        <v>5</v>
      </c>
      <c r="AR68" s="52" t="s">
        <v>114</v>
      </c>
      <c r="AS68" s="52" t="s">
        <v>4</v>
      </c>
      <c r="AT68" s="52" t="s">
        <v>76</v>
      </c>
      <c r="AU68" s="52" t="s">
        <v>53</v>
      </c>
      <c r="AV68" s="52" t="s">
        <v>24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tabSelected="1" zoomScaleNormal="100" workbookViewId="0">
      <selection activeCell="Q21" sqref="Q21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1.4982549578008584</v>
      </c>
      <c r="C2" s="3">
        <f>VLOOKUP(A2,Fixtures!$J$3:$AW$22,40,FALSE)</f>
        <v>1.2733467121977338</v>
      </c>
      <c r="D2" s="18">
        <f>B2/C2 * 100</f>
        <v>117.66276564337643</v>
      </c>
      <c r="E2" s="3">
        <f>VLOOKUP(A2,Fixtures!$A$1:$C$21,3,FALSE)</f>
        <v>1.3034785435630689</v>
      </c>
      <c r="F2" s="3">
        <f>VLOOKUP(A2,Fixtures!$J$26:$AW$45,40,FALSE)</f>
        <v>1.3639013815736123</v>
      </c>
      <c r="G2" s="18">
        <f>E2/F2*100</f>
        <v>95.569852862761223</v>
      </c>
      <c r="H2" s="19">
        <f t="shared" ref="H2:H21" si="0">G2-D2</f>
        <v>-22.092912780615208</v>
      </c>
      <c r="I2" s="20">
        <v>1</v>
      </c>
      <c r="M2" s="2" t="s">
        <v>5</v>
      </c>
      <c r="N2" s="18">
        <v>106.14718859267973</v>
      </c>
      <c r="O2" s="18">
        <v>92.18788876822093</v>
      </c>
      <c r="P2" s="19">
        <v>-13.959299824458796</v>
      </c>
    </row>
    <row r="3" spans="1:18" x14ac:dyDescent="0.25">
      <c r="A3" s="41" t="str">
        <f>Schedule!A3</f>
        <v>AVL</v>
      </c>
      <c r="B3" s="3">
        <f>VLOOKUP(A3,Fixtures!A2:C22,2,FALSE)</f>
        <v>2.3631599100177092</v>
      </c>
      <c r="C3" s="3">
        <f>VLOOKUP(A3,Fixtures!$J$3:$AW$22,40,FALSE)</f>
        <v>1.4478085509331999</v>
      </c>
      <c r="D3" s="18">
        <f t="shared" ref="D3:D21" si="1">B3/C3 * 100</f>
        <v>163.22323200084085</v>
      </c>
      <c r="E3" s="3">
        <f>VLOOKUP(A3,Fixtures!$A$1:$C$21,3,FALSE)</f>
        <v>1.0483560901603814</v>
      </c>
      <c r="F3" s="3">
        <f>VLOOKUP(A3,Fixtures!$J$26:$AW$45,40,FALSE)</f>
        <v>1.4012064838906422</v>
      </c>
      <c r="G3" s="18">
        <f t="shared" ref="G3:G21" si="2">E3/F3*100</f>
        <v>74.818101558413915</v>
      </c>
      <c r="H3" s="19">
        <f t="shared" si="0"/>
        <v>-88.405130442426938</v>
      </c>
      <c r="I3" s="17" t="s">
        <v>37</v>
      </c>
      <c r="M3" s="2" t="s">
        <v>111</v>
      </c>
      <c r="N3" s="18">
        <v>142.98923816735839</v>
      </c>
      <c r="O3" s="18">
        <v>90.963974826127625</v>
      </c>
      <c r="P3" s="19">
        <v>-52.025263341230769</v>
      </c>
    </row>
    <row r="4" spans="1:18" x14ac:dyDescent="0.25">
      <c r="A4" s="41" t="str">
        <f>Schedule!A4</f>
        <v>BOU</v>
      </c>
      <c r="B4" s="3">
        <f>VLOOKUP(A4,Fixtures!A3:C23,2,FALSE)</f>
        <v>1.9626670415928782</v>
      </c>
      <c r="C4" s="3">
        <f>VLOOKUP(A4,Fixtures!$J$3:$AW$22,40,FALSE)</f>
        <v>1.2044982697826501</v>
      </c>
      <c r="D4" s="18">
        <f t="shared" si="1"/>
        <v>162.94477882039951</v>
      </c>
      <c r="E4" s="3">
        <f>VLOOKUP(A4,Fixtures!$A$1:$C$21,3,FALSE)</f>
        <v>1.1963144776766361</v>
      </c>
      <c r="F4" s="3">
        <f>VLOOKUP(A4,Fixtures!$J$26:$AW$45,40,FALSE)</f>
        <v>1.5714044344146967</v>
      </c>
      <c r="G4" s="18">
        <f t="shared" si="2"/>
        <v>76.130272479613382</v>
      </c>
      <c r="H4" s="19">
        <f t="shared" si="0"/>
        <v>-86.814506340786124</v>
      </c>
      <c r="I4" s="20">
        <v>1</v>
      </c>
      <c r="M4" s="2" t="s">
        <v>73</v>
      </c>
      <c r="N4" s="18">
        <v>121.06191074814497</v>
      </c>
      <c r="O4" s="18">
        <v>77.262073407741639</v>
      </c>
      <c r="P4" s="19">
        <v>-43.799837340403329</v>
      </c>
    </row>
    <row r="5" spans="1:18" x14ac:dyDescent="0.25">
      <c r="A5" s="41" t="str">
        <f>Schedule!A5</f>
        <v>BRI</v>
      </c>
      <c r="B5" s="3">
        <f>VLOOKUP(A5,Fixtures!A4:C24,2,FALSE)</f>
        <v>1.1404785095486529</v>
      </c>
      <c r="C5" s="3">
        <f>VLOOKUP(A5,Fixtures!$J$3:$AW$22,40,FALSE)</f>
        <v>1.2808912975082702</v>
      </c>
      <c r="D5" s="18">
        <f t="shared" si="1"/>
        <v>89.037884148891976</v>
      </c>
      <c r="E5" s="3">
        <f>VLOOKUP(A5,Fixtures!$A$1:$C$21,3,FALSE)</f>
        <v>1.2908376679670568</v>
      </c>
      <c r="F5" s="3">
        <f>VLOOKUP(A5,Fixtures!$J$26:$AW$45,40,FALSE)</f>
        <v>1.5551299204516527</v>
      </c>
      <c r="G5" s="18">
        <f t="shared" si="2"/>
        <v>83.005133589877929</v>
      </c>
      <c r="H5" s="19">
        <f>G5-D5</f>
        <v>-6.0327505590140476</v>
      </c>
      <c r="I5" s="6"/>
      <c r="M5" s="2" t="s">
        <v>121</v>
      </c>
      <c r="N5" s="18">
        <v>104.74593599207682</v>
      </c>
      <c r="O5" s="18">
        <v>91.365999490506752</v>
      </c>
      <c r="P5" s="19">
        <v>-13.379936501570072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1.6523145710684599</v>
      </c>
      <c r="C6" s="3">
        <f>VLOOKUP(A6,Fixtures!$J$3:$AW$22,40,FALSE)</f>
        <v>1.5145431658568953</v>
      </c>
      <c r="D6" s="18">
        <f t="shared" si="1"/>
        <v>109.0965651106825</v>
      </c>
      <c r="E6" s="3">
        <f>VLOOKUP(A6,Fixtures!$A$1:$C$21,3,FALSE)</f>
        <v>1.4298602080624188</v>
      </c>
      <c r="F6" s="3">
        <f>VLOOKUP(A6,Fixtures!$J$26:$AW$45,40,FALSE)</f>
        <v>1.3202830788760851</v>
      </c>
      <c r="G6" s="18">
        <f t="shared" si="2"/>
        <v>108.29951780337996</v>
      </c>
      <c r="H6" s="19">
        <f>G6-D6</f>
        <v>-0.7970473073025488</v>
      </c>
      <c r="I6" s="6"/>
      <c r="M6" s="2" t="s">
        <v>61</v>
      </c>
      <c r="N6" s="18">
        <v>96.51076520868844</v>
      </c>
      <c r="O6" s="18">
        <v>88.742028202106965</v>
      </c>
      <c r="P6" s="19">
        <v>-7.7687370065814747</v>
      </c>
    </row>
    <row r="7" spans="1:18" x14ac:dyDescent="0.25">
      <c r="A7" s="41" t="str">
        <f>Schedule!A7</f>
        <v>CHE</v>
      </c>
      <c r="B7" s="3">
        <f>VLOOKUP(A7,Fixtures!A6:C26,2,FALSE)</f>
        <v>0.73166965809920403</v>
      </c>
      <c r="C7" s="3">
        <f>VLOOKUP(A7,Fixtures!$J$3:$AW$22,40,FALSE)</f>
        <v>1.3056983594669034</v>
      </c>
      <c r="D7" s="18">
        <f t="shared" si="1"/>
        <v>56.036652937048459</v>
      </c>
      <c r="E7" s="3">
        <f>VLOOKUP(A7,Fixtures!$A$1:$C$21,3,FALSE)</f>
        <v>1.7490745557000431</v>
      </c>
      <c r="F7" s="3">
        <f>VLOOKUP(A7,Fixtures!$J$26:$AW$45,40,FALSE)</f>
        <v>1.4274106374837736</v>
      </c>
      <c r="G7" s="18">
        <f t="shared" si="2"/>
        <v>122.53478499945156</v>
      </c>
      <c r="H7" s="19">
        <f t="shared" si="0"/>
        <v>66.498132062403101</v>
      </c>
      <c r="I7" s="6"/>
      <c r="M7" s="2" t="s">
        <v>7</v>
      </c>
      <c r="N7" s="18">
        <v>73.525294531069122</v>
      </c>
      <c r="O7" s="18">
        <v>126.59009357498428</v>
      </c>
      <c r="P7" s="19">
        <v>53.064799043915158</v>
      </c>
    </row>
    <row r="8" spans="1:18" x14ac:dyDescent="0.25">
      <c r="A8" s="41" t="str">
        <f>Schedule!A8</f>
        <v>CRY</v>
      </c>
      <c r="B8" s="3">
        <f>VLOOKUP(A8,Fixtures!A7:C27,2,FALSE)</f>
        <v>1.4195001116801482</v>
      </c>
      <c r="C8" s="3">
        <f>VLOOKUP(A8,Fixtures!$J$3:$AW$22,40,FALSE)</f>
        <v>1.4457176573456225</v>
      </c>
      <c r="D8" s="18">
        <f t="shared" si="1"/>
        <v>98.186537631863018</v>
      </c>
      <c r="E8" s="3">
        <f>VLOOKUP(A8,Fixtures!$A$1:$C$21,3,FALSE)</f>
        <v>0.85830515821413078</v>
      </c>
      <c r="F8" s="3">
        <f>VLOOKUP(A8,Fixtures!$J$26:$AW$45,40,FALSE)</f>
        <v>1.4250470025900206</v>
      </c>
      <c r="G8" s="18">
        <f t="shared" si="2"/>
        <v>60.229954286010404</v>
      </c>
      <c r="H8" s="19">
        <f t="shared" si="0"/>
        <v>-37.956583345852614</v>
      </c>
      <c r="I8" s="6"/>
      <c r="M8" s="2" t="s">
        <v>53</v>
      </c>
      <c r="N8" s="18">
        <v>103.97249220866011</v>
      </c>
      <c r="O8" s="18">
        <v>65.366146229732792</v>
      </c>
      <c r="P8" s="19">
        <v>-38.606345978927322</v>
      </c>
    </row>
    <row r="9" spans="1:18" x14ac:dyDescent="0.25">
      <c r="A9" s="41" t="str">
        <f>Schedule!A9</f>
        <v>EVE</v>
      </c>
      <c r="B9" s="3">
        <f>VLOOKUP(A9,Fixtures!A8:C28,2,FALSE)</f>
        <v>1.0892927056909012</v>
      </c>
      <c r="C9" s="3">
        <f>VLOOKUP(A9,Fixtures!$J$3:$AW$22,40,FALSE)</f>
        <v>1.1296181720121139</v>
      </c>
      <c r="D9" s="18">
        <f t="shared" si="1"/>
        <v>96.430168412625335</v>
      </c>
      <c r="E9" s="3">
        <f>VLOOKUP(A9,Fixtures!$A$1:$C$21,3,FALSE)</f>
        <v>2.0575303424360643</v>
      </c>
      <c r="F9" s="3">
        <f>VLOOKUP(A9,Fixtures!$J$26:$AW$45,40,FALSE)</f>
        <v>1.6099741802183101</v>
      </c>
      <c r="G9" s="18">
        <f t="shared" si="2"/>
        <v>127.79896520806726</v>
      </c>
      <c r="H9" s="19">
        <f t="shared" si="0"/>
        <v>31.368796795441924</v>
      </c>
      <c r="I9" s="6"/>
      <c r="M9" s="2" t="s">
        <v>4</v>
      </c>
      <c r="N9" s="18">
        <v>90.462173452727313</v>
      </c>
      <c r="O9" s="18">
        <v>106.40591647359668</v>
      </c>
      <c r="P9" s="19">
        <v>15.943743020869363</v>
      </c>
    </row>
    <row r="10" spans="1:18" x14ac:dyDescent="0.25">
      <c r="A10" s="41" t="str">
        <f>Schedule!A10</f>
        <v>LEI</v>
      </c>
      <c r="B10" s="3">
        <f>VLOOKUP(A10,Fixtures!A9:C29,2,FALSE)</f>
        <v>1.5295851481357396</v>
      </c>
      <c r="C10" s="3">
        <f>VLOOKUP(A10,Fixtures!$J$3:$AW$22,40,FALSE)</f>
        <v>1.5246924036515679</v>
      </c>
      <c r="D10" s="18">
        <f t="shared" si="1"/>
        <v>100.32090043030672</v>
      </c>
      <c r="E10" s="3">
        <f>VLOOKUP(A10,Fixtures!$A$1:$C$21,3,FALSE)</f>
        <v>1.5084482011270046</v>
      </c>
      <c r="F10" s="3">
        <f>VLOOKUP(A10,Fixtures!$J$26:$AW$45,40,FALSE)</f>
        <v>1.3567519907213914</v>
      </c>
      <c r="G10" s="18">
        <f t="shared" si="2"/>
        <v>111.18083566068368</v>
      </c>
      <c r="H10" s="19">
        <f t="shared" si="0"/>
        <v>10.859935230376962</v>
      </c>
      <c r="I10" s="6"/>
      <c r="M10" s="2" t="s">
        <v>62</v>
      </c>
      <c r="N10" s="18">
        <v>86.623043763858249</v>
      </c>
      <c r="O10" s="18">
        <v>119.41939610591324</v>
      </c>
      <c r="P10" s="19">
        <v>32.796352342054988</v>
      </c>
    </row>
    <row r="11" spans="1:18" x14ac:dyDescent="0.25">
      <c r="A11" s="41" t="str">
        <f>Schedule!A11</f>
        <v>LIV</v>
      </c>
      <c r="B11" s="3">
        <f>VLOOKUP(A11,Fixtures!A10:C30,2,FALSE)</f>
        <v>1.0067160053606472</v>
      </c>
      <c r="C11" s="3">
        <f>VLOOKUP(A11,Fixtures!$J$3:$AW$22,40,FALSE)</f>
        <v>1.3654352179039881</v>
      </c>
      <c r="D11" s="18">
        <f t="shared" si="1"/>
        <v>73.728580613733328</v>
      </c>
      <c r="E11" s="3">
        <f>VLOOKUP(A11,Fixtures!$A$1:$C$21,3,FALSE)</f>
        <v>1.9687353706111832</v>
      </c>
      <c r="F11" s="3">
        <f>VLOOKUP(A11,Fixtures!$J$26:$AW$45,40,FALSE)</f>
        <v>1.4498713757466783</v>
      </c>
      <c r="G11" s="18">
        <f t="shared" si="2"/>
        <v>135.78689831001677</v>
      </c>
      <c r="H11" s="19">
        <f t="shared" si="0"/>
        <v>62.058317696283439</v>
      </c>
      <c r="I11" s="6"/>
      <c r="M11" s="2" t="s">
        <v>8</v>
      </c>
      <c r="N11" s="18">
        <v>66.53074400716153</v>
      </c>
      <c r="O11" s="18">
        <v>144.16738254017821</v>
      </c>
      <c r="P11" s="19">
        <v>77.636638533016679</v>
      </c>
    </row>
    <row r="12" spans="1:18" x14ac:dyDescent="0.25">
      <c r="A12" s="41" t="str">
        <f>Schedule!A12</f>
        <v>MCI</v>
      </c>
      <c r="B12" s="3">
        <f>VLOOKUP(A12,Fixtures!A11:C31,2,FALSE)</f>
        <v>0.56779244244483795</v>
      </c>
      <c r="C12" s="3">
        <f>VLOOKUP(A12,Fixtures!$J$3:$AW$22,40,FALSE)</f>
        <v>1.3270831209318297</v>
      </c>
      <c r="D12" s="18">
        <f t="shared" si="1"/>
        <v>42.7849946615367</v>
      </c>
      <c r="E12" s="3">
        <f>VLOOKUP(A12,Fixtures!$A$1:$C$21,3,FALSE)</f>
        <v>2.423051582141309</v>
      </c>
      <c r="F12" s="3">
        <f>VLOOKUP(A12,Fixtures!$J$26:$AW$45,40,FALSE)</f>
        <v>1.5022567640946221</v>
      </c>
      <c r="G12" s="18">
        <f t="shared" si="2"/>
        <v>161.29410364822888</v>
      </c>
      <c r="H12" s="19">
        <f t="shared" si="0"/>
        <v>118.50910898669218</v>
      </c>
      <c r="I12" s="6"/>
      <c r="M12" s="2" t="s">
        <v>1</v>
      </c>
      <c r="N12" s="18">
        <v>73.657642540508036</v>
      </c>
      <c r="O12" s="18">
        <v>170.17171366630865</v>
      </c>
      <c r="P12" s="19">
        <v>96.514071125800612</v>
      </c>
    </row>
    <row r="13" spans="1:18" x14ac:dyDescent="0.25">
      <c r="A13" s="41" t="str">
        <f>Schedule!A13</f>
        <v>MUN</v>
      </c>
      <c r="B13" s="3">
        <f>VLOOKUP(A13,Fixtures!A12:C32,2,FALSE)</f>
        <v>0.85075962443561648</v>
      </c>
      <c r="C13" s="3">
        <f>VLOOKUP(A13,Fixtures!$J$3:$AW$22,40,FALSE)</f>
        <v>1.4459110473843886</v>
      </c>
      <c r="D13" s="18">
        <f t="shared" si="1"/>
        <v>58.839001609028173</v>
      </c>
      <c r="E13" s="3">
        <f>VLOOKUP(A13,Fixtures!$A$1:$C$21,3,FALSE)</f>
        <v>1.5991135674035544</v>
      </c>
      <c r="F13" s="3">
        <f>VLOOKUP(A13,Fixtures!$J$26:$AW$45,40,FALSE)</f>
        <v>1.3478521495199736</v>
      </c>
      <c r="G13" s="18">
        <f t="shared" si="2"/>
        <v>118.64161569746841</v>
      </c>
      <c r="H13" s="19">
        <f t="shared" si="0"/>
        <v>59.802614088440237</v>
      </c>
      <c r="I13" s="6"/>
      <c r="M13" s="2" t="s">
        <v>6</v>
      </c>
      <c r="N13" s="18">
        <v>75.579551935531612</v>
      </c>
      <c r="O13" s="18">
        <v>119.16489805128808</v>
      </c>
      <c r="P13" s="19">
        <v>43.585346115756465</v>
      </c>
    </row>
    <row r="14" spans="1:18" x14ac:dyDescent="0.25">
      <c r="A14" s="41" t="str">
        <f>Schedule!A14</f>
        <v>NEW</v>
      </c>
      <c r="B14" s="3">
        <f>VLOOKUP(A14,Fixtures!A13:C33,2,FALSE)</f>
        <v>1.9803287783787233</v>
      </c>
      <c r="C14" s="3">
        <f>VLOOKUP(A14,Fixtures!$J$3:$AW$22,40,FALSE)</f>
        <v>1.3866643273877479</v>
      </c>
      <c r="D14" s="18">
        <f t="shared" si="1"/>
        <v>142.81241243937842</v>
      </c>
      <c r="E14" s="3">
        <f>VLOOKUP(A14,Fixtures!$A$1:$C$21,3,FALSE)</f>
        <v>0.71511595145210216</v>
      </c>
      <c r="F14" s="3">
        <f>VLOOKUP(A14,Fixtures!$J$26:$AW$45,40,FALSE)</f>
        <v>1.2993060003304853</v>
      </c>
      <c r="G14" s="18">
        <f t="shared" si="2"/>
        <v>55.038301313948267</v>
      </c>
      <c r="H14" s="19">
        <f t="shared" si="0"/>
        <v>-87.774111125430153</v>
      </c>
      <c r="I14" s="6"/>
      <c r="M14" s="2" t="s">
        <v>2</v>
      </c>
      <c r="N14" s="18">
        <v>127.87085885505225</v>
      </c>
      <c r="O14" s="18">
        <v>65.755311592829273</v>
      </c>
      <c r="P14" s="19">
        <v>-62.115547262222975</v>
      </c>
    </row>
    <row r="15" spans="1:18" x14ac:dyDescent="0.25">
      <c r="A15" s="41" t="str">
        <f>Schedule!A15</f>
        <v>NOR</v>
      </c>
      <c r="B15" s="3">
        <f>VLOOKUP(A15,Fixtures!A14:C34,2,FALSE)</f>
        <v>1.7860307279950223</v>
      </c>
      <c r="C15" s="3">
        <f>VLOOKUP(A15,Fixtures!$J$3:$AW$22,40,FALSE)</f>
        <v>1.46289427123967</v>
      </c>
      <c r="D15" s="18">
        <f t="shared" si="1"/>
        <v>122.08884559247906</v>
      </c>
      <c r="E15" s="3">
        <f>VLOOKUP(A15,Fixtures!$A$1:$C$21,3,FALSE)</f>
        <v>0.97047247507585599</v>
      </c>
      <c r="F15" s="3">
        <f>VLOOKUP(A15,Fixtures!$J$26:$AW$45,40,FALSE)</f>
        <v>1.2740371317801387</v>
      </c>
      <c r="G15" s="18">
        <f t="shared" si="2"/>
        <v>76.173013397173975</v>
      </c>
      <c r="H15" s="19">
        <f t="shared" si="0"/>
        <v>-45.915832195305086</v>
      </c>
      <c r="I15" s="6"/>
      <c r="M15" s="2" t="s">
        <v>113</v>
      </c>
      <c r="N15" s="18">
        <v>126.19295913873509</v>
      </c>
      <c r="O15" s="18">
        <v>78.690169870818323</v>
      </c>
      <c r="P15" s="19">
        <v>-47.502789267916768</v>
      </c>
    </row>
    <row r="16" spans="1:18" x14ac:dyDescent="0.25">
      <c r="A16" s="41" t="str">
        <f>Schedule!A16</f>
        <v>SHU</v>
      </c>
      <c r="B16" s="3">
        <f>VLOOKUP(A16,Fixtures!A15:C35,2,FALSE)</f>
        <v>1.1598199157612596</v>
      </c>
      <c r="C16" s="3">
        <f>VLOOKUP(A16,Fixtures!$J$3:$AW$22,40,FALSE)</f>
        <v>1.3107093499295528</v>
      </c>
      <c r="D16" s="18">
        <f t="shared" si="1"/>
        <v>88.487956221842552</v>
      </c>
      <c r="E16" s="3">
        <f>VLOOKUP(A16,Fixtures!$A$1:$C$21,3,FALSE)</f>
        <v>1.1351484612050282</v>
      </c>
      <c r="F16" s="3">
        <f>VLOOKUP(A16,Fixtures!$J$26:$AW$45,40,FALSE)</f>
        <v>1.5406905525884393</v>
      </c>
      <c r="G16" s="18">
        <f t="shared" si="2"/>
        <v>73.677901074808332</v>
      </c>
      <c r="H16" s="19">
        <f t="shared" si="0"/>
        <v>-14.81005514703422</v>
      </c>
      <c r="I16" s="6"/>
      <c r="M16" s="2" t="s">
        <v>112</v>
      </c>
      <c r="N16" s="18">
        <v>85.630914568147944</v>
      </c>
      <c r="O16" s="18">
        <v>83.948827128890514</v>
      </c>
      <c r="P16" s="19">
        <v>-1.6820874392574297</v>
      </c>
    </row>
    <row r="17" spans="1:16" x14ac:dyDescent="0.25">
      <c r="A17" s="41" t="str">
        <f>Schedule!A17</f>
        <v>SOU</v>
      </c>
      <c r="B17" s="3">
        <f>VLOOKUP(A17,Fixtures!A16:C36,2,FALSE)</f>
        <v>1.3521535123406565</v>
      </c>
      <c r="C17" s="3">
        <f>VLOOKUP(A17,Fixtures!$J$3:$AW$22,40,FALSE)</f>
        <v>1.4475050770246769</v>
      </c>
      <c r="D17" s="18">
        <f t="shared" si="1"/>
        <v>93.412695665288169</v>
      </c>
      <c r="E17" s="3">
        <f>VLOOKUP(A17,Fixtures!$A$1:$C$21,3,FALSE)</f>
        <v>1.5072789336801038</v>
      </c>
      <c r="F17" s="3">
        <f>VLOOKUP(A17,Fixtures!$J$26:$AW$45,40,FALSE)</f>
        <v>1.3660337891725469</v>
      </c>
      <c r="G17" s="18">
        <f t="shared" si="2"/>
        <v>110.33979873902781</v>
      </c>
      <c r="H17" s="19">
        <f t="shared" si="0"/>
        <v>16.927103073739644</v>
      </c>
      <c r="I17" s="6"/>
      <c r="M17" s="2" t="s">
        <v>10</v>
      </c>
      <c r="N17" s="18">
        <v>101.72449846513021</v>
      </c>
      <c r="O17" s="18">
        <v>104.66780317548844</v>
      </c>
      <c r="P17" s="19">
        <v>2.9433047103582339</v>
      </c>
    </row>
    <row r="18" spans="1:16" x14ac:dyDescent="0.25">
      <c r="A18" s="41" t="str">
        <f>Schedule!A18</f>
        <v>TOT</v>
      </c>
      <c r="B18" s="3">
        <f>VLOOKUP(A18,Fixtures!A17:C37,2,FALSE)</f>
        <v>1.7078804703329666</v>
      </c>
      <c r="C18" s="3">
        <f>VLOOKUP(A18,Fixtures!$J$3:$AW$22,40,FALSE)</f>
        <v>1.6067266659417345</v>
      </c>
      <c r="D18" s="18">
        <f t="shared" si="1"/>
        <v>106.295644837135</v>
      </c>
      <c r="E18" s="3">
        <f>VLOOKUP(A18,Fixtures!$A$1:$C$21,3,FALSE)</f>
        <v>1.5001928912006934</v>
      </c>
      <c r="F18" s="3">
        <f>VLOOKUP(A18,Fixtures!$J$26:$AW$45,40,FALSE)</f>
        <v>1.3565353479405811</v>
      </c>
      <c r="G18" s="18">
        <f t="shared" si="2"/>
        <v>110.59003316634583</v>
      </c>
      <c r="H18" s="19">
        <f t="shared" si="0"/>
        <v>4.2943883292108325</v>
      </c>
      <c r="I18" s="6"/>
      <c r="M18" s="2" t="s">
        <v>3</v>
      </c>
      <c r="N18" s="18">
        <v>95.378937980560409</v>
      </c>
      <c r="O18" s="18">
        <v>98.119927036649472</v>
      </c>
      <c r="P18" s="19">
        <v>2.7409890560890631</v>
      </c>
    </row>
    <row r="19" spans="1:16" x14ac:dyDescent="0.25">
      <c r="A19" s="41" t="str">
        <f>Schedule!A19</f>
        <v>WAT</v>
      </c>
      <c r="B19" s="3">
        <f>VLOOKUP(A19,Fixtures!A18:C38,2,FALSE)</f>
        <v>1.3870684758850653</v>
      </c>
      <c r="C19" s="3">
        <f>VLOOKUP(A19,Fixtures!$J$3:$AW$22,40,FALSE)</f>
        <v>1.4188766992886508</v>
      </c>
      <c r="D19" s="18">
        <f t="shared" si="1"/>
        <v>97.75821088474197</v>
      </c>
      <c r="E19" s="3">
        <f>VLOOKUP(A19,Fixtures!$A$1:$C$21,3,FALSE)</f>
        <v>1.0937667967056783</v>
      </c>
      <c r="F19" s="3">
        <f>VLOOKUP(A19,Fixtures!$J$26:$AW$45,40,FALSE)</f>
        <v>1.4081458375274913</v>
      </c>
      <c r="G19" s="18">
        <f t="shared" si="2"/>
        <v>77.674255574705313</v>
      </c>
      <c r="H19" s="19">
        <f t="shared" si="0"/>
        <v>-20.083955310036657</v>
      </c>
      <c r="I19" s="6"/>
      <c r="M19" s="2" t="s">
        <v>71</v>
      </c>
      <c r="N19" s="18">
        <v>108.81111720146193</v>
      </c>
      <c r="O19" s="18">
        <v>81.51534805545792</v>
      </c>
      <c r="P19" s="19">
        <v>-27.295769146004005</v>
      </c>
    </row>
    <row r="20" spans="1:16" x14ac:dyDescent="0.25">
      <c r="A20" s="41" t="str">
        <f>Schedule!A20</f>
        <v>WHU</v>
      </c>
      <c r="B20" s="3">
        <f>VLOOKUP(A20,Fixtures!A19:C39,2,FALSE)</f>
        <v>1.9697165318527736</v>
      </c>
      <c r="C20" s="3">
        <f>VLOOKUP(A20,Fixtures!$J$3:$AW$22,40,FALSE)</f>
        <v>1.7687073155086839</v>
      </c>
      <c r="D20" s="18">
        <f t="shared" si="1"/>
        <v>111.36475292331107</v>
      </c>
      <c r="E20" s="3">
        <f>VLOOKUP(A20,Fixtures!$A$1:$C$21,3,FALSE)</f>
        <v>0.93490572171651487</v>
      </c>
      <c r="F20" s="3">
        <f>VLOOKUP(A20,Fixtures!$J$26:$AW$45,40,FALSE)</f>
        <v>1.1491718258450467</v>
      </c>
      <c r="G20" s="18">
        <f t="shared" si="2"/>
        <v>81.354737445727864</v>
      </c>
      <c r="H20" s="19">
        <f t="shared" si="0"/>
        <v>-30.01001547758321</v>
      </c>
      <c r="I20" s="6"/>
      <c r="M20" s="2" t="s">
        <v>63</v>
      </c>
      <c r="N20" s="18">
        <v>132.48086269893594</v>
      </c>
      <c r="O20" s="18">
        <v>88.579127642531972</v>
      </c>
      <c r="P20" s="19">
        <v>-43.901735056403965</v>
      </c>
    </row>
    <row r="21" spans="1:16" x14ac:dyDescent="0.25">
      <c r="A21" s="41" t="str">
        <f>Schedule!A21</f>
        <v>WOL</v>
      </c>
      <c r="B21" s="3">
        <f>VLOOKUP(A21,Fixtures!A20:C40,2,FALSE)</f>
        <v>0.79314423491121433</v>
      </c>
      <c r="C21" s="3">
        <f>VLOOKUP(A21,Fixtures!$J$3:$AW$22,40,FALSE)</f>
        <v>1.4282965250341209</v>
      </c>
      <c r="D21" s="18">
        <f t="shared" si="1"/>
        <v>55.53078236973704</v>
      </c>
      <c r="E21" s="3">
        <f>VLOOKUP(A21,Fixtures!$A$1:$C$21,3,FALSE)</f>
        <v>1.6583463372345038</v>
      </c>
      <c r="F21" s="3">
        <f>VLOOKUP(A21,Fixtures!$J$26:$AW$45,40,FALSE)</f>
        <v>1.4281100902936943</v>
      </c>
      <c r="G21" s="18">
        <f t="shared" si="2"/>
        <v>116.12174359005201</v>
      </c>
      <c r="H21" s="19">
        <f t="shared" si="0"/>
        <v>60.590961220314966</v>
      </c>
      <c r="I21" s="6"/>
      <c r="M21" s="2" t="s">
        <v>89</v>
      </c>
      <c r="N21" s="18">
        <v>76.77413698547339</v>
      </c>
      <c r="O21" s="18">
        <v>103.15290111547259</v>
      </c>
      <c r="P21" s="19">
        <v>26.378764129999198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ref="M2:M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zoomScaleNormal="100" workbookViewId="0">
      <selection activeCell="AT1" sqref="AT1:AW1048576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8" width="5.6640625" style="60" hidden="1" customWidth="1"/>
    <col min="29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">
        <v>5</v>
      </c>
      <c r="AU2" s="3">
        <v>82.969099891398841</v>
      </c>
      <c r="AV2" s="72" t="s">
        <v>5</v>
      </c>
      <c r="AW2" s="3">
        <v>116.76190745194771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">
        <v>111</v>
      </c>
      <c r="AU3" s="3">
        <v>81.867577343514867</v>
      </c>
      <c r="AV3" s="72" t="s">
        <v>111</v>
      </c>
      <c r="AW3" s="3">
        <v>157.28816198409424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">
        <v>73</v>
      </c>
      <c r="AU4" s="3">
        <v>69.535866066967472</v>
      </c>
      <c r="AV4" s="72" t="s">
        <v>73</v>
      </c>
      <c r="AW4" s="3">
        <v>133.16810182295947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">
        <v>121</v>
      </c>
      <c r="AU5" s="3">
        <v>82.229399541456075</v>
      </c>
      <c r="AV5" s="72" t="s">
        <v>121</v>
      </c>
      <c r="AW5" s="3">
        <v>115.22052959128452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">
        <v>61</v>
      </c>
      <c r="AU6" s="3">
        <v>79.867825381896267</v>
      </c>
      <c r="AV6" s="72" t="s">
        <v>61</v>
      </c>
      <c r="AW6" s="3">
        <v>106.1618417295573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">
        <v>7</v>
      </c>
      <c r="AU7" s="3">
        <v>113.93108421748586</v>
      </c>
      <c r="AV7" s="72" t="s">
        <v>7</v>
      </c>
      <c r="AW7" s="3">
        <v>80.877823984176047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">
        <v>53</v>
      </c>
      <c r="AU8" s="3">
        <v>58.829531606759517</v>
      </c>
      <c r="AV8" s="72" t="s">
        <v>53</v>
      </c>
      <c r="AW8" s="3">
        <v>114.36974142952613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">
        <v>4</v>
      </c>
      <c r="AU9" s="3">
        <v>95.765324826237006</v>
      </c>
      <c r="AV9" s="72" t="s">
        <v>4</v>
      </c>
      <c r="AW9" s="3">
        <v>99.50839079800005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">
        <v>62</v>
      </c>
      <c r="AU10" s="3">
        <v>107.47745649532192</v>
      </c>
      <c r="AV10" s="72" t="s">
        <v>62</v>
      </c>
      <c r="AW10" s="3">
        <v>95.285348140244082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">
        <v>8</v>
      </c>
      <c r="AU11" s="3">
        <v>129.75064428616039</v>
      </c>
      <c r="AV11" s="72" t="s">
        <v>8</v>
      </c>
      <c r="AW11" s="3">
        <v>73.183818407877695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">
        <v>1</v>
      </c>
      <c r="AU12" s="3">
        <v>153.15454229967779</v>
      </c>
      <c r="AV12" s="72" t="s">
        <v>1</v>
      </c>
      <c r="AW12" s="3">
        <v>81.023406794558852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">
        <v>6</v>
      </c>
      <c r="AU13" s="3">
        <v>107.24840824615927</v>
      </c>
      <c r="AV13" s="72" t="s">
        <v>6</v>
      </c>
      <c r="AW13" s="3">
        <v>83.137507129084781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">
        <v>2</v>
      </c>
      <c r="AU14" s="3">
        <v>59.179780433546348</v>
      </c>
      <c r="AV14" s="72" t="s">
        <v>2</v>
      </c>
      <c r="AW14" s="3">
        <v>140.6579447405575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">
        <v>113</v>
      </c>
      <c r="AU15" s="3">
        <v>70.821152883736488</v>
      </c>
      <c r="AV15" s="72" t="s">
        <v>113</v>
      </c>
      <c r="AW15" s="3">
        <v>138.81225505260861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">
        <v>112</v>
      </c>
      <c r="AU16" s="3">
        <v>75.553944416001471</v>
      </c>
      <c r="AV16" s="72" t="s">
        <v>112</v>
      </c>
      <c r="AW16" s="3">
        <v>94.194006024962746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">
        <v>10</v>
      </c>
      <c r="AU17" s="3">
        <v>94.201022857939606</v>
      </c>
      <c r="AV17" s="72" t="s">
        <v>10</v>
      </c>
      <c r="AW17" s="3">
        <v>111.89694831164324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">
        <v>3</v>
      </c>
      <c r="AU18" s="3">
        <v>88.30793433298453</v>
      </c>
      <c r="AV18" s="72" t="s">
        <v>3</v>
      </c>
      <c r="AW18" s="3">
        <v>104.91683177861646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">
        <v>71</v>
      </c>
      <c r="AU19" s="3">
        <v>73.363813249912127</v>
      </c>
      <c r="AV19" s="72" t="s">
        <v>71</v>
      </c>
      <c r="AW19" s="3">
        <v>119.69222892160813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">
        <v>63</v>
      </c>
      <c r="AU20" s="3">
        <v>79.721214878278772</v>
      </c>
      <c r="AV20" s="72" t="s">
        <v>63</v>
      </c>
      <c r="AW20" s="3">
        <v>145.72894896882954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">
        <v>89</v>
      </c>
      <c r="AU21" s="3">
        <v>92.837611003925332</v>
      </c>
      <c r="AV21" s="72" t="s">
        <v>89</v>
      </c>
      <c r="AW21" s="3">
        <v>84.451550684020731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">
        <v>26</v>
      </c>
      <c r="AU22" s="3">
        <v>101.40667764504303</v>
      </c>
      <c r="AV22" s="72" t="s">
        <v>26</v>
      </c>
      <c r="AW22" s="3">
        <v>95.532469733411759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28-36</v>
      </c>
      <c r="AQ23" s="63" t="str">
        <f>CONCATENATE("GW ",Fixtures!$D$6,"-",Fixtures!$D$6+5)</f>
        <v>GW 28-33</v>
      </c>
      <c r="AR23" s="63" t="str">
        <f>CONCATENATE("GW ",Fixtures!$D$6,"-",Fixtures!$D$6+2)</f>
        <v>GW 28-30</v>
      </c>
      <c r="AS23" s="64"/>
      <c r="AT23" s="72" t="s">
        <v>116</v>
      </c>
      <c r="AU23" s="3">
        <v>100.0603723087404</v>
      </c>
      <c r="AV23" s="72" t="s">
        <v>116</v>
      </c>
      <c r="AW23" s="3">
        <v>128.69031435062257</v>
      </c>
      <c r="AZ23" s="66"/>
      <c r="BB23" s="62"/>
      <c r="BE23" s="62"/>
    </row>
    <row r="24" spans="1:57" x14ac:dyDescent="0.25">
      <c r="A24" s="41" t="str">
        <f>$A2</f>
        <v>ARS</v>
      </c>
      <c r="B24" s="9">
        <f>(VLOOKUP(B2,$AV$2:$AW$41,2,FALSE)*VLOOKUP(B46,$AT$2:$AU$41,2,FALSE))/(100*100)*'Formula Data'!$AB$22</f>
        <v>1.2651626098390971</v>
      </c>
      <c r="C24" s="9">
        <f>(VLOOKUP(C2,$AV$2:$AW$41,2,FALSE)*VLOOKUP(C46,$AT$2:$AU$41,2,FALSE))/(100*100)*'Formula Data'!$AB$22</f>
        <v>1.4264313552777115</v>
      </c>
      <c r="D24" s="9">
        <f>(VLOOKUP(D2,$AV$2:$AW$41,2,FALSE)*VLOOKUP(D46,$AT$2:$AU$41,2,FALSE))/(100*100)*'Formula Data'!$AB$22</f>
        <v>0.65825951648647785</v>
      </c>
      <c r="E24" s="9">
        <f>(VLOOKUP(E2,$AV$2:$AW$41,2,FALSE)*VLOOKUP(E46,$AT$2:$AU$41,2,FALSE))/(100*100)*'Formula Data'!$AB$22</f>
        <v>1.4097029225120208</v>
      </c>
      <c r="F24" s="9">
        <f>(VLOOKUP(F2,$AV$2:$AW$41,2,FALSE)*VLOOKUP(F46,$AT$2:$AU$41,2,FALSE))/(100*100)*'Formula Data'!$AB$22</f>
        <v>1.0765842839466488</v>
      </c>
      <c r="G24" s="9">
        <f>(VLOOKUP(G2,$AV$2:$AW$41,2,FALSE)*VLOOKUP(G46,$AT$2:$AU$41,2,FALSE))/(100*100)*'Formula Data'!$AB$22</f>
        <v>2.113384267010562</v>
      </c>
      <c r="H24" s="9">
        <f>(VLOOKUP(H2,$AV$2:$AW$41,2,FALSE)*VLOOKUP(H46,$AT$2:$AU$41,2,FALSE))/(100*100)*'Formula Data'!$AB$22</f>
        <v>0.74778901176863999</v>
      </c>
      <c r="I24" s="9">
        <f>(VLOOKUP(I2,$AV$2:$AW$41,2,FALSE)*VLOOKUP(I46,$AT$2:$AU$41,2,FALSE))/(100*100)*'Formula Data'!$AB$22</f>
        <v>1.7892978575766132</v>
      </c>
      <c r="J24" s="9">
        <f>(VLOOKUP(J2,$AV$2:$AW$41,2,FALSE)*VLOOKUP(J46,$AT$2:$AU$41,2,FALSE))/(100*100)*'Formula Data'!$AB$22</f>
        <v>0.84723784862313356</v>
      </c>
      <c r="K24" s="9">
        <f>(VLOOKUP(K2,$AV$2:$AW$41,2,FALSE)*VLOOKUP(K46,$AT$2:$AU$41,2,FALSE))/(100*100)*'Formula Data'!$AB$22</f>
        <v>1.5367158539475414</v>
      </c>
      <c r="L24" s="9">
        <f>(VLOOKUP(L2,$AV$2:$AW$41,2,FALSE)*VLOOKUP(L46,$AT$2:$AU$41,2,FALSE))/(100*100)*'Formula Data'!$AB$22</f>
        <v>1.1347235309311017</v>
      </c>
      <c r="M24" s="9">
        <f>(VLOOKUP(M2,$AV$2:$AW$41,2,FALSE)*VLOOKUP(M46,$AT$2:$AU$41,2,FALSE))/(100*100)*'Formula Data'!$AB$22</f>
        <v>0.85705403953466286</v>
      </c>
      <c r="N24" s="9">
        <f>(VLOOKUP(N2,$AV$2:$AW$41,2,FALSE)*VLOOKUP(N46,$AT$2:$AU$41,2,FALSE))/(100*100)*'Formula Data'!$AB$22</f>
        <v>1.5034904541146275</v>
      </c>
      <c r="O24" s="9">
        <f>(VLOOKUP(O2,$AV$2:$AW$41,2,FALSE)*VLOOKUP(O46,$AT$2:$AU$41,2,FALSE))/(100*100)*'Formula Data'!$AB$22</f>
        <v>1.2485613607104713</v>
      </c>
      <c r="P24" s="9">
        <f>(VLOOKUP(P2,$AV$2:$AW$41,2,FALSE)*VLOOKUP(P46,$AT$2:$AU$41,2,FALSE))/(100*100)*'Formula Data'!$AB$22</f>
        <v>1.5481473710619753</v>
      </c>
      <c r="Q24" s="9">
        <f>(VLOOKUP(Q2,$AV$2:$AW$41,2,FALSE)*VLOOKUP(Q46,$AT$2:$AU$41,2,FALSE))/(100*100)*'Formula Data'!$AB$22</f>
        <v>1.3107742882677802</v>
      </c>
      <c r="R24" s="9">
        <f>(VLOOKUP(R2,$AV$2:$AW$41,2,FALSE)*VLOOKUP(R46,$AT$2:$AU$41,2,FALSE))/(100*100)*'Formula Data'!$AB$22</f>
        <v>1.0886616705237699</v>
      </c>
      <c r="S24" s="9">
        <f>(VLOOKUP(S2,$AV$2:$AW$41,2,FALSE)*VLOOKUP(S46,$AT$2:$AU$41,2,FALSE))/(100*100)*'Formula Data'!$AB$22</f>
        <v>0.89503863884189139</v>
      </c>
      <c r="T24" s="9">
        <f>(VLOOKUP(T2,$AV$2:$AW$41,2,FALSE)*VLOOKUP(T46,$AT$2:$AU$41,2,FALSE))/(100*100)*'Formula Data'!$AB$22</f>
        <v>1.1977944335843442</v>
      </c>
      <c r="U24" s="9">
        <f>(VLOOKUP(U2,$AV$2:$AW$41,2,FALSE)*VLOOKUP(U46,$AT$2:$AU$41,2,FALSE))/(100*100)*'Formula Data'!$AB$22</f>
        <v>1.0867055638649528</v>
      </c>
      <c r="V24" s="9">
        <f>(VLOOKUP(V2,$AV$2:$AW$41,2,FALSE)*VLOOKUP(V46,$AT$2:$AU$41,2,FALSE))/(100*100)*'Formula Data'!$AB$22</f>
        <v>1.1170675360988327</v>
      </c>
      <c r="W24" s="9">
        <f>(VLOOKUP(W2,$AV$2:$AW$41,2,FALSE)*VLOOKUP(W46,$AT$2:$AU$41,2,FALSE))/(100*100)*'Formula Data'!$AB$22</f>
        <v>1.0287106129731474</v>
      </c>
      <c r="X24" s="9">
        <f>(VLOOKUP(X2,$AV$2:$AW$41,2,FALSE)*VLOOKUP(X46,$AT$2:$AU$41,2,FALSE))/(100*100)*'Formula Data'!$AB$22</f>
        <v>1.2656269096715944</v>
      </c>
      <c r="Y24" s="83">
        <f>(VLOOKUP(Y2,$AV$2:$AW$41,2,FALSE)*VLOOKUP(Y46,$AT$2:$AU$41,2,FALSE))/(100*100)*'Formula Data'!$AB$22</f>
        <v>0.72746405514926582</v>
      </c>
      <c r="Z24" s="83">
        <f>(VLOOKUP(Z2,$AV$2:$AW$41,2,FALSE)*VLOOKUP(Z46,$AT$2:$AU$41,2,FALSE))/(100*100)*'Formula Data'!$AB$22</f>
        <v>0.95488379981400506</v>
      </c>
      <c r="AA24" s="83">
        <f>(VLOOKUP(AA2,$AV$2:$AW$41,2,FALSE)*VLOOKUP(AA46,$AT$2:$AU$41,2,FALSE))/(100*100)*'Formula Data'!$AB$22</f>
        <v>1.8899342690188985</v>
      </c>
      <c r="AB24" s="84">
        <f>(VLOOKUP(AB2,$AV$2:$AW$41,2,FALSE)*VLOOKUP(AB46,$AT$2:$AU$41,2,FALSE))/(100*100)*'Formula Data'!$AB$22</f>
        <v>1.3370330283934428</v>
      </c>
      <c r="AC24" s="129">
        <f>(VLOOKUP(AC2,$AV$2:$AW$41,2,FALSE)*VLOOKUP(AC46,$AT$2:$AU$41,2,FALSE))/(100*100)*'Formula Data'!$AB$22</f>
        <v>0.72877351497872189</v>
      </c>
      <c r="AD24" s="84">
        <f>(VLOOKUP(AD2,$AV$2:$AW$41,2,FALSE)*VLOOKUP(AD46,$AT$2:$AU$41,2,FALSE))/(100*100)*'Formula Data'!$AB$22</f>
        <v>1.9580702330913755</v>
      </c>
      <c r="AE24" s="84">
        <f>(VLOOKUP(AE2,$AV$2:$AW$41,2,FALSE)*VLOOKUP(AE46,$AT$2:$AU$41,2,FALSE))/(100*100)*'Formula Data'!$AB$22</f>
        <v>1.0363631161654543</v>
      </c>
      <c r="AF24" s="84">
        <f>(VLOOKUP(AF2,$AV$2:$AW$41,2,FALSE)*VLOOKUP(AF46,$AT$2:$AU$41,2,FALSE))/(100*100)*'Formula Data'!$AB$22</f>
        <v>1.0064688163907836</v>
      </c>
      <c r="AG24" s="84">
        <f>(VLOOKUP(AG2,$AV$2:$AW$41,2,FALSE)*VLOOKUP(AG46,$AT$2:$AU$41,2,FALSE))/(100*100)*'Formula Data'!$AB$22</f>
        <v>1.8651348721724323</v>
      </c>
      <c r="AH24" s="84">
        <f>(VLOOKUP(AH2,$AV$2:$AW$41,2,FALSE)*VLOOKUP(AH46,$AT$2:$AU$41,2,FALSE))/(100*100)*'Formula Data'!$AB$22</f>
        <v>0.7596083140943739</v>
      </c>
      <c r="AI24" s="84">
        <f>(VLOOKUP(AI2,$AV$2:$AW$41,2,FALSE)*VLOOKUP(AI46,$AT$2:$AU$41,2,FALSE))/(100*100)*'Formula Data'!$AB$22</f>
        <v>1.2802906022678298</v>
      </c>
      <c r="AJ24" s="84">
        <f>(VLOOKUP(AJ2,$AV$2:$AW$41,2,FALSE)*VLOOKUP(AJ46,$AT$2:$AU$41,2,FALSE))/(100*100)*'Formula Data'!$AB$22</f>
        <v>0.94368542746672479</v>
      </c>
      <c r="AK24" s="79">
        <f>(VLOOKUP(AK2,$AV$2:$AW$41,2,FALSE)*VLOOKUP(AK46,$AT$2:$AU$41,2,FALSE))/(100*100)*'Formula Data'!$AB$22</f>
        <v>0.98332594438103504</v>
      </c>
      <c r="AL24" s="79">
        <f>(VLOOKUP(AL2,$AV$2:$AW$41,2,FALSE)*VLOOKUP(AL46,$AT$2:$AU$41,2,FALSE))/(100*100)*'Formula Data'!$AB$22</f>
        <v>1.4147448398996327</v>
      </c>
      <c r="AM24" s="79">
        <f>(VLOOKUP(AM2,$AV$2:$AW$41,2,FALSE)*VLOOKUP(AM46,$AT$2:$AU$41,2,FALSE))/(100*100)*'Formula Data'!$AB$22</f>
        <v>1.608230843920303</v>
      </c>
      <c r="AN24" s="9">
        <f ca="1">IF(OR(Fixtures!$D$6&lt;=0,Fixtures!$D$6&gt;39),AVERAGE(B24:AM24),AVERAGE(OFFSET(A24,0,Fixtures!$D$6,1,38-Fixtures!$D$6+1)))</f>
        <v>1.2349724113480607</v>
      </c>
      <c r="AO24" s="41" t="str">
        <f>$A2</f>
        <v>ARS</v>
      </c>
      <c r="AP24" s="65">
        <f ca="1">AVERAGE(OFFSET(A24,0,Fixtures!$D$6,1,9))</f>
        <v>1.1735245378898589</v>
      </c>
      <c r="AQ24" s="65">
        <f ca="1">AVERAGE(OFFSET(A24,0,Fixtures!$D$6,1,6))</f>
        <v>1.2257364778155235</v>
      </c>
      <c r="AR24" s="65">
        <f ca="1">AVERAGE(OFFSET(A24,0,Fixtures!$D$6,1,3))</f>
        <v>1.2410689547451839</v>
      </c>
      <c r="AS24" s="64"/>
      <c r="AT24" s="72" t="s">
        <v>74</v>
      </c>
      <c r="AU24" s="3">
        <v>84.988280748515805</v>
      </c>
      <c r="AV24" s="72" t="s">
        <v>74</v>
      </c>
      <c r="AW24" s="3">
        <v>108.95571967333048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>(VLOOKUP(B3,$AV$2:$AW$41,2,FALSE)*VLOOKUP(B47,$AT$2:$AU$41,2,FALSE))/(100*100)*'Formula Data'!$AB$22</f>
        <v>0.93115677791135121</v>
      </c>
      <c r="C25" s="9">
        <f>(VLOOKUP(C3,$AV$2:$AW$41,2,FALSE)*VLOOKUP(C47,$AT$2:$AU$41,2,FALSE))/(100*100)*'Formula Data'!$AB$22</f>
        <v>1.7655426048670988</v>
      </c>
      <c r="D25" s="9">
        <f>(VLOOKUP(D3,$AV$2:$AW$41,2,FALSE)*VLOOKUP(D47,$AT$2:$AU$41,2,FALSE))/(100*100)*'Formula Data'!$AB$22</f>
        <v>1.3192821786196267</v>
      </c>
      <c r="E25" s="9">
        <f>(VLOOKUP(E3,$AV$2:$AW$41,2,FALSE)*VLOOKUP(E47,$AT$2:$AU$41,2,FALSE))/(100*100)*'Formula Data'!$AB$22</f>
        <v>1.0150531436632395</v>
      </c>
      <c r="F25" s="9">
        <f>(VLOOKUP(F3,$AV$2:$AW$41,2,FALSE)*VLOOKUP(F47,$AT$2:$AU$41,2,FALSE))/(100*100)*'Formula Data'!$AB$22</f>
        <v>1.932074307922683</v>
      </c>
      <c r="G25" s="9">
        <f>(VLOOKUP(G3,$AV$2:$AW$41,2,FALSE)*VLOOKUP(G47,$AT$2:$AU$41,2,FALSE))/(100*100)*'Formula Data'!$AB$22</f>
        <v>1.0362840707500132</v>
      </c>
      <c r="H25" s="9">
        <f>(VLOOKUP(H3,$AV$2:$AW$41,2,FALSE)*VLOOKUP(H47,$AT$2:$AU$41,2,FALSE))/(100*100)*'Formula Data'!$AB$22</f>
        <v>1.4074936266184426</v>
      </c>
      <c r="I25" s="9">
        <f>(VLOOKUP(I3,$AV$2:$AW$41,2,FALSE)*VLOOKUP(I47,$AT$2:$AU$41,2,FALSE))/(100*100)*'Formula Data'!$AB$22</f>
        <v>1.2319850872178157</v>
      </c>
      <c r="J25" s="9">
        <f>(VLOOKUP(J3,$AV$2:$AW$41,2,FALSE)*VLOOKUP(J47,$AT$2:$AU$41,2,FALSE))/(100*100)*'Formula Data'!$AB$22</f>
        <v>1.5275937042281273</v>
      </c>
      <c r="K25" s="9">
        <f>(VLOOKUP(K3,$AV$2:$AW$41,2,FALSE)*VLOOKUP(K47,$AT$2:$AU$41,2,FALSE))/(100*100)*'Formula Data'!$AB$22</f>
        <v>0.7190981001544019</v>
      </c>
      <c r="L25" s="9">
        <f>(VLOOKUP(L3,$AV$2:$AW$41,2,FALSE)*VLOOKUP(L47,$AT$2:$AU$41,2,FALSE))/(100*100)*'Formula Data'!$AB$22</f>
        <v>0.97027101548494243</v>
      </c>
      <c r="M25" s="9">
        <f>(VLOOKUP(M3,$AV$2:$AW$41,2,FALSE)*VLOOKUP(M47,$AT$2:$AU$41,2,FALSE))/(100*100)*'Formula Data'!$AB$22</f>
        <v>0.74952352726855176</v>
      </c>
      <c r="N25" s="9">
        <f>(VLOOKUP(N3,$AV$2:$AW$41,2,FALSE)*VLOOKUP(N47,$AT$2:$AU$41,2,FALSE))/(100*100)*'Formula Data'!$AB$22</f>
        <v>1.8648429372572202</v>
      </c>
      <c r="O25" s="9">
        <f>(VLOOKUP(O3,$AV$2:$AW$41,2,FALSE)*VLOOKUP(O47,$AT$2:$AU$41,2,FALSE))/(100*100)*'Formula Data'!$AB$22</f>
        <v>0.73786114153018723</v>
      </c>
      <c r="P25" s="9">
        <f>(VLOOKUP(P3,$AV$2:$AW$41,2,FALSE)*VLOOKUP(P47,$AT$2:$AU$41,2,FALSE))/(100*100)*'Formula Data'!$AB$22</f>
        <v>0.71780602510469627</v>
      </c>
      <c r="Q25" s="9">
        <f>(VLOOKUP(Q3,$AV$2:$AW$41,2,FALSE)*VLOOKUP(Q47,$AT$2:$AU$41,2,FALSE))/(100*100)*'Formula Data'!$AB$22</f>
        <v>1.2632930818887016</v>
      </c>
      <c r="R25" s="9">
        <f>(VLOOKUP(R3,$AV$2:$AW$41,2,FALSE)*VLOOKUP(R47,$AT$2:$AU$41,2,FALSE))/(100*100)*'Formula Data'!$AB$22</f>
        <v>0.83598966592739909</v>
      </c>
      <c r="S25" s="9">
        <f>(VLOOKUP(S3,$AV$2:$AW$41,2,FALSE)*VLOOKUP(S47,$AT$2:$AU$41,2,FALSE))/(100*100)*'Formula Data'!$AB$22</f>
        <v>1.4835296658464248</v>
      </c>
      <c r="T25" s="9">
        <f>(VLOOKUP(T3,$AV$2:$AW$41,2,FALSE)*VLOOKUP(T47,$AT$2:$AU$41,2,FALSE))/(100*100)*'Formula Data'!$AB$22</f>
        <v>1.8403727846093296</v>
      </c>
      <c r="U25" s="9">
        <f>(VLOOKUP(U3,$AV$2:$AW$41,2,FALSE)*VLOOKUP(U47,$AT$2:$AU$41,2,FALSE))/(100*100)*'Formula Data'!$AB$22</f>
        <v>1.0622912294839997</v>
      </c>
      <c r="V25" s="9">
        <f>(VLOOKUP(V3,$AV$2:$AW$41,2,FALSE)*VLOOKUP(V47,$AT$2:$AU$41,2,FALSE))/(100*100)*'Formula Data'!$AB$22</f>
        <v>0.94220647732308949</v>
      </c>
      <c r="W25" s="9">
        <f>(VLOOKUP(W3,$AV$2:$AW$41,2,FALSE)*VLOOKUP(W47,$AT$2:$AU$41,2,FALSE))/(100*100)*'Formula Data'!$AB$22</f>
        <v>1.0742082730701563</v>
      </c>
      <c r="X25" s="9">
        <f>(VLOOKUP(X3,$AV$2:$AW$41,2,FALSE)*VLOOKUP(X47,$AT$2:$AU$41,2,FALSE))/(100*100)*'Formula Data'!$AB$22</f>
        <v>1.0226040499378373</v>
      </c>
      <c r="Y25" s="83">
        <f>(VLOOKUP(Y3,$AV$2:$AW$41,2,FALSE)*VLOOKUP(Y47,$AT$2:$AU$41,2,FALSE))/(100*100)*'Formula Data'!$AB$22</f>
        <v>1.5868794909575803</v>
      </c>
      <c r="Z25" s="83">
        <f>(VLOOKUP(Z3,$AV$2:$AW$41,2,FALSE)*VLOOKUP(Z47,$AT$2:$AU$41,2,FALSE))/(100*100)*'Formula Data'!$AB$22</f>
        <v>1.1818921569771488</v>
      </c>
      <c r="AA25" s="83">
        <f>(VLOOKUP(AA3,$AV$2:$AW$41,2,FALSE)*VLOOKUP(AA47,$AT$2:$AU$41,2,FALSE))/(100*100)*'Formula Data'!$AB$22</f>
        <v>1.3909872855218948</v>
      </c>
      <c r="AB25" s="84">
        <f>(VLOOKUP(AB3,$AV$2:$AW$41,2,FALSE)*VLOOKUP(AB47,$AT$2:$AU$41,2,FALSE))/(100*100)*'Formula Data'!$AB$22</f>
        <v>0.9931066358145485</v>
      </c>
      <c r="AC25" s="129">
        <f>(VLOOKUP(AC3,$AV$2:$AW$41,2,FALSE)*VLOOKUP(AC47,$AT$2:$AU$41,2,FALSE))/(100*100)*'Formula Data'!$AB$22</f>
        <v>1.2488240688545098</v>
      </c>
      <c r="AD25" s="84">
        <f>(VLOOKUP(AD3,$AV$2:$AW$41,2,FALSE)*VLOOKUP(AD47,$AT$2:$AU$41,2,FALSE))/(100*100)*'Formula Data'!$AB$22</f>
        <v>0.84567553415689944</v>
      </c>
      <c r="AE25" s="84">
        <f>(VLOOKUP(AE3,$AV$2:$AW$41,2,FALSE)*VLOOKUP(AE47,$AT$2:$AU$41,2,FALSE))/(100*100)*'Formula Data'!$AB$22</f>
        <v>1.0722781362675093</v>
      </c>
      <c r="AF25" s="84">
        <f>(VLOOKUP(AF3,$AV$2:$AW$41,2,FALSE)*VLOOKUP(AF47,$AT$2:$AU$41,2,FALSE))/(100*100)*'Formula Data'!$AB$22</f>
        <v>1.2483659332052464</v>
      </c>
      <c r="AG25" s="84">
        <f>(VLOOKUP(AG3,$AV$2:$AW$41,2,FALSE)*VLOOKUP(AG47,$AT$2:$AU$41,2,FALSE))/(100*100)*'Formula Data'!$AB$22</f>
        <v>1.1196586024628987</v>
      </c>
      <c r="AH25" s="84">
        <f>(VLOOKUP(AH3,$AV$2:$AW$41,2,FALSE)*VLOOKUP(AH47,$AT$2:$AU$41,2,FALSE))/(100*100)*'Formula Data'!$AB$22</f>
        <v>0.64952026656430029</v>
      </c>
      <c r="AI25" s="84">
        <f>(VLOOKUP(AI3,$AV$2:$AW$41,2,FALSE)*VLOOKUP(AI47,$AT$2:$AU$41,2,FALSE))/(100*100)*'Formula Data'!$AB$22</f>
        <v>1.1022370138907736</v>
      </c>
      <c r="AJ25" s="84">
        <f>(VLOOKUP(AJ3,$AV$2:$AW$41,2,FALSE)*VLOOKUP(AJ47,$AT$2:$AU$41,2,FALSE))/(100*100)*'Formula Data'!$AB$22</f>
        <v>1.5163139553487899</v>
      </c>
      <c r="AK25" s="79">
        <f>(VLOOKUP(AK3,$AV$2:$AW$41,2,FALSE)*VLOOKUP(AK47,$AT$2:$AU$41,2,FALSE))/(100*100)*'Formula Data'!$AB$22</f>
        <v>0.88315583858008062</v>
      </c>
      <c r="AL25" s="79">
        <f>(VLOOKUP(AL3,$AV$2:$AW$41,2,FALSE)*VLOOKUP(AL47,$AT$2:$AU$41,2,FALSE))/(100*100)*'Formula Data'!$AB$22</f>
        <v>1.5480292908734763</v>
      </c>
      <c r="AM25" s="79">
        <f>(VLOOKUP(AM3,$AV$2:$AW$41,2,FALSE)*VLOOKUP(AM47,$AT$2:$AU$41,2,FALSE))/(100*100)*'Formula Data'!$AB$22</f>
        <v>1.2933720573697298</v>
      </c>
      <c r="AN25" s="9">
        <f ca="1">IF(OR(Fixtures!$D$6&lt;=0,Fixtures!$D$6&gt;39),AVERAGE(B25:AM25),AVERAGE(OFFSET(A25,0,Fixtures!$D$6,1,38-Fixtures!$D$6+1)))</f>
        <v>1.1388573361431105</v>
      </c>
      <c r="AO25" s="41" t="str">
        <f t="shared" ref="AO25:AO43" si="1">$A3</f>
        <v>AVL</v>
      </c>
      <c r="AP25" s="65">
        <f ca="1">AVERAGE(OFFSET(A25,0,Fixtures!$D$6,1,9))</f>
        <v>1.0762254832590008</v>
      </c>
      <c r="AQ25" s="65">
        <f ca="1">AVERAGE(OFFSET(A25,0,Fixtures!$D$6,1,6))</f>
        <v>1.0307204235852272</v>
      </c>
      <c r="AR25" s="65">
        <f ca="1">AVERAGE(OFFSET(A25,0,Fixtures!$D$6,1,3))</f>
        <v>1.0555925797596395</v>
      </c>
      <c r="AS25" s="64"/>
      <c r="AT25" s="72" t="s">
        <v>122</v>
      </c>
      <c r="AU25" s="3">
        <v>100.50259943955743</v>
      </c>
      <c r="AV25" s="72" t="s">
        <v>122</v>
      </c>
      <c r="AW25" s="3">
        <v>94.271342392869144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>(VLOOKUP(B4,$AV$2:$AW$41,2,FALSE)*VLOOKUP(B48,$AT$2:$AU$41,2,FALSE))/(100*100)*'Formula Data'!$AB$22</f>
        <v>1.0607137283261923</v>
      </c>
      <c r="C26" s="9">
        <f>(VLOOKUP(C4,$AV$2:$AW$41,2,FALSE)*VLOOKUP(C48,$AT$2:$AU$41,2,FALSE))/(100*100)*'Formula Data'!$AB$22</f>
        <v>1.1856885013211103</v>
      </c>
      <c r="D26" s="9">
        <f>(VLOOKUP(D4,$AV$2:$AW$41,2,FALSE)*VLOOKUP(D48,$AT$2:$AU$41,2,FALSE))/(100*100)*'Formula Data'!$AB$22</f>
        <v>0.91240030581107501</v>
      </c>
      <c r="E26" s="9">
        <f>(VLOOKUP(E4,$AV$2:$AW$41,2,FALSE)*VLOOKUP(E48,$AT$2:$AU$41,2,FALSE))/(100*100)*'Formula Data'!$AB$22</f>
        <v>0.71829144806009748</v>
      </c>
      <c r="F26" s="9">
        <f>(VLOOKUP(F4,$AV$2:$AW$41,2,FALSE)*VLOOKUP(F48,$AT$2:$AU$41,2,FALSE))/(100*100)*'Formula Data'!$AB$22</f>
        <v>1.1205587346514827</v>
      </c>
      <c r="G26" s="9">
        <f>(VLOOKUP(G4,$AV$2:$AW$41,2,FALSE)*VLOOKUP(G48,$AT$2:$AU$41,2,FALSE))/(100*100)*'Formula Data'!$AB$22</f>
        <v>0.84351500629433729</v>
      </c>
      <c r="H26" s="9">
        <f>(VLOOKUP(H4,$AV$2:$AW$41,2,FALSE)*VLOOKUP(H48,$AT$2:$AU$41,2,FALSE))/(100*100)*'Formula Data'!$AB$22</f>
        <v>1.6410459997297449</v>
      </c>
      <c r="I26" s="9">
        <f>(VLOOKUP(I4,$AV$2:$AW$41,2,FALSE)*VLOOKUP(I48,$AT$2:$AU$41,2,FALSE))/(100*100)*'Formula Data'!$AB$22</f>
        <v>0.88018862520686147</v>
      </c>
      <c r="J26" s="9">
        <f>(VLOOKUP(J4,$AV$2:$AW$41,2,FALSE)*VLOOKUP(J48,$AT$2:$AU$41,2,FALSE))/(100*100)*'Formula Data'!$AB$22</f>
        <v>1.5631574747463026</v>
      </c>
      <c r="K26" s="9">
        <f>(VLOOKUP(K4,$AV$2:$AW$41,2,FALSE)*VLOOKUP(K48,$AT$2:$AU$41,2,FALSE))/(100*100)*'Formula Data'!$AB$22</f>
        <v>0.90227832622391635</v>
      </c>
      <c r="L26" s="9">
        <f>(VLOOKUP(L4,$AV$2:$AW$41,2,FALSE)*VLOOKUP(L48,$AT$2:$AU$41,2,FALSE))/(100*100)*'Formula Data'!$AB$22</f>
        <v>0.93620707805193681</v>
      </c>
      <c r="M26" s="9">
        <f>(VLOOKUP(M4,$AV$2:$AW$41,2,FALSE)*VLOOKUP(M48,$AT$2:$AU$41,2,FALSE))/(100*100)*'Formula Data'!$AB$22</f>
        <v>1.0603246016391519</v>
      </c>
      <c r="N26" s="9">
        <f>(VLOOKUP(N4,$AV$2:$AW$41,2,FALSE)*VLOOKUP(N48,$AT$2:$AU$41,2,FALSE))/(100*100)*'Formula Data'!$AB$22</f>
        <v>0.95100445314149118</v>
      </c>
      <c r="O26" s="9">
        <f>(VLOOKUP(O4,$AV$2:$AW$41,2,FALSE)*VLOOKUP(O48,$AT$2:$AU$41,2,FALSE))/(100*100)*'Formula Data'!$AB$22</f>
        <v>0.79089665405033216</v>
      </c>
      <c r="P26" s="9">
        <f>(VLOOKUP(P4,$AV$2:$AW$41,2,FALSE)*VLOOKUP(P48,$AT$2:$AU$41,2,FALSE))/(100*100)*'Formula Data'!$AB$22</f>
        <v>0.86215571217477238</v>
      </c>
      <c r="Q26" s="9">
        <f>(VLOOKUP(Q4,$AV$2:$AW$41,2,FALSE)*VLOOKUP(Q48,$AT$2:$AU$41,2,FALSE))/(100*100)*'Formula Data'!$AB$22</f>
        <v>0.82411911492536682</v>
      </c>
      <c r="R26" s="9">
        <f>(VLOOKUP(R4,$AV$2:$AW$41,2,FALSE)*VLOOKUP(R48,$AT$2:$AU$41,2,FALSE))/(100*100)*'Formula Data'!$AB$22</f>
        <v>0.60968292019082593</v>
      </c>
      <c r="S26" s="9">
        <f>(VLOOKUP(S4,$AV$2:$AW$41,2,FALSE)*VLOOKUP(S48,$AT$2:$AU$41,2,FALSE))/(100*100)*'Formula Data'!$AB$22</f>
        <v>1.1954828942840729</v>
      </c>
      <c r="T26" s="9">
        <f>(VLOOKUP(T4,$AV$2:$AW$41,2,FALSE)*VLOOKUP(T48,$AT$2:$AU$41,2,FALSE))/(100*100)*'Formula Data'!$AB$22</f>
        <v>1.3148496746917315</v>
      </c>
      <c r="U26" s="9">
        <f>(VLOOKUP(U4,$AV$2:$AW$41,2,FALSE)*VLOOKUP(U48,$AT$2:$AU$41,2,FALSE))/(100*100)*'Formula Data'!$AB$22</f>
        <v>0.86856922561235106</v>
      </c>
      <c r="V26" s="9">
        <f>(VLOOKUP(V4,$AV$2:$AW$41,2,FALSE)*VLOOKUP(V48,$AT$2:$AU$41,2,FALSE))/(100*100)*'Formula Data'!$AB$22</f>
        <v>1.0985514543645398</v>
      </c>
      <c r="W26" s="9">
        <f>(VLOOKUP(W4,$AV$2:$AW$41,2,FALSE)*VLOOKUP(W48,$AT$2:$AU$41,2,FALSE))/(100*100)*'Formula Data'!$AB$22</f>
        <v>1.3478478700381964</v>
      </c>
      <c r="X26" s="9">
        <f>(VLOOKUP(X4,$AV$2:$AW$41,2,FALSE)*VLOOKUP(X48,$AT$2:$AU$41,2,FALSE))/(100*100)*'Formula Data'!$AB$22</f>
        <v>1.0464112021028968</v>
      </c>
      <c r="Y26" s="83">
        <f>(VLOOKUP(Y4,$AV$2:$AW$41,2,FALSE)*VLOOKUP(Y48,$AT$2:$AU$41,2,FALSE))/(100*100)*'Formula Data'!$AB$22</f>
        <v>1.297492299988821</v>
      </c>
      <c r="Z26" s="83">
        <f>(VLOOKUP(Z4,$AV$2:$AW$41,2,FALSE)*VLOOKUP(Z48,$AT$2:$AU$41,2,FALSE))/(100*100)*'Formula Data'!$AB$22</f>
        <v>1.7712136871586956</v>
      </c>
      <c r="AA26" s="83">
        <f>(VLOOKUP(AA4,$AV$2:$AW$41,2,FALSE)*VLOOKUP(AA48,$AT$2:$AU$41,2,FALSE))/(100*100)*'Formula Data'!$AB$22</f>
        <v>0.71006456193736833</v>
      </c>
      <c r="AB26" s="84">
        <f>(VLOOKUP(AB4,$AV$2:$AW$41,2,FALSE)*VLOOKUP(AB48,$AT$2:$AU$41,2,FALSE))/(100*100)*'Formula Data'!$AB$22</f>
        <v>0.80028193749594945</v>
      </c>
      <c r="AC26" s="84">
        <f>(VLOOKUP(AC4,$AV$2:$AW$41,2,FALSE)*VLOOKUP(AC48,$AT$2:$AU$41,2,FALSE))/(100*100)*'Formula Data'!$AB$22</f>
        <v>0.91076090547024635</v>
      </c>
      <c r="AD26" s="84">
        <f>(VLOOKUP(AD4,$AV$2:$AW$41,2,FALSE)*VLOOKUP(AD48,$AT$2:$AU$41,2,FALSE))/(100*100)*'Formula Data'!$AB$22</f>
        <v>0.5516830438756587</v>
      </c>
      <c r="AE26" s="84">
        <f>(VLOOKUP(AE4,$AV$2:$AW$41,2,FALSE)*VLOOKUP(AE48,$AT$2:$AU$41,2,FALSE))/(100*100)*'Formula Data'!$AB$22</f>
        <v>1.2879116194215736</v>
      </c>
      <c r="AF26" s="84">
        <f>(VLOOKUP(AF4,$AV$2:$AW$41,2,FALSE)*VLOOKUP(AF48,$AT$2:$AU$41,2,FALSE))/(100*100)*'Formula Data'!$AB$22</f>
        <v>0.63662281573934532</v>
      </c>
      <c r="AG26" s="84">
        <f>(VLOOKUP(AG4,$AV$2:$AW$41,2,FALSE)*VLOOKUP(AG48,$AT$2:$AU$41,2,FALSE))/(100*100)*'Formula Data'!$AB$22</f>
        <v>1.5839416888683631</v>
      </c>
      <c r="AH26" s="84">
        <f>(VLOOKUP(AH4,$AV$2:$AW$41,2,FALSE)*VLOOKUP(AH48,$AT$2:$AU$41,2,FALSE))/(100*100)*'Formula Data'!$AB$22</f>
        <v>0.62671713489427172</v>
      </c>
      <c r="AI26" s="84">
        <f>(VLOOKUP(AI4,$AV$2:$AW$41,2,FALSE)*VLOOKUP(AI48,$AT$2:$AU$41,2,FALSE))/(100*100)*'Formula Data'!$AB$22</f>
        <v>1.1814629029640764</v>
      </c>
      <c r="AJ26" s="84">
        <f>(VLOOKUP(AJ4,$AV$2:$AW$41,2,FALSE)*VLOOKUP(AJ48,$AT$2:$AU$41,2,FALSE))/(100*100)*'Formula Data'!$AB$22</f>
        <v>1.073003274262615</v>
      </c>
      <c r="AK26" s="79">
        <f>(VLOOKUP(AK4,$AV$2:$AW$41,2,FALSE)*VLOOKUP(AK48,$AT$2:$AU$41,2,FALSE))/(100*100)*'Formula Data'!$AB$22</f>
        <v>0.61078037000576091</v>
      </c>
      <c r="AL26" s="79">
        <f>(VLOOKUP(AL4,$AV$2:$AW$41,2,FALSE)*VLOOKUP(AL48,$AT$2:$AU$41,2,FALSE))/(100*100)*'Formula Data'!$AB$22</f>
        <v>1.260065626686603</v>
      </c>
      <c r="AM26" s="79">
        <f>(VLOOKUP(AM4,$AV$2:$AW$41,2,FALSE)*VLOOKUP(AM48,$AT$2:$AU$41,2,FALSE))/(100*100)*'Formula Data'!$AB$22</f>
        <v>0.75012609509727357</v>
      </c>
      <c r="AN26" s="9">
        <f ca="1">IF(OR(Fixtures!$D$6&lt;=0,Fixtures!$D$6&gt;39),AVERAGE(B26:AM26),AVERAGE(OFFSET(A26,0,Fixtures!$D$6,1,38-Fixtures!$D$6+1)))</f>
        <v>0.95209777066234436</v>
      </c>
      <c r="AO26" s="41" t="str">
        <f t="shared" si="1"/>
        <v>BOU</v>
      </c>
      <c r="AP26" s="65">
        <f ca="1">AVERAGE(OFFSET(A26,0,Fixtures!$D$6,1,9))</f>
        <v>0.94032041727799021</v>
      </c>
      <c r="AQ26" s="65">
        <f ca="1">AVERAGE(OFFSET(A26,0,Fixtures!$D$6,1,6))</f>
        <v>0.93293953471157642</v>
      </c>
      <c r="AR26" s="65">
        <f ca="1">AVERAGE(OFFSET(A26,0,Fixtures!$D$6,1,3))</f>
        <v>0.91678518958915944</v>
      </c>
      <c r="AS26" s="64"/>
      <c r="AT26" s="72" t="s">
        <v>76</v>
      </c>
      <c r="AU26" s="3">
        <v>97.616231022317663</v>
      </c>
      <c r="AV26" s="72" t="s">
        <v>76</v>
      </c>
      <c r="AW26" s="3">
        <v>86.859688687819599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>(VLOOKUP(B5,$AV$2:$AW$41,2,FALSE)*VLOOKUP(B49,$AT$2:$AU$41,2,FALSE))/(100*100)*'Formula Data'!$AB$22</f>
        <v>1.0669861350861627</v>
      </c>
      <c r="C27" s="9">
        <f>(VLOOKUP(C5,$AV$2:$AW$41,2,FALSE)*VLOOKUP(C49,$AT$2:$AU$41,2,FALSE))/(100*100)*'Formula Data'!$AB$22</f>
        <v>1.9406133095074625</v>
      </c>
      <c r="D27" s="9">
        <f>(VLOOKUP(D5,$AV$2:$AW$41,2,FALSE)*VLOOKUP(D49,$AT$2:$AU$41,2,FALSE))/(100*100)*'Formula Data'!$AB$22</f>
        <v>1.4900862781442976</v>
      </c>
      <c r="E27" s="9">
        <f>(VLOOKUP(E5,$AV$2:$AW$41,2,FALSE)*VLOOKUP(E49,$AT$2:$AU$41,2,FALSE))/(100*100)*'Formula Data'!$AB$22</f>
        <v>0.72227622834111349</v>
      </c>
      <c r="F27" s="9">
        <f>(VLOOKUP(F5,$AV$2:$AW$41,2,FALSE)*VLOOKUP(F49,$AT$2:$AU$41,2,FALSE))/(100*100)*'Formula Data'!$AB$22</f>
        <v>1.4137141898022589</v>
      </c>
      <c r="G27" s="9">
        <f>(VLOOKUP(G5,$AV$2:$AW$41,2,FALSE)*VLOOKUP(G49,$AT$2:$AU$41,2,FALSE))/(100*100)*'Formula Data'!$AB$22</f>
        <v>1.2538832151432715</v>
      </c>
      <c r="H27" s="9">
        <f>(VLOOKUP(H5,$AV$2:$AW$41,2,FALSE)*VLOOKUP(H49,$AT$2:$AU$41,2,FALSE))/(100*100)*'Formula Data'!$AB$22</f>
        <v>0.72097844283252333</v>
      </c>
      <c r="I27" s="9">
        <f>(VLOOKUP(I5,$AV$2:$AW$41,2,FALSE)*VLOOKUP(I49,$AT$2:$AU$41,2,FALSE))/(100*100)*'Formula Data'!$AB$22</f>
        <v>1.3971348972295679</v>
      </c>
      <c r="J27" s="9">
        <f>(VLOOKUP(J5,$AV$2:$AW$41,2,FALSE)*VLOOKUP(J49,$AT$2:$AU$41,2,FALSE))/(100*100)*'Formula Data'!$AB$22</f>
        <v>1.402131864050512</v>
      </c>
      <c r="K27" s="9">
        <f>(VLOOKUP(K5,$AV$2:$AW$41,2,FALSE)*VLOOKUP(K49,$AT$2:$AU$41,2,FALSE))/(100*100)*'Formula Data'!$AB$22</f>
        <v>1.3251128822151401</v>
      </c>
      <c r="L27" s="9">
        <f>(VLOOKUP(L5,$AV$2:$AW$41,2,FALSE)*VLOOKUP(L49,$AT$2:$AU$41,2,FALSE))/(100*100)*'Formula Data'!$AB$22</f>
        <v>1.8485065018581555</v>
      </c>
      <c r="M27" s="9">
        <f>(VLOOKUP(M5,$AV$2:$AW$41,2,FALSE)*VLOOKUP(M49,$AT$2:$AU$41,2,FALSE))/(100*100)*'Formula Data'!$AB$22</f>
        <v>0.74112219491257381</v>
      </c>
      <c r="N27" s="9">
        <f>(VLOOKUP(N5,$AV$2:$AW$41,2,FALSE)*VLOOKUP(N49,$AT$2:$AU$41,2,FALSE))/(100*100)*'Formula Data'!$AB$22</f>
        <v>1.268876335899199</v>
      </c>
      <c r="O27" s="9">
        <f>(VLOOKUP(O5,$AV$2:$AW$41,2,FALSE)*VLOOKUP(O49,$AT$2:$AU$41,2,FALSE))/(100*100)*'Formula Data'!$AB$22</f>
        <v>0.65239088834255987</v>
      </c>
      <c r="P27" s="9">
        <f>(VLOOKUP(P5,$AV$2:$AW$41,2,FALSE)*VLOOKUP(P49,$AT$2:$AU$41,2,FALSE))/(100*100)*'Formula Data'!$AB$22</f>
        <v>1.0408640350330276</v>
      </c>
      <c r="Q27" s="9">
        <f>(VLOOKUP(Q5,$AV$2:$AW$41,2,FALSE)*VLOOKUP(Q49,$AT$2:$AU$41,2,FALSE))/(100*100)*'Formula Data'!$AB$22</f>
        <v>1.1246070490840443</v>
      </c>
      <c r="R27" s="9">
        <f>(VLOOKUP(R5,$AV$2:$AW$41,2,FALSE)*VLOOKUP(R49,$AT$2:$AU$41,2,FALSE))/(100*100)*'Formula Data'!$AB$22</f>
        <v>1.0195392756752608</v>
      </c>
      <c r="S27" s="9">
        <f>(VLOOKUP(S5,$AV$2:$AW$41,2,FALSE)*VLOOKUP(S49,$AT$2:$AU$41,2,FALSE))/(100*100)*'Formula Data'!$AB$22</f>
        <v>1.2543433755702671</v>
      </c>
      <c r="T27" s="9">
        <f>(VLOOKUP(T5,$AV$2:$AW$41,2,FALSE)*VLOOKUP(T49,$AT$2:$AU$41,2,FALSE))/(100*100)*'Formula Data'!$AB$22</f>
        <v>0.93527212128590897</v>
      </c>
      <c r="U27" s="9">
        <f>(VLOOKUP(U5,$AV$2:$AW$41,2,FALSE)*VLOOKUP(U49,$AT$2:$AU$41,2,FALSE))/(100*100)*'Formula Data'!$AB$22</f>
        <v>1.7733456024221799</v>
      </c>
      <c r="V27" s="9">
        <f>(VLOOKUP(V5,$AV$2:$AW$41,2,FALSE)*VLOOKUP(V49,$AT$2:$AU$41,2,FALSE))/(100*100)*'Formula Data'!$AB$22</f>
        <v>1.0770171800337696</v>
      </c>
      <c r="W27" s="9">
        <f>(VLOOKUP(W5,$AV$2:$AW$41,2,FALSE)*VLOOKUP(W49,$AT$2:$AU$41,2,FALSE))/(100*100)*'Formula Data'!$AB$22</f>
        <v>0.88705903685476339</v>
      </c>
      <c r="X27" s="9">
        <f>(VLOOKUP(X5,$AV$2:$AW$41,2,FALSE)*VLOOKUP(X49,$AT$2:$AU$41,2,FALSE))/(100*100)*'Formula Data'!$AB$22</f>
        <v>2.0945426611124933</v>
      </c>
      <c r="Y27" s="83">
        <f>(VLOOKUP(Y5,$AV$2:$AW$41,2,FALSE)*VLOOKUP(Y49,$AT$2:$AU$41,2,FALSE))/(100*100)*'Formula Data'!$AB$22</f>
        <v>1.1871156512082361</v>
      </c>
      <c r="Z27" s="83">
        <f>(VLOOKUP(Z5,$AV$2:$AW$41,2,FALSE)*VLOOKUP(Z49,$AT$2:$AU$41,2,FALSE))/(100*100)*'Formula Data'!$AB$22</f>
        <v>1.29908824851326</v>
      </c>
      <c r="AA27" s="83">
        <f>(VLOOKUP(AA5,$AV$2:$AW$41,2,FALSE)*VLOOKUP(AA49,$AT$2:$AU$41,2,FALSE))/(100*100)*'Formula Data'!$AB$22</f>
        <v>1.5938928684620457</v>
      </c>
      <c r="AB27" s="84">
        <f>(VLOOKUP(AB5,$AV$2:$AW$41,2,FALSE)*VLOOKUP(AB49,$AT$2:$AU$41,2,FALSE))/(100*100)*'Formula Data'!$AB$22</f>
        <v>0.83968440843960013</v>
      </c>
      <c r="AC27" s="84">
        <f>(VLOOKUP(AC5,$AV$2:$AW$41,2,FALSE)*VLOOKUP(AC49,$AT$2:$AU$41,2,FALSE))/(100*100)*'Formula Data'!$AB$22</f>
        <v>1.5230154611939082</v>
      </c>
      <c r="AD27" s="84">
        <f>(VLOOKUP(AD5,$AV$2:$AW$41,2,FALSE)*VLOOKUP(AD49,$AT$2:$AU$41,2,FALSE))/(100*100)*'Formula Data'!$AB$22</f>
        <v>0.75283612376700482</v>
      </c>
      <c r="AE27" s="84">
        <f>(VLOOKUP(AE5,$AV$2:$AW$41,2,FALSE)*VLOOKUP(AE49,$AT$2:$AU$41,2,FALSE))/(100*100)*'Formula Data'!$AB$22</f>
        <v>1.5548709659135351</v>
      </c>
      <c r="AF27" s="84">
        <f>(VLOOKUP(AF5,$AV$2:$AW$41,2,FALSE)*VLOOKUP(AF49,$AT$2:$AU$41,2,FALSE))/(100*100)*'Formula Data'!$AB$22</f>
        <v>0.8494130843622737</v>
      </c>
      <c r="AG27" s="84">
        <f>(VLOOKUP(AG5,$AV$2:$AW$41,2,FALSE)*VLOOKUP(AG49,$AT$2:$AU$41,2,FALSE))/(100*100)*'Formula Data'!$AB$22</f>
        <v>1.1071084640052027</v>
      </c>
      <c r="AH27" s="84">
        <f>(VLOOKUP(AH5,$AV$2:$AW$41,2,FALSE)*VLOOKUP(AH49,$AT$2:$AU$41,2,FALSE))/(100*100)*'Formula Data'!$AB$22</f>
        <v>1.2374299723182696</v>
      </c>
      <c r="AI27" s="84">
        <f>(VLOOKUP(AI5,$AV$2:$AW$41,2,FALSE)*VLOOKUP(AI49,$AT$2:$AU$41,2,FALSE))/(100*100)*'Formula Data'!$AB$22</f>
        <v>0.97455922826481189</v>
      </c>
      <c r="AJ27" s="84">
        <f>(VLOOKUP(AJ5,$AV$2:$AW$41,2,FALSE)*VLOOKUP(AJ49,$AT$2:$AU$41,2,FALSE))/(100*100)*'Formula Data'!$AB$22</f>
        <v>1.0789558472749969</v>
      </c>
      <c r="AK27" s="79">
        <f>(VLOOKUP(AK5,$AV$2:$AW$41,2,FALSE)*VLOOKUP(AK49,$AT$2:$AU$41,2,FALSE))/(100*100)*'Formula Data'!$AB$22</f>
        <v>0.99749577297262859</v>
      </c>
      <c r="AL27" s="79">
        <f>(VLOOKUP(AL5,$AV$2:$AW$41,2,FALSE)*VLOOKUP(AL49,$AT$2:$AU$41,2,FALSE))/(100*100)*'Formula Data'!$AB$22</f>
        <v>1.8730848028683442</v>
      </c>
      <c r="AM27" s="79">
        <f>(VLOOKUP(AM5,$AV$2:$AW$41,2,FALSE)*VLOOKUP(AM49,$AT$2:$AU$41,2,FALSE))/(100*100)*'Formula Data'!$AB$22</f>
        <v>0.94637065598333037</v>
      </c>
      <c r="AN27" s="9">
        <f ca="1">IF(OR(Fixtures!$D$6&lt;=0,Fixtures!$D$6&gt;39),AVERAGE(B27:AM27),AVERAGE(OFFSET(A27,0,Fixtures!$D$6,1,38-Fixtures!$D$6+1)))</f>
        <v>1.1722854889931187</v>
      </c>
      <c r="AO27" s="41" t="str">
        <f t="shared" si="1"/>
        <v>BRI</v>
      </c>
      <c r="AP27" s="65">
        <f ca="1">AVERAGE(OFFSET(A27,0,Fixtures!$D$6,1,9))</f>
        <v>1.1195205466747367</v>
      </c>
      <c r="AQ27" s="65">
        <f ca="1">AVERAGE(OFFSET(A27,0,Fixtures!$D$6,1,6))</f>
        <v>1.170779011926699</v>
      </c>
      <c r="AR27" s="65">
        <f ca="1">AVERAGE(OFFSET(A27,0,Fixtures!$D$6,1,3))</f>
        <v>1.2769075169581494</v>
      </c>
      <c r="AS27" s="64"/>
      <c r="AT27" s="72" t="s">
        <v>24</v>
      </c>
      <c r="AU27" s="3">
        <v>139.24910293248271</v>
      </c>
      <c r="AV27" s="72" t="s">
        <v>24</v>
      </c>
      <c r="AW27" s="3">
        <v>66.172765077962211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>(VLOOKUP(B6,$AV$2:$AW$41,2,FALSE)*VLOOKUP(B50,$AT$2:$AU$41,2,FALSE))/(100*100)*'Formula Data'!$AB$22</f>
        <v>1.4472919823133259</v>
      </c>
      <c r="C28" s="9">
        <f>(VLOOKUP(C6,$AV$2:$AW$41,2,FALSE)*VLOOKUP(C50,$AT$2:$AU$41,2,FALSE))/(100*100)*'Formula Data'!$AB$22</f>
        <v>1.0109711059534483</v>
      </c>
      <c r="D28" s="9">
        <f>(VLOOKUP(D6,$AV$2:$AW$41,2,FALSE)*VLOOKUP(D50,$AT$2:$AU$41,2,FALSE))/(100*100)*'Formula Data'!$AB$22</f>
        <v>0.73121516646723761</v>
      </c>
      <c r="E28" s="9">
        <f>(VLOOKUP(E6,$AV$2:$AW$41,2,FALSE)*VLOOKUP(E50,$AT$2:$AU$41,2,FALSE))/(100*100)*'Formula Data'!$AB$22</f>
        <v>0.94657052953583209</v>
      </c>
      <c r="F28" s="9">
        <f>(VLOOKUP(F6,$AV$2:$AW$41,2,FALSE)*VLOOKUP(F50,$AT$2:$AU$41,2,FALSE))/(100*100)*'Formula Data'!$AB$22</f>
        <v>0.99762524243945816</v>
      </c>
      <c r="G28" s="9">
        <f>(VLOOKUP(G6,$AV$2:$AW$41,2,FALSE)*VLOOKUP(G50,$AT$2:$AU$41,2,FALSE))/(100*100)*'Formula Data'!$AB$22</f>
        <v>1.7954186134276231</v>
      </c>
      <c r="H28" s="9">
        <f>(VLOOKUP(H6,$AV$2:$AW$41,2,FALSE)*VLOOKUP(H50,$AT$2:$AU$41,2,FALSE))/(100*100)*'Formula Data'!$AB$22</f>
        <v>1.3618635610238341</v>
      </c>
      <c r="I28" s="9">
        <f>(VLOOKUP(I6,$AV$2:$AW$41,2,FALSE)*VLOOKUP(I50,$AT$2:$AU$41,2,FALSE))/(100*100)*'Formula Data'!$AB$22</f>
        <v>1.2870565135855552</v>
      </c>
      <c r="J28" s="9">
        <f>(VLOOKUP(J6,$AV$2:$AW$41,2,FALSE)*VLOOKUP(J50,$AT$2:$AU$41,2,FALSE))/(100*100)*'Formula Data'!$AB$22</f>
        <v>0.82501850040558766</v>
      </c>
      <c r="K28" s="9">
        <f>(VLOOKUP(K6,$AV$2:$AW$41,2,FALSE)*VLOOKUP(K50,$AT$2:$AU$41,2,FALSE))/(100*100)*'Formula Data'!$AB$22</f>
        <v>1.0460859564573717</v>
      </c>
      <c r="L28" s="9">
        <f>(VLOOKUP(L6,$AV$2:$AW$41,2,FALSE)*VLOOKUP(L50,$AT$2:$AU$41,2,FALSE))/(100*100)*'Formula Data'!$AB$22</f>
        <v>0.81556922564349443</v>
      </c>
      <c r="M28" s="9">
        <f>(VLOOKUP(M6,$AV$2:$AW$41,2,FALSE)*VLOOKUP(M50,$AT$2:$AU$41,2,FALSE))/(100*100)*'Formula Data'!$AB$22</f>
        <v>1.8848801742664569</v>
      </c>
      <c r="N28" s="9">
        <f>(VLOOKUP(N6,$AV$2:$AW$41,2,FALSE)*VLOOKUP(N50,$AT$2:$AU$41,2,FALSE))/(100*100)*'Formula Data'!$AB$22</f>
        <v>1.0363429965094577</v>
      </c>
      <c r="O28" s="9">
        <f>(VLOOKUP(O6,$AV$2:$AW$41,2,FALSE)*VLOOKUP(O50,$AT$2:$AU$41,2,FALSE))/(100*100)*'Formula Data'!$AB$22</f>
        <v>1.479275460928525</v>
      </c>
      <c r="P28" s="9">
        <f>(VLOOKUP(P6,$AV$2:$AW$41,2,FALSE)*VLOOKUP(P50,$AT$2:$AU$41,2,FALSE))/(100*100)*'Formula Data'!$AB$22</f>
        <v>1.0479689464531565</v>
      </c>
      <c r="Q28" s="9">
        <f>(VLOOKUP(Q6,$AV$2:$AW$41,2,FALSE)*VLOOKUP(Q50,$AT$2:$AU$41,2,FALSE))/(100*100)*'Formula Data'!$AB$22</f>
        <v>0.9084117223762469</v>
      </c>
      <c r="R28" s="9">
        <f>(VLOOKUP(R6,$AV$2:$AW$41,2,FALSE)*VLOOKUP(R50,$AT$2:$AU$41,2,FALSE))/(100*100)*'Formula Data'!$AB$22</f>
        <v>1.8192910418317212</v>
      </c>
      <c r="S28" s="9">
        <f>(VLOOKUP(S6,$AV$2:$AW$41,2,FALSE)*VLOOKUP(S50,$AT$2:$AU$41,2,FALSE))/(100*100)*'Formula Data'!$AB$22</f>
        <v>1.1530224721027629</v>
      </c>
      <c r="T28" s="9">
        <f>(VLOOKUP(T6,$AV$2:$AW$41,2,FALSE)*VLOOKUP(T50,$AT$2:$AU$41,2,FALSE))/(100*100)*'Formula Data'!$AB$22</f>
        <v>0.86158328595396649</v>
      </c>
      <c r="U28" s="9">
        <f>(VLOOKUP(U6,$AV$2:$AW$41,2,FALSE)*VLOOKUP(U50,$AT$2:$AU$41,2,FALSE))/(100*100)*'Formula Data'!$AB$22</f>
        <v>1.0753130385855325</v>
      </c>
      <c r="V28" s="9">
        <f>(VLOOKUP(V6,$AV$2:$AW$41,2,FALSE)*VLOOKUP(V50,$AT$2:$AU$41,2,FALSE))/(100*100)*'Formula Data'!$AB$22</f>
        <v>2.0343887763442465</v>
      </c>
      <c r="W28" s="9">
        <f>(VLOOKUP(W6,$AV$2:$AW$41,2,FALSE)*VLOOKUP(W50,$AT$2:$AU$41,2,FALSE))/(100*100)*'Formula Data'!$AB$22</f>
        <v>0.70027241713262056</v>
      </c>
      <c r="X28" s="9">
        <f>(VLOOKUP(X6,$AV$2:$AW$41,2,FALSE)*VLOOKUP(X50,$AT$2:$AU$41,2,FALSE))/(100*100)*'Formula Data'!$AB$22</f>
        <v>1.2324350438157543</v>
      </c>
      <c r="Y28" s="83">
        <f>(VLOOKUP(Y6,$AV$2:$AW$41,2,FALSE)*VLOOKUP(Y50,$AT$2:$AU$41,2,FALSE))/(100*100)*'Formula Data'!$AB$22</f>
        <v>0.71983765392915811</v>
      </c>
      <c r="Z28" s="83">
        <f>(VLOOKUP(Z6,$AV$2:$AW$41,2,FALSE)*VLOOKUP(Z50,$AT$2:$AU$41,2,FALSE))/(100*100)*'Formula Data'!$AB$22</f>
        <v>1.5102160965477436</v>
      </c>
      <c r="AA28" s="83">
        <f>(VLOOKUP(AA6,$AV$2:$AW$41,2,FALSE)*VLOOKUP(AA50,$AT$2:$AU$41,2,FALSE))/(100*100)*'Formula Data'!$AB$22</f>
        <v>0.96884835179652373</v>
      </c>
      <c r="AB28" s="84">
        <f>(VLOOKUP(AB6,$AV$2:$AW$41,2,FALSE)*VLOOKUP(AB50,$AT$2:$AU$41,2,FALSE))/(100*100)*'Formula Data'!$AB$22</f>
        <v>1.722416285486843</v>
      </c>
      <c r="AC28" s="84">
        <f>(VLOOKUP(AC6,$AV$2:$AW$41,2,FALSE)*VLOOKUP(AC50,$AT$2:$AU$41,2,FALSE))/(100*100)*'Formula Data'!$AB$22</f>
        <v>1.2178725156063588</v>
      </c>
      <c r="AD28" s="84">
        <f>(VLOOKUP(AD6,$AV$2:$AW$41,2,FALSE)*VLOOKUP(AD50,$AT$2:$AU$41,2,FALSE))/(100*100)*'Formula Data'!$AB$22</f>
        <v>1.3570101037966158</v>
      </c>
      <c r="AE28" s="84">
        <f>(VLOOKUP(AE6,$AV$2:$AW$41,2,FALSE)*VLOOKUP(AE50,$AT$2:$AU$41,2,FALSE))/(100*100)*'Formula Data'!$AB$22</f>
        <v>0.70153293109674097</v>
      </c>
      <c r="AF28" s="84">
        <f>(VLOOKUP(AF6,$AV$2:$AW$41,2,FALSE)*VLOOKUP(AF50,$AT$2:$AU$41,2,FALSE))/(100*100)*'Formula Data'!$AB$22</f>
        <v>1.5481173157733878</v>
      </c>
      <c r="AG28" s="84">
        <f>(VLOOKUP(AG6,$AV$2:$AW$41,2,FALSE)*VLOOKUP(AG50,$AT$2:$AU$41,2,FALSE))/(100*100)*'Formula Data'!$AB$22</f>
        <v>0.99025877962983888</v>
      </c>
      <c r="AH28" s="84">
        <f>(VLOOKUP(AH6,$AV$2:$AW$41,2,FALSE)*VLOOKUP(AH50,$AT$2:$AU$41,2,FALSE))/(100*100)*'Formula Data'!$AB$22</f>
        <v>1.2183194605291707</v>
      </c>
      <c r="AI28" s="84">
        <f>(VLOOKUP(AI6,$AV$2:$AW$41,2,FALSE)*VLOOKUP(AI50,$AT$2:$AU$41,2,FALSE))/(100*100)*'Formula Data'!$AB$22</f>
        <v>1.2617792902114295</v>
      </c>
      <c r="AJ28" s="84">
        <f>(VLOOKUP(AJ6,$AV$2:$AW$41,2,FALSE)*VLOOKUP(AJ50,$AT$2:$AU$41,2,FALSE))/(100*100)*'Formula Data'!$AB$22</f>
        <v>0.63365465200332549</v>
      </c>
      <c r="AK28" s="79">
        <f>(VLOOKUP(AK6,$AV$2:$AW$41,2,FALSE)*VLOOKUP(AK50,$AT$2:$AU$41,2,FALSE))/(100*100)*'Formula Data'!$AB$22</f>
        <v>1.0923090758337746</v>
      </c>
      <c r="AL28" s="79">
        <f>(VLOOKUP(AL6,$AV$2:$AW$41,2,FALSE)*VLOOKUP(AL50,$AT$2:$AU$41,2,FALSE))/(100*100)*'Formula Data'!$AB$22</f>
        <v>1.201891799071384</v>
      </c>
      <c r="AM28" s="79">
        <f>(VLOOKUP(AM6,$AV$2:$AW$41,2,FALSE)*VLOOKUP(AM50,$AT$2:$AU$41,2,FALSE))/(100*100)*'Formula Data'!$AB$22</f>
        <v>1.4902796831503018</v>
      </c>
      <c r="AN28" s="9">
        <f ca="1">IF(OR(Fixtures!$D$6&lt;=0,Fixtures!$D$6&gt;39),AVERAGE(B28:AM28),AVERAGE(OFFSET(A28,0,Fixtures!$D$6,1,38-Fixtures!$D$6+1)))</f>
        <v>1.1557296006093025</v>
      </c>
      <c r="AO28" s="41" t="str">
        <f t="shared" si="1"/>
        <v>BUR</v>
      </c>
      <c r="AP28" s="65">
        <f ca="1">AVERAGE(OFFSET(A28,0,Fixtures!$D$6,1,9))</f>
        <v>1.1134282360534047</v>
      </c>
      <c r="AQ28" s="65">
        <f ca="1">AVERAGE(OFFSET(A28,0,Fixtures!$D$6,1,6))</f>
        <v>1.1721851844053521</v>
      </c>
      <c r="AR28" s="65">
        <f ca="1">AVERAGE(OFFSET(A28,0,Fixtures!$D$6,1,3))</f>
        <v>1.0921385168332385</v>
      </c>
      <c r="AS28" s="64"/>
      <c r="AT28" s="72" t="s">
        <v>55</v>
      </c>
      <c r="AU28" s="3">
        <v>71.902760852706081</v>
      </c>
      <c r="AV28" s="72" t="s">
        <v>55</v>
      </c>
      <c r="AW28" s="3">
        <v>93.575242987794098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>(VLOOKUP(B7,$AV$2:$AW$41,2,FALSE)*VLOOKUP(B51,$AT$2:$AU$41,2,FALSE))/(100*100)*'Formula Data'!$AB$22</f>
        <v>1.0268450903799129</v>
      </c>
      <c r="C29" s="9">
        <f>(VLOOKUP(C7,$AV$2:$AW$41,2,FALSE)*VLOOKUP(C51,$AT$2:$AU$41,2,FALSE))/(100*100)*'Formula Data'!$AB$22</f>
        <v>1.7580629007758246</v>
      </c>
      <c r="D29" s="9">
        <f>(VLOOKUP(D7,$AV$2:$AW$41,2,FALSE)*VLOOKUP(D51,$AT$2:$AU$41,2,FALSE))/(100*100)*'Formula Data'!$AB$22</f>
        <v>1.7144931031432107</v>
      </c>
      <c r="E29" s="9">
        <f>(VLOOKUP(E7,$AV$2:$AW$41,2,FALSE)*VLOOKUP(E51,$AT$2:$AU$41,2,FALSE))/(100*100)*'Formula Data'!$AB$22</f>
        <v>1.7379270863785636</v>
      </c>
      <c r="F29" s="9">
        <f>(VLOOKUP(F7,$AV$2:$AW$41,2,FALSE)*VLOOKUP(F51,$AT$2:$AU$41,2,FALSE))/(100*100)*'Formula Data'!$AB$22</f>
        <v>1.0430750594940492</v>
      </c>
      <c r="G29" s="9">
        <f>(VLOOKUP(G7,$AV$2:$AW$41,2,FALSE)*VLOOKUP(G51,$AT$2:$AU$41,2,FALSE))/(100*100)*'Formula Data'!$AB$22</f>
        <v>1.3502784907773655</v>
      </c>
      <c r="H29" s="9">
        <f>(VLOOKUP(H7,$AV$2:$AW$41,2,FALSE)*VLOOKUP(H51,$AT$2:$AU$41,2,FALSE))/(100*100)*'Formula Data'!$AB$22</f>
        <v>2.1258770885114333</v>
      </c>
      <c r="I29" s="9">
        <f>(VLOOKUP(I7,$AV$2:$AW$41,2,FALSE)*VLOOKUP(I51,$AT$2:$AU$41,2,FALSE))/(100*100)*'Formula Data'!$AB$22</f>
        <v>1.3820577013922619</v>
      </c>
      <c r="J29" s="9">
        <f>(VLOOKUP(J7,$AV$2:$AW$41,2,FALSE)*VLOOKUP(J51,$AT$2:$AU$41,2,FALSE))/(100*100)*'Formula Data'!$AB$22</f>
        <v>2.5952102728720394</v>
      </c>
      <c r="K29" s="9">
        <f>(VLOOKUP(K7,$AV$2:$AW$41,2,FALSE)*VLOOKUP(K51,$AT$2:$AU$41,2,FALSE))/(100*100)*'Formula Data'!$AB$22</f>
        <v>1.3112224521770466</v>
      </c>
      <c r="L29" s="9">
        <f>(VLOOKUP(L7,$AV$2:$AW$41,2,FALSE)*VLOOKUP(L51,$AT$2:$AU$41,2,FALSE))/(100*100)*'Formula Data'!$AB$22</f>
        <v>1.4783385005031588</v>
      </c>
      <c r="M29" s="9">
        <f>(VLOOKUP(M7,$AV$2:$AW$41,2,FALSE)*VLOOKUP(M51,$AT$2:$AU$41,2,FALSE))/(100*100)*'Formula Data'!$AB$22</f>
        <v>2.110179616310301</v>
      </c>
      <c r="N29" s="9">
        <f>(VLOOKUP(N7,$AV$2:$AW$41,2,FALSE)*VLOOKUP(N51,$AT$2:$AU$41,2,FALSE))/(100*100)*'Formula Data'!$AB$22</f>
        <v>1.0007334877586327</v>
      </c>
      <c r="O29" s="9">
        <f>(VLOOKUP(O7,$AV$2:$AW$41,2,FALSE)*VLOOKUP(O51,$AT$2:$AU$41,2,FALSE))/(100*100)*'Formula Data'!$AB$22</f>
        <v>2.6887728675144058</v>
      </c>
      <c r="P29" s="9">
        <f>(VLOOKUP(P7,$AV$2:$AW$41,2,FALSE)*VLOOKUP(P51,$AT$2:$AU$41,2,FALSE))/(100*100)*'Formula Data'!$AB$22</f>
        <v>2.9020461982094004</v>
      </c>
      <c r="Q29" s="9">
        <f>(VLOOKUP(Q7,$AV$2:$AW$41,2,FALSE)*VLOOKUP(Q51,$AT$2:$AU$41,2,FALSE))/(100*100)*'Formula Data'!$AB$22</f>
        <v>1.2290445801301342</v>
      </c>
      <c r="R29" s="9">
        <f>(VLOOKUP(R7,$AV$2:$AW$41,2,FALSE)*VLOOKUP(R51,$AT$2:$AU$41,2,FALSE))/(100*100)*'Formula Data'!$AB$22</f>
        <v>2.4570188801440924</v>
      </c>
      <c r="S29" s="9">
        <f>(VLOOKUP(S7,$AV$2:$AW$41,2,FALSE)*VLOOKUP(S51,$AT$2:$AU$41,2,FALSE))/(100*100)*'Formula Data'!$AB$22</f>
        <v>1.2958451285147823</v>
      </c>
      <c r="T29" s="9">
        <f>(VLOOKUP(T7,$AV$2:$AW$41,2,FALSE)*VLOOKUP(T51,$AT$2:$AU$41,2,FALSE))/(100*100)*'Formula Data'!$AB$22</f>
        <v>2.0645553317094287</v>
      </c>
      <c r="U29" s="9">
        <f>(VLOOKUP(U7,$AV$2:$AW$41,2,FALSE)*VLOOKUP(U51,$AT$2:$AU$41,2,FALSE))/(100*100)*'Formula Data'!$AB$22</f>
        <v>1.4421456157479824</v>
      </c>
      <c r="V29" s="9">
        <f>(VLOOKUP(V7,$AV$2:$AW$41,2,FALSE)*VLOOKUP(V51,$AT$2:$AU$41,2,FALSE))/(100*100)*'Formula Data'!$AB$22</f>
        <v>1.4231078030531079</v>
      </c>
      <c r="W29" s="9">
        <f>(VLOOKUP(W7,$AV$2:$AW$41,2,FALSE)*VLOOKUP(W51,$AT$2:$AU$41,2,FALSE))/(100*100)*'Formula Data'!$AB$22</f>
        <v>1.9587397125113908</v>
      </c>
      <c r="X29" s="9">
        <f>(VLOOKUP(X7,$AV$2:$AW$41,2,FALSE)*VLOOKUP(X51,$AT$2:$AU$41,2,FALSE))/(100*100)*'Formula Data'!$AB$22</f>
        <v>1.737289521509382</v>
      </c>
      <c r="Y29" s="83">
        <f>(VLOOKUP(Y7,$AV$2:$AW$41,2,FALSE)*VLOOKUP(Y51,$AT$2:$AU$41,2,FALSE))/(100*100)*'Formula Data'!$AB$22</f>
        <v>2.1543162901914306</v>
      </c>
      <c r="Z29" s="83">
        <f>(VLOOKUP(Z7,$AV$2:$AW$41,2,FALSE)*VLOOKUP(Z51,$AT$2:$AU$41,2,FALSE))/(100*100)*'Formula Data'!$AB$22</f>
        <v>1.1768850823375354</v>
      </c>
      <c r="AA29" s="83">
        <f>(VLOOKUP(AA7,$AV$2:$AW$41,2,FALSE)*VLOOKUP(AA51,$AT$2:$AU$41,2,FALSE))/(100*100)*'Formula Data'!$AB$22</f>
        <v>1.5339290856292522</v>
      </c>
      <c r="AB29" s="84">
        <f>(VLOOKUP(AB7,$AV$2:$AW$41,2,FALSE)*VLOOKUP(AB51,$AT$2:$AU$41,2,FALSE))/(100*100)*'Formula Data'!$AB$22</f>
        <v>1.935768648768996</v>
      </c>
      <c r="AC29" s="84">
        <f>(VLOOKUP(AC7,$AV$2:$AW$41,2,FALSE)*VLOOKUP(AC51,$AT$2:$AU$41,2,FALSE))/(100*100)*'Formula Data'!$AB$22</f>
        <v>1.644781233815467</v>
      </c>
      <c r="AD29" s="84">
        <f>(VLOOKUP(AD7,$AV$2:$AW$41,2,FALSE)*VLOOKUP(AD51,$AT$2:$AU$41,2,FALSE))/(100*100)*'Formula Data'!$AB$22</f>
        <v>1.835980175256126</v>
      </c>
      <c r="AE29" s="84">
        <f>(VLOOKUP(AE7,$AV$2:$AW$41,2,FALSE)*VLOOKUP(AE51,$AT$2:$AU$41,2,FALSE))/(100*100)*'Formula Data'!$AB$22</f>
        <v>1.9426920830988548</v>
      </c>
      <c r="AF29" s="84">
        <f>(VLOOKUP(AF7,$AV$2:$AW$41,2,FALSE)*VLOOKUP(AF51,$AT$2:$AU$41,2,FALSE))/(100*100)*'Formula Data'!$AB$22</f>
        <v>1.4949228644295627</v>
      </c>
      <c r="AG29" s="84">
        <f>(VLOOKUP(AG7,$AV$2:$AW$41,2,FALSE)*VLOOKUP(AG51,$AT$2:$AU$41,2,FALSE))/(100*100)*'Formula Data'!$AB$22</f>
        <v>1.7999223327989</v>
      </c>
      <c r="AH29" s="84">
        <f>(VLOOKUP(AH7,$AV$2:$AW$41,2,FALSE)*VLOOKUP(AH51,$AT$2:$AU$41,2,FALSE))/(100*100)*'Formula Data'!$AB$22</f>
        <v>2.2083822044553365</v>
      </c>
      <c r="AI29" s="84">
        <f>(VLOOKUP(AI7,$AV$2:$AW$41,2,FALSE)*VLOOKUP(AI51,$AT$2:$AU$41,2,FALSE))/(100*100)*'Formula Data'!$AB$22</f>
        <v>1.4125995778606146</v>
      </c>
      <c r="AJ29" s="84">
        <f>(VLOOKUP(AJ7,$AV$2:$AW$41,2,FALSE)*VLOOKUP(AJ51,$AT$2:$AU$41,2,FALSE))/(100*100)*'Formula Data'!$AB$22</f>
        <v>1.1634057355096172</v>
      </c>
      <c r="AK29" s="79">
        <f>(VLOOKUP(AK7,$AV$2:$AW$41,2,FALSE)*VLOOKUP(AK51,$AT$2:$AU$41,2,FALSE))/(100*100)*'Formula Data'!$AB$22</f>
        <v>2.5611563639546731</v>
      </c>
      <c r="AL29" s="79">
        <f>(VLOOKUP(AL7,$AV$2:$AW$41,2,FALSE)*VLOOKUP(AL51,$AT$2:$AU$41,2,FALSE))/(100*100)*'Formula Data'!$AB$22</f>
        <v>0.90390543597493067</v>
      </c>
      <c r="AM29" s="79">
        <f>(VLOOKUP(AM7,$AV$2:$AW$41,2,FALSE)*VLOOKUP(AM51,$AT$2:$AU$41,2,FALSE))/(100*100)*'Formula Data'!$AB$22</f>
        <v>1.5581738543059251</v>
      </c>
      <c r="AN29" s="9">
        <f ca="1">IF(OR(Fixtures!$D$6&lt;=0,Fixtures!$D$6&gt;39),AVERAGE(B29:AM29),AVERAGE(OFFSET(A29,0,Fixtures!$D$6,1,38-Fixtures!$D$6+1)))</f>
        <v>1.6841747146781822</v>
      </c>
      <c r="AO29" s="41" t="str">
        <f t="shared" si="1"/>
        <v>CHE</v>
      </c>
      <c r="AP29" s="65">
        <f ca="1">AVERAGE(OFFSET(A29,0,Fixtures!$D$6,1,9))</f>
        <v>1.7848713967976835</v>
      </c>
      <c r="AQ29" s="65">
        <f ca="1">AVERAGE(OFFSET(A29,0,Fixtures!$D$6,1,6))</f>
        <v>1.8211134823090411</v>
      </c>
      <c r="AR29" s="65">
        <f ca="1">AVERAGE(OFFSET(A29,0,Fixtures!$D$6,1,3))</f>
        <v>1.8078178307234827</v>
      </c>
      <c r="AS29" s="64"/>
      <c r="AT29" s="72" t="s">
        <v>23</v>
      </c>
      <c r="AU29" s="3">
        <v>117.04650812095635</v>
      </c>
      <c r="AV29" s="72" t="s">
        <v>23</v>
      </c>
      <c r="AW29" s="3">
        <v>81.415956107454591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>(VLOOKUP(B8,$AV$2:$AW$41,2,FALSE)*VLOOKUP(B52,$AT$2:$AU$41,2,FALSE))/(100*100)*'Formula Data'!$AB$22</f>
        <v>0.94802796349617358</v>
      </c>
      <c r="C30" s="9">
        <f>(VLOOKUP(C8,$AV$2:$AW$41,2,FALSE)*VLOOKUP(C52,$AT$2:$AU$41,2,FALSE))/(100*100)*'Formula Data'!$AB$22</f>
        <v>0.60073697146598304</v>
      </c>
      <c r="D30" s="9">
        <f>(VLOOKUP(D8,$AV$2:$AW$41,2,FALSE)*VLOOKUP(D52,$AT$2:$AU$41,2,FALSE))/(100*100)*'Formula Data'!$AB$22</f>
        <v>0.5302224245003675</v>
      </c>
      <c r="E30" s="9">
        <f>(VLOOKUP(E8,$AV$2:$AW$41,2,FALSE)*VLOOKUP(E52,$AT$2:$AU$41,2,FALSE))/(100*100)*'Formula Data'!$AB$22</f>
        <v>1.4985025352337831</v>
      </c>
      <c r="F30" s="9">
        <f>(VLOOKUP(F8,$AV$2:$AW$41,2,FALSE)*VLOOKUP(F52,$AT$2:$AU$41,2,FALSE))/(100*100)*'Formula Data'!$AB$22</f>
        <v>0.66912346590067417</v>
      </c>
      <c r="G30" s="9">
        <f>(VLOOKUP(G8,$AV$2:$AW$41,2,FALSE)*VLOOKUP(G52,$AT$2:$AU$41,2,FALSE))/(100*100)*'Formula Data'!$AB$22</f>
        <v>0.80457970395271605</v>
      </c>
      <c r="H30" s="9">
        <f>(VLOOKUP(H8,$AV$2:$AW$41,2,FALSE)*VLOOKUP(H52,$AT$2:$AU$41,2,FALSE))/(100*100)*'Formula Data'!$AB$22</f>
        <v>1.3224804301476139</v>
      </c>
      <c r="I30" s="9">
        <f>(VLOOKUP(I8,$AV$2:$AW$41,2,FALSE)*VLOOKUP(I52,$AT$2:$AU$41,2,FALSE))/(100*100)*'Formula Data'!$AB$22</f>
        <v>0.92940911160796003</v>
      </c>
      <c r="J30" s="9">
        <f>(VLOOKUP(J8,$AV$2:$AW$41,2,FALSE)*VLOOKUP(J52,$AT$2:$AU$41,2,FALSE))/(100*100)*'Formula Data'!$AB$22</f>
        <v>0.77191938009424077</v>
      </c>
      <c r="K30" s="9">
        <f>(VLOOKUP(K8,$AV$2:$AW$41,2,FALSE)*VLOOKUP(K52,$AT$2:$AU$41,2,FALSE))/(100*100)*'Formula Data'!$AB$22</f>
        <v>0.74466728431409457</v>
      </c>
      <c r="L30" s="9">
        <f>(VLOOKUP(L8,$AV$2:$AW$41,2,FALSE)*VLOOKUP(L52,$AT$2:$AU$41,2,FALSE))/(100*100)*'Formula Data'!$AB$22</f>
        <v>0.90779454701256257</v>
      </c>
      <c r="M30" s="9">
        <f>(VLOOKUP(M8,$AV$2:$AW$41,2,FALSE)*VLOOKUP(M52,$AT$2:$AU$41,2,FALSE))/(100*100)*'Formula Data'!$AB$22</f>
        <v>0.51581094264253624</v>
      </c>
      <c r="N30" s="9">
        <f>(VLOOKUP(N8,$AV$2:$AW$41,2,FALSE)*VLOOKUP(N52,$AT$2:$AU$41,2,FALSE))/(100*100)*'Formula Data'!$AB$22</f>
        <v>0.69723071360820865</v>
      </c>
      <c r="O30" s="9">
        <f>(VLOOKUP(O8,$AV$2:$AW$41,2,FALSE)*VLOOKUP(O52,$AT$2:$AU$41,2,FALSE))/(100*100)*'Formula Data'!$AB$22</f>
        <v>0.67706371113427222</v>
      </c>
      <c r="P30" s="9">
        <f>(VLOOKUP(P8,$AV$2:$AW$41,2,FALSE)*VLOOKUP(P52,$AT$2:$AU$41,2,FALSE))/(100*100)*'Formula Data'!$AB$22</f>
        <v>1.2687079286625216</v>
      </c>
      <c r="Q30" s="9">
        <f>(VLOOKUP(Q8,$AV$2:$AW$41,2,FALSE)*VLOOKUP(Q52,$AT$2:$AU$41,2,FALSE))/(100*100)*'Formula Data'!$AB$22</f>
        <v>0.76335586673449851</v>
      </c>
      <c r="R30" s="9">
        <f>(VLOOKUP(R8,$AV$2:$AW$41,2,FALSE)*VLOOKUP(R52,$AT$2:$AU$41,2,FALSE))/(100*100)*'Formula Data'!$AB$22</f>
        <v>1.0977193294494663</v>
      </c>
      <c r="S30" s="9">
        <f>(VLOOKUP(S8,$AV$2:$AW$41,2,FALSE)*VLOOKUP(S52,$AT$2:$AU$41,2,FALSE))/(100*100)*'Formula Data'!$AB$22</f>
        <v>0.89706799086216626</v>
      </c>
      <c r="T30" s="9">
        <f>(VLOOKUP(T8,$AV$2:$AW$41,2,FALSE)*VLOOKUP(T52,$AT$2:$AU$41,2,FALSE))/(100*100)*'Formula Data'!$AB$22</f>
        <v>1.3883765741304095</v>
      </c>
      <c r="U30" s="9">
        <f>(VLOOKUP(U8,$AV$2:$AW$41,2,FALSE)*VLOOKUP(U52,$AT$2:$AU$41,2,FALSE))/(100*100)*'Formula Data'!$AB$22</f>
        <v>0.71364024826810935</v>
      </c>
      <c r="V30" s="9">
        <f>(VLOOKUP(V8,$AV$2:$AW$41,2,FALSE)*VLOOKUP(V52,$AT$2:$AU$41,2,FALSE))/(100*100)*'Formula Data'!$AB$22</f>
        <v>0.8852968168756753</v>
      </c>
      <c r="W30" s="9">
        <f>(VLOOKUP(W8,$AV$2:$AW$41,2,FALSE)*VLOOKUP(W52,$AT$2:$AU$41,2,FALSE))/(100*100)*'Formula Data'!$AB$22</f>
        <v>1.1124042148395734</v>
      </c>
      <c r="X30" s="9">
        <f>(VLOOKUP(X8,$AV$2:$AW$41,2,FALSE)*VLOOKUP(X52,$AT$2:$AU$41,2,FALSE))/(100*100)*'Formula Data'!$AB$22</f>
        <v>0.51673941973250825</v>
      </c>
      <c r="Y30" s="83">
        <f>(VLOOKUP(Y8,$AV$2:$AW$41,2,FALSE)*VLOOKUP(Y52,$AT$2:$AU$41,2,FALSE))/(100*100)*'Formula Data'!$AB$22</f>
        <v>1.06605518568446</v>
      </c>
      <c r="Z30" s="83">
        <f>(VLOOKUP(Z8,$AV$2:$AW$41,2,FALSE)*VLOOKUP(Z52,$AT$2:$AU$41,2,FALSE))/(100*100)*'Formula Data'!$AB$22</f>
        <v>0.89739720428869085</v>
      </c>
      <c r="AA30" s="83">
        <f>(VLOOKUP(AA8,$AV$2:$AW$41,2,FALSE)*VLOOKUP(AA52,$AT$2:$AU$41,2,FALSE))/(100*100)*'Formula Data'!$AB$22</f>
        <v>0.63463028961314094</v>
      </c>
      <c r="AB30" s="84">
        <f>(VLOOKUP(AB8,$AV$2:$AW$41,2,FALSE)*VLOOKUP(AB52,$AT$2:$AU$41,2,FALSE))/(100*100)*'Formula Data'!$AB$22</f>
        <v>1.3400645295595321</v>
      </c>
      <c r="AC30" s="84">
        <f>(VLOOKUP(AC8,$AV$2:$AW$41,2,FALSE)*VLOOKUP(AC52,$AT$2:$AU$41,2,FALSE))/(100*100)*'Formula Data'!$AB$22</f>
        <v>0.734836906490965</v>
      </c>
      <c r="AD30" s="84">
        <f>(VLOOKUP(AD8,$AV$2:$AW$41,2,FALSE)*VLOOKUP(AD52,$AT$2:$AU$41,2,FALSE))/(100*100)*'Formula Data'!$AB$22</f>
        <v>1.1403217268503005</v>
      </c>
      <c r="AE30" s="84">
        <f>(VLOOKUP(AE8,$AV$2:$AW$41,2,FALSE)*VLOOKUP(AE52,$AT$2:$AU$41,2,FALSE))/(100*100)*'Formula Data'!$AB$22</f>
        <v>0.84930034893937389</v>
      </c>
      <c r="AF30" s="84">
        <f>(VLOOKUP(AF8,$AV$2:$AW$41,2,FALSE)*VLOOKUP(AF52,$AT$2:$AU$41,2,FALSE))/(100*100)*'Formula Data'!$AB$22</f>
        <v>0.46674122150632141</v>
      </c>
      <c r="AG30" s="84">
        <f>(VLOOKUP(AG8,$AV$2:$AW$41,2,FALSE)*VLOOKUP(AG52,$AT$2:$AU$41,2,FALSE))/(100*100)*'Formula Data'!$AB$22</f>
        <v>1.0114161610771228</v>
      </c>
      <c r="AH30" s="84">
        <f>(VLOOKUP(AH8,$AV$2:$AW$41,2,FALSE)*VLOOKUP(AH52,$AT$2:$AU$41,2,FALSE))/(100*100)*'Formula Data'!$AB$22</f>
        <v>0.60769717609931884</v>
      </c>
      <c r="AI30" s="84">
        <f>(VLOOKUP(AI8,$AV$2:$AW$41,2,FALSE)*VLOOKUP(AI52,$AT$2:$AU$41,2,FALSE))/(100*100)*'Formula Data'!$AB$22</f>
        <v>0.77053239579934429</v>
      </c>
      <c r="AJ30" s="84">
        <f>(VLOOKUP(AJ8,$AV$2:$AW$41,2,FALSE)*VLOOKUP(AJ52,$AT$2:$AU$41,2,FALSE))/(100*100)*'Formula Data'!$AB$22</f>
        <v>1.0031297963135244</v>
      </c>
      <c r="AK30" s="79">
        <f>(VLOOKUP(AK8,$AV$2:$AW$41,2,FALSE)*VLOOKUP(AK52,$AT$2:$AU$41,2,FALSE))/(100*100)*'Formula Data'!$AB$22</f>
        <v>0.79206065882153676</v>
      </c>
      <c r="AL30" s="79">
        <f>(VLOOKUP(AL8,$AV$2:$AW$41,2,FALSE)*VLOOKUP(AL52,$AT$2:$AU$41,2,FALSE))/(100*100)*'Formula Data'!$AB$22</f>
        <v>0.53860294231545447</v>
      </c>
      <c r="AM30" s="79">
        <f>(VLOOKUP(AM8,$AV$2:$AW$41,2,FALSE)*VLOOKUP(AM52,$AT$2:$AU$41,2,FALSE))/(100*100)*'Formula Data'!$AB$22</f>
        <v>0.99955480708619249</v>
      </c>
      <c r="AN30" s="9">
        <f ca="1">IF(OR(Fixtures!$D$6&lt;=0,Fixtures!$D$6&gt;39),AVERAGE(B30:AM30),AVERAGE(OFFSET(A30,0,Fixtures!$D$6,1,38-Fixtures!$D$6+1)))</f>
        <v>0.81038128557267786</v>
      </c>
      <c r="AO30" s="41" t="str">
        <f t="shared" si="1"/>
        <v>CRY</v>
      </c>
      <c r="AP30" s="65">
        <f ca="1">AVERAGE(OFFSET(A30,0,Fixtures!$D$6,1,9))</f>
        <v>0.81955959909975662</v>
      </c>
      <c r="AQ30" s="65">
        <f ca="1">AVERAGE(OFFSET(A30,0,Fixtures!$D$6,1,6))</f>
        <v>0.8017189234939005</v>
      </c>
      <c r="AR30" s="65">
        <f ca="1">AVERAGE(OFFSET(A30,0,Fixtures!$D$6,1,3))</f>
        <v>0.90815299409354644</v>
      </c>
      <c r="AS30" s="64"/>
      <c r="AT30" s="72" t="s">
        <v>60</v>
      </c>
      <c r="AU30" s="3">
        <v>131.36133571650458</v>
      </c>
      <c r="AV30" s="72" t="s">
        <v>60</v>
      </c>
      <c r="AW30" s="3">
        <v>77.960739387472429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>(VLOOKUP(B9,$AV$2:$AW$41,2,FALSE)*VLOOKUP(B53,$AT$2:$AU$41,2,FALSE))/(100*100)*'Formula Data'!$AB$22</f>
        <v>1.1873674191056711</v>
      </c>
      <c r="C31" s="9">
        <f>(VLOOKUP(C9,$AV$2:$AW$41,2,FALSE)*VLOOKUP(C53,$AT$2:$AU$41,2,FALSE))/(100*100)*'Formula Data'!$AB$22</f>
        <v>1.8562663613947095</v>
      </c>
      <c r="D31" s="9">
        <f>(VLOOKUP(D9,$AV$2:$AW$41,2,FALSE)*VLOOKUP(D53,$AT$2:$AU$41,2,FALSE))/(100*100)*'Formula Data'!$AB$22</f>
        <v>1.6329392426405744</v>
      </c>
      <c r="E31" s="9">
        <f>(VLOOKUP(E9,$AV$2:$AW$41,2,FALSE)*VLOOKUP(E53,$AT$2:$AU$41,2,FALSE))/(100*100)*'Formula Data'!$AB$22</f>
        <v>1.309730582467808</v>
      </c>
      <c r="F31" s="9">
        <f>(VLOOKUP(F9,$AV$2:$AW$41,2,FALSE)*VLOOKUP(F53,$AT$2:$AU$41,2,FALSE))/(100*100)*'Formula Data'!$AB$22</f>
        <v>1.3825288349205611</v>
      </c>
      <c r="G31" s="9">
        <f>(VLOOKUP(G9,$AV$2:$AW$41,2,FALSE)*VLOOKUP(G53,$AT$2:$AU$41,2,FALSE))/(100*100)*'Formula Data'!$AB$22</f>
        <v>1.4608230325768732</v>
      </c>
      <c r="H31" s="9">
        <f>(VLOOKUP(H9,$AV$2:$AW$41,2,FALSE)*VLOOKUP(H53,$AT$2:$AU$41,2,FALSE))/(100*100)*'Formula Data'!$AB$22</f>
        <v>1.2565646564811117</v>
      </c>
      <c r="I31" s="9">
        <f>(VLOOKUP(I9,$AV$2:$AW$41,2,FALSE)*VLOOKUP(I53,$AT$2:$AU$41,2,FALSE))/(100*100)*'Formula Data'!$AB$22</f>
        <v>1.1021543849480699</v>
      </c>
      <c r="J31" s="9">
        <f>(VLOOKUP(J9,$AV$2:$AW$41,2,FALSE)*VLOOKUP(J53,$AT$2:$AU$41,2,FALSE))/(100*100)*'Formula Data'!$AB$22</f>
        <v>2.2600610606843565</v>
      </c>
      <c r="K31" s="9">
        <f>(VLOOKUP(K9,$AV$2:$AW$41,2,FALSE)*VLOOKUP(K53,$AT$2:$AU$41,2,FALSE))/(100*100)*'Formula Data'!$AB$22</f>
        <v>1.1962001587027538</v>
      </c>
      <c r="L31" s="9">
        <f>(VLOOKUP(L9,$AV$2:$AW$41,2,FALSE)*VLOOKUP(L53,$AT$2:$AU$41,2,FALSE))/(100*100)*'Formula Data'!$AB$22</f>
        <v>1.6271197163711117</v>
      </c>
      <c r="M31" s="9">
        <f>(VLOOKUP(M9,$AV$2:$AW$41,2,FALSE)*VLOOKUP(M53,$AT$2:$AU$41,2,FALSE))/(100*100)*'Formula Data'!$AB$22</f>
        <v>1.1616952968671845</v>
      </c>
      <c r="N31" s="9">
        <f>(VLOOKUP(N9,$AV$2:$AW$41,2,FALSE)*VLOOKUP(N53,$AT$2:$AU$41,2,FALSE))/(100*100)*'Formula Data'!$AB$22</f>
        <v>2.1527923903252026</v>
      </c>
      <c r="O31" s="9">
        <f>(VLOOKUP(O9,$AV$2:$AW$41,2,FALSE)*VLOOKUP(O53,$AT$2:$AU$41,2,FALSE))/(100*100)*'Formula Data'!$AB$22</f>
        <v>0.98923645787537506</v>
      </c>
      <c r="P31" s="9">
        <f>(VLOOKUP(P9,$AV$2:$AW$41,2,FALSE)*VLOOKUP(P53,$AT$2:$AU$41,2,FALSE))/(100*100)*'Formula Data'!$AB$22</f>
        <v>0.75978209356016257</v>
      </c>
      <c r="Q31" s="9">
        <f>(VLOOKUP(Q9,$AV$2:$AW$41,2,FALSE)*VLOOKUP(Q53,$AT$2:$AU$41,2,FALSE))/(100*100)*'Formula Data'!$AB$22</f>
        <v>1.2543068618344111</v>
      </c>
      <c r="R31" s="9">
        <f>(VLOOKUP(R9,$AV$2:$AW$41,2,FALSE)*VLOOKUP(R53,$AT$2:$AU$41,2,FALSE))/(100*100)*'Formula Data'!$AB$22</f>
        <v>0.86311961570332041</v>
      </c>
      <c r="S31" s="9">
        <f>(VLOOKUP(S9,$AV$2:$AW$41,2,FALSE)*VLOOKUP(S53,$AT$2:$AU$41,2,FALSE))/(100*100)*'Formula Data'!$AB$22</f>
        <v>1.8108209952150394</v>
      </c>
      <c r="T31" s="9">
        <f>(VLOOKUP(T9,$AV$2:$AW$41,2,FALSE)*VLOOKUP(T53,$AT$2:$AU$41,2,FALSE))/(100*100)*'Formula Data'!$AB$22</f>
        <v>1.646428155292796</v>
      </c>
      <c r="U31" s="9">
        <f>(VLOOKUP(U9,$AV$2:$AW$41,2,FALSE)*VLOOKUP(U53,$AT$2:$AU$41,2,FALSE))/(100*100)*'Formula Data'!$AB$22</f>
        <v>1.46028712433713</v>
      </c>
      <c r="V31" s="9">
        <f>(VLOOKUP(V9,$AV$2:$AW$41,2,FALSE)*VLOOKUP(V53,$AT$2:$AU$41,2,FALSE))/(100*100)*'Formula Data'!$AB$22</f>
        <v>0.84117138161132265</v>
      </c>
      <c r="W31" s="9">
        <f>(VLOOKUP(W9,$AV$2:$AW$41,2,FALSE)*VLOOKUP(W53,$AT$2:$AU$41,2,FALSE))/(100*100)*'Formula Data'!$AB$22</f>
        <v>1.7869162864572006</v>
      </c>
      <c r="X31" s="9">
        <f>(VLOOKUP(X9,$AV$2:$AW$41,2,FALSE)*VLOOKUP(X53,$AT$2:$AU$41,2,FALSE))/(100*100)*'Formula Data'!$AB$22</f>
        <v>1.5129334373176269</v>
      </c>
      <c r="Y31" s="83">
        <f>(VLOOKUP(Y9,$AV$2:$AW$41,2,FALSE)*VLOOKUP(Y53,$AT$2:$AU$41,2,FALSE))/(100*100)*'Formula Data'!$AB$22</f>
        <v>2.1814165684542317</v>
      </c>
      <c r="Z31" s="83">
        <f>(VLOOKUP(Z9,$AV$2:$AW$41,2,FALSE)*VLOOKUP(Z53,$AT$2:$AU$41,2,FALSE))/(100*100)*'Formula Data'!$AB$22</f>
        <v>1.2426245890328216</v>
      </c>
      <c r="AA31" s="83">
        <f>(VLOOKUP(AA9,$AV$2:$AW$41,2,FALSE)*VLOOKUP(AA53,$AT$2:$AU$41,2,FALSE))/(100*100)*'Formula Data'!$AB$22</f>
        <v>1.7737217001455086</v>
      </c>
      <c r="AB31" s="84">
        <f>(VLOOKUP(AB9,$AV$2:$AW$41,2,FALSE)*VLOOKUP(AB53,$AT$2:$AU$41,2,FALSE))/(100*100)*'Formula Data'!$AB$22</f>
        <v>1.2122024844001502</v>
      </c>
      <c r="AC31" s="84">
        <f>(VLOOKUP(AC9,$AV$2:$AW$41,2,FALSE)*VLOOKUP(AC53,$AT$2:$AU$41,2,FALSE))/(100*100)*'Formula Data'!$AB$22</f>
        <v>1.2893515246926146</v>
      </c>
      <c r="AD31" s="84">
        <f>(VLOOKUP(AD9,$AV$2:$AW$41,2,FALSE)*VLOOKUP(AD53,$AT$2:$AU$41,2,FALSE))/(100*100)*'Formula Data'!$AB$22</f>
        <v>0.83965996536022525</v>
      </c>
      <c r="AE31" s="84">
        <f>(VLOOKUP(AE9,$AV$2:$AW$41,2,FALSE)*VLOOKUP(AE53,$AT$2:$AU$41,2,FALSE))/(100*100)*'Formula Data'!$AB$22</f>
        <v>1.1349831274170332</v>
      </c>
      <c r="AF31" s="84">
        <f>(VLOOKUP(AF9,$AV$2:$AW$41,2,FALSE)*VLOOKUP(AF53,$AT$2:$AU$41,2,FALSE))/(100*100)*'Formula Data'!$AB$22</f>
        <v>1.4411254844325738</v>
      </c>
      <c r="AG31" s="84">
        <f>(VLOOKUP(AG9,$AV$2:$AW$41,2,FALSE)*VLOOKUP(AG53,$AT$2:$AU$41,2,FALSE))/(100*100)*'Formula Data'!$AB$22</f>
        <v>1.4777482889249431</v>
      </c>
      <c r="AH31" s="84">
        <f>(VLOOKUP(AH9,$AV$2:$AW$41,2,FALSE)*VLOOKUP(AH53,$AT$2:$AU$41,2,FALSE))/(100*100)*'Formula Data'!$AB$22</f>
        <v>1.0892289010418184</v>
      </c>
      <c r="AI31" s="84">
        <f>(VLOOKUP(AI9,$AV$2:$AW$41,2,FALSE)*VLOOKUP(AI53,$AT$2:$AU$41,2,FALSE))/(100*100)*'Formula Data'!$AB$22</f>
        <v>1.7353719866781403</v>
      </c>
      <c r="AJ31" s="84">
        <f>(VLOOKUP(AJ9,$AV$2:$AW$41,2,FALSE)*VLOOKUP(AJ53,$AT$2:$AU$41,2,FALSE))/(100*100)*'Formula Data'!$AB$22</f>
        <v>0.87676179487514427</v>
      </c>
      <c r="AK31" s="79">
        <f>(VLOOKUP(AK9,$AV$2:$AW$41,2,FALSE)*VLOOKUP(AK53,$AT$2:$AU$41,2,FALSE))/(100*100)*'Formula Data'!$AB$22</f>
        <v>2.4393289920927099</v>
      </c>
      <c r="AL31" s="79">
        <f>(VLOOKUP(AL9,$AV$2:$AW$41,2,FALSE)*VLOOKUP(AL53,$AT$2:$AU$41,2,FALSE))/(100*100)*'Formula Data'!$AB$22</f>
        <v>0.97790632759278273</v>
      </c>
      <c r="AM31" s="79">
        <f>(VLOOKUP(AM9,$AV$2:$AW$41,2,FALSE)*VLOOKUP(AM53,$AT$2:$AU$41,2,FALSE))/(100*100)*'Formula Data'!$AB$22</f>
        <v>2.0652591237702214</v>
      </c>
      <c r="AN31" s="9">
        <f ca="1">IF(OR(Fixtures!$D$6&lt;=0,Fixtures!$D$6&gt;39),AVERAGE(B31:AM31),AVERAGE(OFFSET(A31,0,Fixtures!$D$6,1,38-Fixtures!$D$6+1)))</f>
        <v>1.3969750469889277</v>
      </c>
      <c r="AO31" s="41" t="str">
        <f t="shared" si="1"/>
        <v>EVE</v>
      </c>
      <c r="AP31" s="65">
        <f ca="1">AVERAGE(OFFSET(A31,0,Fixtures!$D$6,1,9))</f>
        <v>1.3692844517239111</v>
      </c>
      <c r="AQ31" s="65">
        <f ca="1">AVERAGE(OFFSET(A31,0,Fixtures!$D$6,1,6))</f>
        <v>1.2120162153115346</v>
      </c>
      <c r="AR31" s="65">
        <f ca="1">AVERAGE(OFFSET(A31,0,Fixtures!$D$6,1,3))</f>
        <v>1.0879982058232909</v>
      </c>
      <c r="AS31" s="64"/>
      <c r="AT31" s="72" t="s">
        <v>22</v>
      </c>
      <c r="AU31" s="3">
        <v>158.58412079419605</v>
      </c>
      <c r="AV31" s="72" t="s">
        <v>22</v>
      </c>
      <c r="AW31" s="3">
        <v>59.87766960644538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>(VLOOKUP(B10,$AV$2:$AW$41,2,FALSE)*VLOOKUP(B54,$AT$2:$AU$41,2,FALSE))/(100*100)*'Formula Data'!$AB$22</f>
        <v>1.469911076406754</v>
      </c>
      <c r="C32" s="9">
        <f>(VLOOKUP(C10,$AV$2:$AW$41,2,FALSE)*VLOOKUP(C54,$AT$2:$AU$41,2,FALSE))/(100*100)*'Formula Data'!$AB$22</f>
        <v>0.94235066357904396</v>
      </c>
      <c r="D32" s="9">
        <f>(VLOOKUP(D10,$AV$2:$AW$41,2,FALSE)*VLOOKUP(D54,$AT$2:$AU$41,2,FALSE))/(100*100)*'Formula Data'!$AB$22</f>
        <v>1.0975046027469655</v>
      </c>
      <c r="E32" s="9">
        <f>(VLOOKUP(E10,$AV$2:$AW$41,2,FALSE)*VLOOKUP(E54,$AT$2:$AU$41,2,FALSE))/(100*100)*'Formula Data'!$AB$22</f>
        <v>2.3178410142641463</v>
      </c>
      <c r="F32" s="9">
        <f>(VLOOKUP(F10,$AV$2:$AW$41,2,FALSE)*VLOOKUP(F54,$AT$2:$AU$41,2,FALSE))/(100*100)*'Formula Data'!$AB$22</f>
        <v>0.96867943710662752</v>
      </c>
      <c r="G32" s="9">
        <f>(VLOOKUP(G10,$AV$2:$AW$41,2,FALSE)*VLOOKUP(G54,$AT$2:$AU$41,2,FALSE))/(100*100)*'Formula Data'!$AB$22</f>
        <v>1.8261170089097305</v>
      </c>
      <c r="H32" s="9">
        <f>(VLOOKUP(H10,$AV$2:$AW$41,2,FALSE)*VLOOKUP(H54,$AT$2:$AU$41,2,FALSE))/(100*100)*'Formula Data'!$AB$22</f>
        <v>2.4482045537841746</v>
      </c>
      <c r="I32" s="9">
        <f>(VLOOKUP(I10,$AV$2:$AW$41,2,FALSE)*VLOOKUP(I54,$AT$2:$AU$41,2,FALSE))/(100*100)*'Formula Data'!$AB$22</f>
        <v>0.85270370099725912</v>
      </c>
      <c r="J32" s="9">
        <f>(VLOOKUP(J10,$AV$2:$AW$41,2,FALSE)*VLOOKUP(J54,$AT$2:$AU$41,2,FALSE))/(100*100)*'Formula Data'!$AB$22</f>
        <v>1.847786876452741</v>
      </c>
      <c r="K32" s="9">
        <f>(VLOOKUP(K10,$AV$2:$AW$41,2,FALSE)*VLOOKUP(K54,$AT$2:$AU$41,2,FALSE))/(100*100)*'Formula Data'!$AB$22</f>
        <v>1.3037710252266161</v>
      </c>
      <c r="L32" s="9">
        <f>(VLOOKUP(L10,$AV$2:$AW$41,2,FALSE)*VLOOKUP(L54,$AT$2:$AU$41,2,FALSE))/(100*100)*'Formula Data'!$AB$22</f>
        <v>1.3325828567119258</v>
      </c>
      <c r="M32" s="9">
        <f>(VLOOKUP(M10,$AV$2:$AW$41,2,FALSE)*VLOOKUP(M54,$AT$2:$AU$41,2,FALSE))/(100*100)*'Formula Data'!$AB$22</f>
        <v>2.0322850163895532</v>
      </c>
      <c r="N32" s="9">
        <f>(VLOOKUP(N10,$AV$2:$AW$41,2,FALSE)*VLOOKUP(N54,$AT$2:$AU$41,2,FALSE))/(100*100)*'Formula Data'!$AB$22</f>
        <v>1.3424958433540375</v>
      </c>
      <c r="O32" s="9">
        <f>(VLOOKUP(O10,$AV$2:$AW$41,2,FALSE)*VLOOKUP(O54,$AT$2:$AU$41,2,FALSE))/(100*100)*'Formula Data'!$AB$22</f>
        <v>1.7319810547548418</v>
      </c>
      <c r="P32" s="9">
        <f>(VLOOKUP(P10,$AV$2:$AW$41,2,FALSE)*VLOOKUP(P54,$AT$2:$AU$41,2,FALSE))/(100*100)*'Formula Data'!$AB$22</f>
        <v>2.0832883662487212</v>
      </c>
      <c r="Q32" s="9">
        <f>(VLOOKUP(Q10,$AV$2:$AW$41,2,FALSE)*VLOOKUP(Q54,$AT$2:$AU$41,2,FALSE))/(100*100)*'Formula Data'!$AB$22</f>
        <v>1.8326482652134548</v>
      </c>
      <c r="R32" s="9">
        <f>(VLOOKUP(R10,$AV$2:$AW$41,2,FALSE)*VLOOKUP(R54,$AT$2:$AU$41,2,FALSE))/(100*100)*'Formula Data'!$AB$22</f>
        <v>2.4160796289728279</v>
      </c>
      <c r="S32" s="9">
        <f>(VLOOKUP(S10,$AV$2:$AW$41,2,FALSE)*VLOOKUP(S54,$AT$2:$AU$41,2,FALSE))/(100*100)*'Formula Data'!$AB$22</f>
        <v>0.94404692654967937</v>
      </c>
      <c r="T32" s="9">
        <f>(VLOOKUP(T10,$AV$2:$AW$41,2,FALSE)*VLOOKUP(T54,$AT$2:$AU$41,2,FALSE))/(100*100)*'Formula Data'!$AB$22</f>
        <v>1.2737919484033131</v>
      </c>
      <c r="U32" s="9">
        <f>(VLOOKUP(U10,$AV$2:$AW$41,2,FALSE)*VLOOKUP(U54,$AT$2:$AU$41,2,FALSE))/(100*100)*'Formula Data'!$AB$22</f>
        <v>1.6979657092446216</v>
      </c>
      <c r="V32" s="9">
        <f>(VLOOKUP(V10,$AV$2:$AW$41,2,FALSE)*VLOOKUP(V54,$AT$2:$AU$41,2,FALSE))/(100*100)*'Formula Data'!$AB$22</f>
        <v>1.6388807343513891</v>
      </c>
      <c r="W32" s="9">
        <f>(VLOOKUP(W10,$AV$2:$AW$41,2,FALSE)*VLOOKUP(W54,$AT$2:$AU$41,2,FALSE))/(100*100)*'Formula Data'!$AB$22</f>
        <v>1.9476085685484021</v>
      </c>
      <c r="X32" s="9">
        <f>(VLOOKUP(X10,$AV$2:$AW$41,2,FALSE)*VLOOKUP(X54,$AT$2:$AU$41,2,FALSE))/(100*100)*'Formula Data'!$AB$22</f>
        <v>1.2369482396088594</v>
      </c>
      <c r="Y32" s="83">
        <f>(VLOOKUP(Y10,$AV$2:$AW$41,2,FALSE)*VLOOKUP(Y54,$AT$2:$AU$41,2,FALSE))/(100*100)*'Formula Data'!$AB$22</f>
        <v>2.5364672940567807</v>
      </c>
      <c r="Z32" s="83">
        <f>(VLOOKUP(Z10,$AV$2:$AW$41,2,FALSE)*VLOOKUP(Z54,$AT$2:$AU$41,2,FALSE))/(100*100)*'Formula Data'!$AB$22</f>
        <v>1.4077090159637573</v>
      </c>
      <c r="AA32" s="83">
        <f>(VLOOKUP(AA10,$AV$2:$AW$41,2,FALSE)*VLOOKUP(AA54,$AT$2:$AU$41,2,FALSE))/(100*100)*'Formula Data'!$AB$22</f>
        <v>0.9839900594127855</v>
      </c>
      <c r="AB32" s="84">
        <f>(VLOOKUP(AB10,$AV$2:$AW$41,2,FALSE)*VLOOKUP(AB54,$AT$2:$AU$41,2,FALSE))/(100*100)*'Formula Data'!$AB$22</f>
        <v>1.4102429396606326</v>
      </c>
      <c r="AC32" s="84">
        <f>(VLOOKUP(AC10,$AV$2:$AW$41,2,FALSE)*VLOOKUP(AC54,$AT$2:$AU$41,2,FALSE))/(100*100)*'Formula Data'!$AB$22</f>
        <v>1.6173756193950335</v>
      </c>
      <c r="AD32" s="84">
        <f>(VLOOKUP(AD10,$AV$2:$AW$41,2,FALSE)*VLOOKUP(AD54,$AT$2:$AU$41,2,FALSE))/(100*100)*'Formula Data'!$AB$22</f>
        <v>2.7376597542077539</v>
      </c>
      <c r="AE32" s="84">
        <f>(VLOOKUP(AE10,$AV$2:$AW$41,2,FALSE)*VLOOKUP(AE54,$AT$2:$AU$41,2,FALSE))/(100*100)*'Formula Data'!$AB$22</f>
        <v>1.3945979972408793</v>
      </c>
      <c r="AF32" s="84">
        <f>(VLOOKUP(AF10,$AV$2:$AW$41,2,FALSE)*VLOOKUP(AF54,$AT$2:$AU$41,2,FALSE))/(100*100)*'Formula Data'!$AB$22</f>
        <v>2.0054567536523282</v>
      </c>
      <c r="AG32" s="84">
        <f>(VLOOKUP(AG10,$AV$2:$AW$41,2,FALSE)*VLOOKUP(AG54,$AT$2:$AU$41,2,FALSE))/(100*100)*'Formula Data'!$AB$22</f>
        <v>1.1594253341747285</v>
      </c>
      <c r="AH32" s="84">
        <f>(VLOOKUP(AH10,$AV$2:$AW$41,2,FALSE)*VLOOKUP(AH54,$AT$2:$AU$41,2,FALSE))/(100*100)*'Formula Data'!$AB$22</f>
        <v>1.9906484649647291</v>
      </c>
      <c r="AI32" s="84">
        <f>(VLOOKUP(AI10,$AV$2:$AW$41,2,FALSE)*VLOOKUP(AI54,$AT$2:$AU$41,2,FALSE))/(100*100)*'Formula Data'!$AB$22</f>
        <v>1.3604552589054031</v>
      </c>
      <c r="AJ32" s="84">
        <f>(VLOOKUP(AJ10,$AV$2:$AW$41,2,FALSE)*VLOOKUP(AJ54,$AT$2:$AU$41,2,FALSE))/(100*100)*'Formula Data'!$AB$22</f>
        <v>1.5516125797966596</v>
      </c>
      <c r="AK32" s="79">
        <f>(VLOOKUP(AK10,$AV$2:$AW$41,2,FALSE)*VLOOKUP(AK54,$AT$2:$AU$41,2,FALSE))/(100*100)*'Formula Data'!$AB$22</f>
        <v>1.6394821843504053</v>
      </c>
      <c r="AL32" s="79">
        <f>(VLOOKUP(AL10,$AV$2:$AW$41,2,FALSE)*VLOOKUP(AL54,$AT$2:$AU$41,2,FALSE))/(100*100)*'Formula Data'!$AB$22</f>
        <v>1.2224419646420508</v>
      </c>
      <c r="AM32" s="79">
        <f>(VLOOKUP(AM10,$AV$2:$AW$41,2,FALSE)*VLOOKUP(AM54,$AT$2:$AU$41,2,FALSE))/(100*100)*'Formula Data'!$AB$22</f>
        <v>1.4470396529617524</v>
      </c>
      <c r="AN32" s="9">
        <f ca="1">IF(OR(Fixtures!$D$6&lt;=0,Fixtures!$D$6&gt;39),AVERAGE(B32:AM32),AVERAGE(OFFSET(A32,0,Fixtures!$D$6,1,38-Fixtures!$D$6+1)))</f>
        <v>1.6478359603901567</v>
      </c>
      <c r="AO32" s="41" t="str">
        <f t="shared" si="1"/>
        <v>LEI</v>
      </c>
      <c r="AP32" s="65">
        <f ca="1">AVERAGE(OFFSET(A32,0,Fixtures!$D$6,1,9))</f>
        <v>1.7174126607431022</v>
      </c>
      <c r="AQ32" s="65">
        <f ca="1">AVERAGE(OFFSET(A32,0,Fixtures!$D$6,1,6))</f>
        <v>1.8175273206059088</v>
      </c>
      <c r="AR32" s="65">
        <f ca="1">AVERAGE(OFFSET(A32,0,Fixtures!$D$6,1,3))</f>
        <v>1.9165444569478887</v>
      </c>
      <c r="AS32" s="64"/>
      <c r="AT32" s="72" t="s">
        <v>75</v>
      </c>
      <c r="AU32" s="3">
        <v>187.18888503293954</v>
      </c>
      <c r="AV32" s="72" t="s">
        <v>75</v>
      </c>
      <c r="AW32" s="3">
        <v>66.291878286457234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>(VLOOKUP(B11,$AV$2:$AW$41,2,FALSE)*VLOOKUP(B55,$AT$2:$AU$41,2,FALSE))/(100*100)*'Formula Data'!$AB$22</f>
        <v>2.9167780735445361</v>
      </c>
      <c r="C33" s="9">
        <f>(VLOOKUP(C11,$AV$2:$AW$41,2,FALSE)*VLOOKUP(C55,$AT$2:$AU$41,2,FALSE))/(100*100)*'Formula Data'!$AB$22</f>
        <v>1.5739591914528084</v>
      </c>
      <c r="D33" s="9">
        <f>(VLOOKUP(D11,$AV$2:$AW$41,2,FALSE)*VLOOKUP(D55,$AT$2:$AU$41,2,FALSE))/(100*100)*'Formula Data'!$AB$22</f>
        <v>2.4534474377064552</v>
      </c>
      <c r="E33" s="9">
        <f>(VLOOKUP(E11,$AV$2:$AW$41,2,FALSE)*VLOOKUP(E55,$AT$2:$AU$41,2,FALSE))/(100*100)*'Formula Data'!$AB$22</f>
        <v>1.4932883254905382</v>
      </c>
      <c r="F33" s="9">
        <f>(VLOOKUP(F11,$AV$2:$AW$41,2,FALSE)*VLOOKUP(F55,$AT$2:$AU$41,2,FALSE))/(100*100)*'Formula Data'!$AB$22</f>
        <v>2.9555604361704897</v>
      </c>
      <c r="G33" s="9">
        <f>(VLOOKUP(G11,$AV$2:$AW$41,2,FALSE)*VLOOKUP(G55,$AT$2:$AU$41,2,FALSE))/(100*100)*'Formula Data'!$AB$22</f>
        <v>1.1376395546557589</v>
      </c>
      <c r="H33" s="9">
        <f>(VLOOKUP(H11,$AV$2:$AW$41,2,FALSE)*VLOOKUP(H55,$AT$2:$AU$41,2,FALSE))/(100*100)*'Formula Data'!$AB$22</f>
        <v>1.3249469605716198</v>
      </c>
      <c r="I33" s="9">
        <f>(VLOOKUP(I11,$AV$2:$AW$41,2,FALSE)*VLOOKUP(I55,$AT$2:$AU$41,2,FALSE))/(100*100)*'Formula Data'!$AB$22</f>
        <v>2.0021734686191075</v>
      </c>
      <c r="J33" s="9">
        <f>(VLOOKUP(J11,$AV$2:$AW$41,2,FALSE)*VLOOKUP(J55,$AT$2:$AU$41,2,FALSE))/(100*100)*'Formula Data'!$AB$22</f>
        <v>1.1694245953504749</v>
      </c>
      <c r="K33" s="9">
        <f>(VLOOKUP(K11,$AV$2:$AW$41,2,FALSE)*VLOOKUP(K55,$AT$2:$AU$41,2,FALSE))/(100*100)*'Formula Data'!$AB$22</f>
        <v>2.2045540169464908</v>
      </c>
      <c r="L33" s="9">
        <f>(VLOOKUP(L11,$AV$2:$AW$41,2,FALSE)*VLOOKUP(L55,$AT$2:$AU$41,2,FALSE))/(100*100)*'Formula Data'!$AB$22</f>
        <v>2.2124387840505872</v>
      </c>
      <c r="M33" s="9">
        <f>(VLOOKUP(M11,$AV$2:$AW$41,2,FALSE)*VLOOKUP(M55,$AT$2:$AU$41,2,FALSE))/(100*100)*'Formula Data'!$AB$22</f>
        <v>1.7024959092601928</v>
      </c>
      <c r="N33" s="9">
        <f>(VLOOKUP(N11,$AV$2:$AW$41,2,FALSE)*VLOOKUP(N55,$AT$2:$AU$41,2,FALSE))/(100*100)*'Formula Data'!$AB$22</f>
        <v>1.6087418688642894</v>
      </c>
      <c r="O33" s="9">
        <f>(VLOOKUP(O11,$AV$2:$AW$41,2,FALSE)*VLOOKUP(O55,$AT$2:$AU$41,2,FALSE))/(100*100)*'Formula Data'!$AB$22</f>
        <v>2.4210593957045048</v>
      </c>
      <c r="P33" s="9">
        <f>(VLOOKUP(P11,$AV$2:$AW$41,2,FALSE)*VLOOKUP(P55,$AT$2:$AU$41,2,FALSE))/(100*100)*'Formula Data'!$AB$22</f>
        <v>2.0909097132908592</v>
      </c>
      <c r="Q33" s="9">
        <f>(VLOOKUP(Q11,$AV$2:$AW$41,2,FALSE)*VLOOKUP(Q55,$AT$2:$AU$41,2,FALSE))/(100*100)*'Formula Data'!$AB$22</f>
        <v>1.8731624144816905</v>
      </c>
      <c r="R33" s="9">
        <f>(VLOOKUP(R11,$AV$2:$AW$41,2,FALSE)*VLOOKUP(R55,$AT$2:$AU$41,2,FALSE))/(100*100)*'Formula Data'!$AB$22</f>
        <v>2.5150205128495902</v>
      </c>
      <c r="S33" s="91">
        <f>(VLOOKUP(S11,$AV$2:$AW$41,2,FALSE)*VLOOKUP(S55,$AT$2:$AU$41,2,FALSE))/(100*100)*'Formula Data'!$AB$22</f>
        <v>2.0498451669247149</v>
      </c>
      <c r="T33" s="9">
        <f>(VLOOKUP(T11,$AV$2:$AW$41,2,FALSE)*VLOOKUP(T55,$AT$2:$AU$41,2,FALSE))/(100*100)*'Formula Data'!$AB$22</f>
        <v>1.3402979418028735</v>
      </c>
      <c r="U33" s="9">
        <f>(VLOOKUP(U11,$AV$2:$AW$41,2,FALSE)*VLOOKUP(U55,$AT$2:$AU$41,2,FALSE))/(100*100)*'Formula Data'!$AB$22</f>
        <v>1.7745294262284783</v>
      </c>
      <c r="V33" s="9">
        <f>(VLOOKUP(V11,$AV$2:$AW$41,2,FALSE)*VLOOKUP(V55,$AT$2:$AU$41,2,FALSE))/(100*100)*'Formula Data'!$AB$22</f>
        <v>1.9792417559156297</v>
      </c>
      <c r="W33" s="9">
        <f>(VLOOKUP(W11,$AV$2:$AW$41,2,FALSE)*VLOOKUP(W55,$AT$2:$AU$41,2,FALSE))/(100*100)*'Formula Data'!$AB$22</f>
        <v>1.4757758295261634</v>
      </c>
      <c r="X33" s="9">
        <f>(VLOOKUP(X11,$AV$2:$AW$41,2,FALSE)*VLOOKUP(X55,$AT$2:$AU$41,2,FALSE))/(100*100)*'Formula Data'!$AB$22</f>
        <v>1.7469182226840432</v>
      </c>
      <c r="Y33" s="91">
        <f>(VLOOKUP(Y11,$AV$2:$AW$41,2,FALSE)*VLOOKUP(Y55,$AT$2:$AU$41,2,FALSE))/(100*100)*'Formula Data'!$AB$22</f>
        <v>1.1879081283017086</v>
      </c>
      <c r="Z33" s="83">
        <f>(VLOOKUP(Z11,$AV$2:$AW$41,2,FALSE)*VLOOKUP(Z55,$AT$2:$AU$41,2,FALSE))/(100*100)*'Formula Data'!$AB$22</f>
        <v>2.3512229897011094</v>
      </c>
      <c r="AA33" s="83">
        <f>(VLOOKUP(AA11,$AV$2:$AW$41,2,FALSE)*VLOOKUP(AA55,$AT$2:$AU$41,2,FALSE))/(100*100)*'Formula Data'!$AB$22</f>
        <v>1.9525539170008879</v>
      </c>
      <c r="AB33" s="84">
        <f>(VLOOKUP(AB11,$AV$2:$AW$41,2,FALSE)*VLOOKUP(AB55,$AT$2:$AU$41,2,FALSE))/(100*100)*'Formula Data'!$AB$22</f>
        <v>3.0621143851591426</v>
      </c>
      <c r="AC33" s="84">
        <f>(VLOOKUP(AC11,$AV$2:$AW$41,2,FALSE)*VLOOKUP(AC55,$AT$2:$AU$41,2,FALSE))/(100*100)*'Formula Data'!$AB$22</f>
        <v>1.6836087730646012</v>
      </c>
      <c r="AD33" s="84">
        <f>(VLOOKUP(AD11,$AV$2:$AW$41,2,FALSE)*VLOOKUP(AD55,$AT$2:$AU$41,2,FALSE))/(100*100)*'Formula Data'!$AB$22</f>
        <v>2.7981808907689456</v>
      </c>
      <c r="AE33" s="84">
        <f>(VLOOKUP(AE11,$AV$2:$AW$41,2,FALSE)*VLOOKUP(AE55,$AT$2:$AU$41,2,FALSE))/(100*100)*'Formula Data'!$AB$22</f>
        <v>1.3996998907153684</v>
      </c>
      <c r="AF33" s="84">
        <f>(VLOOKUP(AF11,$AV$2:$AW$41,2,FALSE)*VLOOKUP(AF55,$AT$2:$AU$41,2,FALSE))/(100*100)*'Formula Data'!$AB$22</f>
        <v>2.4031822979330748</v>
      </c>
      <c r="AG33" s="84">
        <f>(VLOOKUP(AG11,$AV$2:$AW$41,2,FALSE)*VLOOKUP(AG55,$AT$2:$AU$41,2,FALSE))/(100*100)*'Formula Data'!$AB$22</f>
        <v>1.1396873442155007</v>
      </c>
      <c r="AH33" s="84">
        <f>(VLOOKUP(AH11,$AV$2:$AW$41,2,FALSE)*VLOOKUP(AH55,$AT$2:$AU$41,2,FALSE))/(100*100)*'Formula Data'!$AB$22</f>
        <v>3.3050011465447047</v>
      </c>
      <c r="AI33" s="84">
        <f>(VLOOKUP(AI11,$AV$2:$AW$41,2,FALSE)*VLOOKUP(AI55,$AT$2:$AU$41,2,FALSE))/(100*100)*'Formula Data'!$AB$22</f>
        <v>1.6207091822484696</v>
      </c>
      <c r="AJ33" s="84">
        <f>(VLOOKUP(AJ11,$AV$2:$AW$41,2,FALSE)*VLOOKUP(AJ55,$AT$2:$AU$41,2,FALSE))/(100*100)*'Formula Data'!$AB$22</f>
        <v>2.2307146590661131</v>
      </c>
      <c r="AK33" s="79">
        <f>(VLOOKUP(AK11,$AV$2:$AW$41,2,FALSE)*VLOOKUP(AK55,$AT$2:$AU$41,2,FALSE))/(100*100)*'Formula Data'!$AB$22</f>
        <v>1.6423904335059738</v>
      </c>
      <c r="AL33" s="79">
        <f>(VLOOKUP(AL11,$AV$2:$AW$41,2,FALSE)*VLOOKUP(AL55,$AT$2:$AU$41,2,FALSE))/(100*100)*'Formula Data'!$AB$22</f>
        <v>1.6994368655968748</v>
      </c>
      <c r="AM33" s="79">
        <f>(VLOOKUP(AM11,$AV$2:$AW$41,2,FALSE)*VLOOKUP(AM55,$AT$2:$AU$41,2,FALSE))/(100*100)*'Formula Data'!$AB$22</f>
        <v>1.9785156638827242</v>
      </c>
      <c r="AN33" s="9">
        <f ca="1">IF(OR(Fixtures!$D$6&lt;=0,Fixtures!$D$6&gt;39),AVERAGE(B33:AM33),AVERAGE(OFFSET(A33,0,Fixtures!$D$6,1,38-Fixtures!$D$6+1)))</f>
        <v>1.9910115588674868</v>
      </c>
      <c r="AO33" s="41" t="str">
        <f t="shared" si="1"/>
        <v>LIV</v>
      </c>
      <c r="AP33" s="65">
        <f ca="1">AVERAGE(OFFSET(A33,0,Fixtures!$D$6,1,9))</f>
        <v>2.0247971797847502</v>
      </c>
      <c r="AQ33" s="65">
        <f ca="1">AVERAGE(OFFSET(A33,0,Fixtures!$D$6,1,6))</f>
        <v>2.1215600572070326</v>
      </c>
      <c r="AR33" s="65">
        <f ca="1">AVERAGE(OFFSET(A33,0,Fixtures!$D$6,1,3))</f>
        <v>1.9604965181829719</v>
      </c>
      <c r="AS33" s="64"/>
      <c r="AT33" s="72" t="s">
        <v>72</v>
      </c>
      <c r="AU33" s="3">
        <v>131.08138785641688</v>
      </c>
      <c r="AV33" s="72" t="s">
        <v>72</v>
      </c>
      <c r="AW33" s="3">
        <v>68.021596741978456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>(VLOOKUP(B12,$AV$2:$AW$41,2,FALSE)*VLOOKUP(B56,$AT$2:$AU$41,2,FALSE))/(100*100)*'Formula Data'!$AB$22</f>
        <v>2.4195879723970473</v>
      </c>
      <c r="C34" s="9">
        <f>(VLOOKUP(C12,$AV$2:$AW$41,2,FALSE)*VLOOKUP(C56,$AT$2:$AU$41,2,FALSE))/(100*100)*'Formula Data'!$AB$22</f>
        <v>2.6022025809421692</v>
      </c>
      <c r="D34" s="9">
        <f>(VLOOKUP(D12,$AV$2:$AW$41,2,FALSE)*VLOOKUP(D56,$AT$2:$AU$41,2,FALSE))/(100*100)*'Formula Data'!$AB$22</f>
        <v>2.2110358975188724</v>
      </c>
      <c r="E34" s="9">
        <f>(VLOOKUP(E12,$AV$2:$AW$41,2,FALSE)*VLOOKUP(E56,$AT$2:$AU$41,2,FALSE))/(100*100)*'Formula Data'!$AB$22</f>
        <v>2.8577603268904008</v>
      </c>
      <c r="F34" s="9">
        <f>(VLOOKUP(F12,$AV$2:$AW$41,2,FALSE)*VLOOKUP(F56,$AT$2:$AU$41,2,FALSE))/(100*100)*'Formula Data'!$AB$22</f>
        <v>2.3047477191264387</v>
      </c>
      <c r="G34" s="9">
        <f>(VLOOKUP(G12,$AV$2:$AW$41,2,FALSE)*VLOOKUP(G56,$AT$2:$AU$41,2,FALSE))/(100*100)*'Formula Data'!$AB$22</f>
        <v>2.9686697714599717</v>
      </c>
      <c r="H34" s="9">
        <f>(VLOOKUP(H12,$AV$2:$AW$41,2,FALSE)*VLOOKUP(H56,$AT$2:$AU$41,2,FALSE))/(100*100)*'Formula Data'!$AB$22</f>
        <v>1.652172112892442</v>
      </c>
      <c r="I34" s="9">
        <f>(VLOOKUP(I12,$AV$2:$AW$41,2,FALSE)*VLOOKUP(I56,$AT$2:$AU$41,2,FALSE))/(100*100)*'Formula Data'!$AB$22</f>
        <v>2.0946118885694127</v>
      </c>
      <c r="J34" s="9">
        <f>(VLOOKUP(J12,$AV$2:$AW$41,2,FALSE)*VLOOKUP(J56,$AT$2:$AU$41,2,FALSE))/(100*100)*'Formula Data'!$AB$22</f>
        <v>1.8989202401249177</v>
      </c>
      <c r="K34" s="9">
        <f>(VLOOKUP(K12,$AV$2:$AW$41,2,FALSE)*VLOOKUP(K56,$AT$2:$AU$41,2,FALSE))/(100*100)*'Formula Data'!$AB$22</f>
        <v>3.9011439263654957</v>
      </c>
      <c r="L34" s="9">
        <f>(VLOOKUP(L12,$AV$2:$AW$41,2,FALSE)*VLOOKUP(L56,$AT$2:$AU$41,2,FALSE))/(100*100)*'Formula Data'!$AB$22</f>
        <v>2.7753271115784579</v>
      </c>
      <c r="M34" s="9">
        <f>(VLOOKUP(M12,$AV$2:$AW$41,2,FALSE)*VLOOKUP(M56,$AT$2:$AU$41,2,FALSE))/(100*100)*'Formula Data'!$AB$22</f>
        <v>1.2150961634374073</v>
      </c>
      <c r="N34" s="9">
        <f>(VLOOKUP(N12,$AV$2:$AW$41,2,FALSE)*VLOOKUP(N56,$AT$2:$AU$41,2,FALSE))/(100*100)*'Formula Data'!$AB$22</f>
        <v>2.0059744346521931</v>
      </c>
      <c r="O34" s="9">
        <f>(VLOOKUP(O12,$AV$2:$AW$41,2,FALSE)*VLOOKUP(O56,$AT$2:$AU$41,2,FALSE))/(100*100)*'Formula Data'!$AB$22</f>
        <v>2.3353923412234079</v>
      </c>
      <c r="P34" s="9">
        <f>(VLOOKUP(P12,$AV$2:$AW$41,2,FALSE)*VLOOKUP(P56,$AT$2:$AU$41,2,FALSE))/(100*100)*'Formula Data'!$AB$22</f>
        <v>1.7626416521490054</v>
      </c>
      <c r="Q34" s="9">
        <f>(VLOOKUP(Q12,$AV$2:$AW$41,2,FALSE)*VLOOKUP(Q56,$AT$2:$AU$41,2,FALSE))/(100*100)*'Formula Data'!$AB$22</f>
        <v>2.062020287468266</v>
      </c>
      <c r="R34" s="9">
        <f>(VLOOKUP(R12,$AV$2:$AW$41,2,FALSE)*VLOOKUP(R56,$AT$2:$AU$41,2,FALSE))/(100*100)*'Formula Data'!$AB$22</f>
        <v>1.9386381971731512</v>
      </c>
      <c r="S34" s="9">
        <f>(VLOOKUP(S12,$AV$2:$AW$41,2,FALSE)*VLOOKUP(S56,$AT$2:$AU$41,2,FALSE))/(100*100)*'Formula Data'!$AB$22</f>
        <v>2.3633174453810795</v>
      </c>
      <c r="T34" s="9">
        <f>(VLOOKUP(T12,$AV$2:$AW$41,2,FALSE)*VLOOKUP(T56,$AT$2:$AU$41,2,FALSE))/(100*100)*'Formula Data'!$AB$22</f>
        <v>1.4021782063977055</v>
      </c>
      <c r="U34" s="9">
        <f>(VLOOKUP(U12,$AV$2:$AW$41,2,FALSE)*VLOOKUP(U56,$AT$2:$AU$41,2,FALSE))/(100*100)*'Formula Data'!$AB$22</f>
        <v>2.3362494028093366</v>
      </c>
      <c r="V34" s="9">
        <f>(VLOOKUP(V12,$AV$2:$AW$41,2,FALSE)*VLOOKUP(V56,$AT$2:$AU$41,2,FALSE))/(100*100)*'Formula Data'!$AB$22</f>
        <v>2.4680595760492037</v>
      </c>
      <c r="W34" s="9">
        <f>(VLOOKUP(W12,$AV$2:$AW$41,2,FALSE)*VLOOKUP(W56,$AT$2:$AU$41,2,FALSE))/(100*100)*'Formula Data'!$AB$22</f>
        <v>2.6115095705421911</v>
      </c>
      <c r="X34" s="9">
        <f>(VLOOKUP(X12,$AV$2:$AW$41,2,FALSE)*VLOOKUP(X56,$AT$2:$AU$41,2,FALSE))/(100*100)*'Formula Data'!$AB$22</f>
        <v>2.8366586303100632</v>
      </c>
      <c r="Y34" s="83">
        <f>(VLOOKUP(Y12,$AV$2:$AW$41,2,FALSE)*VLOOKUP(Y56,$AT$2:$AU$41,2,FALSE))/(100*100)*'Formula Data'!$AB$22</f>
        <v>1.5639355506409605</v>
      </c>
      <c r="Z34" s="83">
        <f>(VLOOKUP(Z12,$AV$2:$AW$41,2,FALSE)*VLOOKUP(Z56,$AT$2:$AU$41,2,FALSE))/(100*100)*'Formula Data'!$AB$22</f>
        <v>1.7419703227794685</v>
      </c>
      <c r="AA34" s="83">
        <f>(VLOOKUP(AA12,$AV$2:$AW$41,2,FALSE)*VLOOKUP(AA56,$AT$2:$AU$41,2,FALSE))/(100*100)*'Formula Data'!$AB$22</f>
        <v>3.614446230370898</v>
      </c>
      <c r="AB34" s="84">
        <f>(VLOOKUP(AB12,$AV$2:$AW$41,2,FALSE)*VLOOKUP(AB56,$AT$2:$AU$41,2,FALSE))/(100*100)*'Formula Data'!$AB$22</f>
        <v>1.5820554799658462</v>
      </c>
      <c r="AC34" s="129">
        <f>(VLOOKUP(AC12,$AV$2:$AW$41,2,FALSE)*VLOOKUP(AC56,$AT$2:$AU$41,2,FALSE))/(100*100)*'Formula Data'!$AB$22</f>
        <v>2.8959903933080411</v>
      </c>
      <c r="AD34" s="84">
        <f>(VLOOKUP(AD12,$AV$2:$AW$41,2,FALSE)*VLOOKUP(AD56,$AT$2:$AU$41,2,FALSE))/(100*100)*'Formula Data'!$AB$22</f>
        <v>1.3803606883052024</v>
      </c>
      <c r="AE34" s="84">
        <f>(VLOOKUP(AE12,$AV$2:$AW$41,2,FALSE)*VLOOKUP(AE56,$AT$2:$AU$41,2,FALSE))/(100*100)*'Formula Data'!$AB$22</f>
        <v>2.6330819741978972</v>
      </c>
      <c r="AF34" s="84">
        <f>(VLOOKUP(AF12,$AV$2:$AW$41,2,FALSE)*VLOOKUP(AF56,$AT$2:$AU$41,2,FALSE))/(100*100)*'Formula Data'!$AB$22</f>
        <v>1.3428423901390711</v>
      </c>
      <c r="AG34" s="84">
        <f>(VLOOKUP(AG12,$AV$2:$AW$41,2,FALSE)*VLOOKUP(AG56,$AT$2:$AU$41,2,FALSE))/(100*100)*'Formula Data'!$AB$22</f>
        <v>1.815143651554646</v>
      </c>
      <c r="AH34" s="84">
        <f>(VLOOKUP(AH12,$AV$2:$AW$41,2,FALSE)*VLOOKUP(AH56,$AT$2:$AU$41,2,FALSE))/(100*100)*'Formula Data'!$AB$22</f>
        <v>1.8578636036186367</v>
      </c>
      <c r="AI34" s="84">
        <f>(VLOOKUP(AI12,$AV$2:$AW$41,2,FALSE)*VLOOKUP(AI56,$AT$2:$AU$41,2,FALSE))/(100*100)*'Formula Data'!$AB$22</f>
        <v>3.4886725097287958</v>
      </c>
      <c r="AJ34" s="84">
        <f>(VLOOKUP(AJ12,$AV$2:$AW$41,2,FALSE)*VLOOKUP(AJ56,$AT$2:$AU$41,2,FALSE))/(100*100)*'Formula Data'!$AB$22</f>
        <v>1.913046169240681</v>
      </c>
      <c r="AK34" s="79">
        <f>(VLOOKUP(AK12,$AV$2:$AW$41,2,FALSE)*VLOOKUP(AK56,$AT$2:$AU$41,2,FALSE))/(100*100)*'Formula Data'!$AB$22</f>
        <v>3.302905476540539</v>
      </c>
      <c r="AL34" s="79">
        <f>(VLOOKUP(AL12,$AV$2:$AW$41,2,FALSE)*VLOOKUP(AL56,$AT$2:$AU$41,2,FALSE))/(100*100)*'Formula Data'!$AB$22</f>
        <v>1.9872913346136998</v>
      </c>
      <c r="AM34" s="79">
        <f>(VLOOKUP(AM12,$AV$2:$AW$41,2,FALSE)*VLOOKUP(AM56,$AT$2:$AU$41,2,FALSE))/(100*100)*'Formula Data'!$AB$22</f>
        <v>3.4428947409172728</v>
      </c>
      <c r="AN34" s="9">
        <f ca="1">IF(OR(Fixtures!$D$6&lt;=0,Fixtures!$D$6&gt;39),AVERAGE(B34:AM34),AVERAGE(OFFSET(A34,0,Fixtures!$D$6,1,38-Fixtures!$D$6+1)))</f>
        <v>2.3690993574694983</v>
      </c>
      <c r="AO34" s="41" t="str">
        <f t="shared" si="1"/>
        <v>MCI</v>
      </c>
      <c r="AP34" s="65">
        <f ca="1">AVERAGE(OFFSET(A34,0,Fixtures!$D$6,1,9))</f>
        <v>2.2922118729592786</v>
      </c>
      <c r="AQ34" s="65">
        <f ca="1">AVERAGE(OFFSET(A34,0,Fixtures!$D$6,1,6))</f>
        <v>1.9875471168539154</v>
      </c>
      <c r="AR34" s="65">
        <f ca="1">AVERAGE(OFFSET(A34,0,Fixtures!$D$6,1,3))</f>
        <v>2.3031443519370467</v>
      </c>
      <c r="AS34" s="64"/>
      <c r="AT34" s="72" t="s">
        <v>81</v>
      </c>
      <c r="AU34" s="3">
        <v>72.330842752112204</v>
      </c>
      <c r="AV34" s="72" t="s">
        <v>81</v>
      </c>
      <c r="AW34" s="3">
        <v>115.08377296954703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>(VLOOKUP(B13,$AV$2:$AW$41,2,FALSE)*VLOOKUP(B57,$AT$2:$AU$41,2,FALSE))/(100*100)*'Formula Data'!$AB$22</f>
        <v>1.4047090074414954</v>
      </c>
      <c r="C35" s="9">
        <f>(VLOOKUP(C13,$AV$2:$AW$41,2,FALSE)*VLOOKUP(C57,$AT$2:$AU$41,2,FALSE))/(100*100)*'Formula Data'!$AB$22</f>
        <v>0.98189305035012919</v>
      </c>
      <c r="D35" s="9">
        <f>(VLOOKUP(D13,$AV$2:$AW$41,2,FALSE)*VLOOKUP(D57,$AT$2:$AU$41,2,FALSE))/(100*100)*'Formula Data'!$AB$22</f>
        <v>1.9864061376854416</v>
      </c>
      <c r="E35" s="9">
        <f>(VLOOKUP(E13,$AV$2:$AW$41,2,FALSE)*VLOOKUP(E57,$AT$2:$AU$41,2,FALSE))/(100*100)*'Formula Data'!$AB$22</f>
        <v>1.3009925218978724</v>
      </c>
      <c r="F35" s="9">
        <f>(VLOOKUP(F13,$AV$2:$AW$41,2,FALSE)*VLOOKUP(F57,$AT$2:$AU$41,2,FALSE))/(100*100)*'Formula Data'!$AB$22</f>
        <v>1.6549429771501685</v>
      </c>
      <c r="G35" s="9">
        <f>(VLOOKUP(G13,$AV$2:$AW$41,2,FALSE)*VLOOKUP(G57,$AT$2:$AU$41,2,FALSE))/(100*100)*'Formula Data'!$AB$22</f>
        <v>1.6943471264690084</v>
      </c>
      <c r="H35" s="9">
        <f>(VLOOKUP(H13,$AV$2:$AW$41,2,FALSE)*VLOOKUP(H57,$AT$2:$AU$41,2,FALSE))/(100*100)*'Formula Data'!$AB$22</f>
        <v>2.0279539562772047</v>
      </c>
      <c r="I35" s="9">
        <f>(VLOOKUP(I13,$AV$2:$AW$41,2,FALSE)*VLOOKUP(I57,$AT$2:$AU$41,2,FALSE))/(100*100)*'Formula Data'!$AB$22</f>
        <v>1.6353880692378833</v>
      </c>
      <c r="J35" s="9">
        <f>(VLOOKUP(J13,$AV$2:$AW$41,2,FALSE)*VLOOKUP(J57,$AT$2:$AU$41,2,FALSE))/(100*100)*'Formula Data'!$AB$22</f>
        <v>1.271077334333599</v>
      </c>
      <c r="K35" s="9">
        <f>(VLOOKUP(K13,$AV$2:$AW$41,2,FALSE)*VLOOKUP(K57,$AT$2:$AU$41,2,FALSE))/(100*100)*'Formula Data'!$AB$22</f>
        <v>1.6139287844406083</v>
      </c>
      <c r="L35" s="9">
        <f>(VLOOKUP(L13,$AV$2:$AW$41,2,FALSE)*VLOOKUP(L57,$AT$2:$AU$41,2,FALSE))/(100*100)*'Formula Data'!$AB$22</f>
        <v>1.5483058943170251</v>
      </c>
      <c r="M35" s="9">
        <f>(VLOOKUP(M13,$AV$2:$AW$41,2,FALSE)*VLOOKUP(M57,$AT$2:$AU$41,2,FALSE))/(100*100)*'Formula Data'!$AB$22</f>
        <v>2.0011828680099422</v>
      </c>
      <c r="N35" s="9">
        <f>(VLOOKUP(N13,$AV$2:$AW$41,2,FALSE)*VLOOKUP(N57,$AT$2:$AU$41,2,FALSE))/(100*100)*'Formula Data'!$AB$22</f>
        <v>1.0951656796285336</v>
      </c>
      <c r="O35" s="9">
        <f>(VLOOKUP(O13,$AV$2:$AW$41,2,FALSE)*VLOOKUP(O57,$AT$2:$AU$41,2,FALSE))/(100*100)*'Formula Data'!$AB$22</f>
        <v>2.7318254500294477</v>
      </c>
      <c r="P35" s="9">
        <f>(VLOOKUP(P13,$AV$2:$AW$41,2,FALSE)*VLOOKUP(P57,$AT$2:$AU$41,2,FALSE))/(100*100)*'Formula Data'!$AB$22</f>
        <v>1.8222253192727031</v>
      </c>
      <c r="Q35" s="9">
        <f>(VLOOKUP(Q13,$AV$2:$AW$41,2,FALSE)*VLOOKUP(Q57,$AT$2:$AU$41,2,FALSE))/(100*100)*'Formula Data'!$AB$22</f>
        <v>0.94203504142786343</v>
      </c>
      <c r="R35" s="9">
        <f>(VLOOKUP(R13,$AV$2:$AW$41,2,FALSE)*VLOOKUP(R57,$AT$2:$AU$41,2,FALSE))/(100*100)*'Formula Data'!$AB$22</f>
        <v>1.7282899809137726</v>
      </c>
      <c r="S35" s="9">
        <f>(VLOOKUP(S13,$AV$2:$AW$41,2,FALSE)*VLOOKUP(S57,$AT$2:$AU$41,2,FALSE))/(100*100)*'Formula Data'!$AB$22</f>
        <v>1.3916259299816616</v>
      </c>
      <c r="T35" s="9">
        <f>(VLOOKUP(T13,$AV$2:$AW$41,2,FALSE)*VLOOKUP(T57,$AT$2:$AU$41,2,FALSE))/(100*100)*'Formula Data'!$AB$22</f>
        <v>2.4429871157751095</v>
      </c>
      <c r="U35" s="9">
        <f>(VLOOKUP(U13,$AV$2:$AW$41,2,FALSE)*VLOOKUP(U57,$AT$2:$AU$41,2,FALSE))/(100*100)*'Formula Data'!$AB$22</f>
        <v>1.234312144209639</v>
      </c>
      <c r="V35" s="9">
        <f>(VLOOKUP(V13,$AV$2:$AW$41,2,FALSE)*VLOOKUP(V57,$AT$2:$AU$41,2,FALSE))/(100*100)*'Formula Data'!$AB$22</f>
        <v>1.3575559542020956</v>
      </c>
      <c r="W35" s="9">
        <f>(VLOOKUP(W13,$AV$2:$AW$41,2,FALSE)*VLOOKUP(W57,$AT$2:$AU$41,2,FALSE))/(100*100)*'Formula Data'!$AB$22</f>
        <v>2.4109306533001682</v>
      </c>
      <c r="X35" s="9">
        <f>(VLOOKUP(X13,$AV$2:$AW$41,2,FALSE)*VLOOKUP(X57,$AT$2:$AU$41,2,FALSE))/(100*100)*'Formula Data'!$AB$22</f>
        <v>0.85088648000844236</v>
      </c>
      <c r="Y35" s="83">
        <f>(VLOOKUP(Y13,$AV$2:$AW$41,2,FALSE)*VLOOKUP(Y57,$AT$2:$AU$41,2,FALSE))/(100*100)*'Formula Data'!$AB$22</f>
        <v>1.8438490055477326</v>
      </c>
      <c r="Z35" s="83">
        <f>(VLOOKUP(Z13,$AV$2:$AW$41,2,FALSE)*VLOOKUP(Z57,$AT$2:$AU$41,2,FALSE))/(100*100)*'Formula Data'!$AB$22</f>
        <v>1.4667785073131561</v>
      </c>
      <c r="AA35" s="83">
        <f>(VLOOKUP(AA13,$AV$2:$AW$41,2,FALSE)*VLOOKUP(AA57,$AT$2:$AU$41,2,FALSE))/(100*100)*'Formula Data'!$AB$22</f>
        <v>0.94034239341124892</v>
      </c>
      <c r="AB35" s="84">
        <f>(VLOOKUP(AB13,$AV$2:$AW$41,2,FALSE)*VLOOKUP(AB57,$AT$2:$AU$41,2,FALSE))/(100*100)*'Formula Data'!$AB$22</f>
        <v>2.0788486114540867</v>
      </c>
      <c r="AC35" s="84">
        <f>(VLOOKUP(AC13,$AV$2:$AW$41,2,FALSE)*VLOOKUP(AC57,$AT$2:$AU$41,2,FALSE))/(100*100)*'Formula Data'!$AB$22</f>
        <v>1.1569544500331868</v>
      </c>
      <c r="AD35" s="84">
        <f>(VLOOKUP(AD13,$AV$2:$AW$41,2,FALSE)*VLOOKUP(AD57,$AT$2:$AU$41,2,FALSE))/(100*100)*'Formula Data'!$AB$22</f>
        <v>1.4072375310218699</v>
      </c>
      <c r="AE35" s="84">
        <f>(VLOOKUP(AE13,$AV$2:$AW$41,2,FALSE)*VLOOKUP(AE57,$AT$2:$AU$41,2,FALSE))/(100*100)*'Formula Data'!$AB$22</f>
        <v>1.2198367839759416</v>
      </c>
      <c r="AF35" s="84">
        <f>(VLOOKUP(AF13,$AV$2:$AW$41,2,FALSE)*VLOOKUP(AF57,$AT$2:$AU$41,2,FALSE))/(100*100)*'Formula Data'!$AB$22</f>
        <v>1.6359882374697847</v>
      </c>
      <c r="AG35" s="84">
        <f>(VLOOKUP(AG13,$AV$2:$AW$41,2,FALSE)*VLOOKUP(AG57,$AT$2:$AU$41,2,FALSE))/(100*100)*'Formula Data'!$AB$22</f>
        <v>1.3396348124694657</v>
      </c>
      <c r="AH35" s="84">
        <f>(VLOOKUP(AH13,$AV$2:$AW$41,2,FALSE)*VLOOKUP(AH57,$AT$2:$AU$41,2,FALSE))/(100*100)*'Formula Data'!$AB$22</f>
        <v>2.3129013976834569</v>
      </c>
      <c r="AI35" s="84">
        <f>(VLOOKUP(AI13,$AV$2:$AW$41,2,FALSE)*VLOOKUP(AI57,$AT$2:$AU$41,2,FALSE))/(100*100)*'Formula Data'!$AB$22</f>
        <v>1.8287426566312832</v>
      </c>
      <c r="AJ35" s="84">
        <f>(VLOOKUP(AJ13,$AV$2:$AW$41,2,FALSE)*VLOOKUP(AJ57,$AT$2:$AU$41,2,FALSE))/(100*100)*'Formula Data'!$AB$22</f>
        <v>1.943457964810402</v>
      </c>
      <c r="AK35" s="79">
        <f>(VLOOKUP(AK13,$AV$2:$AW$41,2,FALSE)*VLOOKUP(AK57,$AT$2:$AU$41,2,FALSE))/(100*100)*'Formula Data'!$AB$22</f>
        <v>1.3297429516737251</v>
      </c>
      <c r="AL35" s="79">
        <f>(VLOOKUP(AL13,$AV$2:$AW$41,2,FALSE)*VLOOKUP(AL57,$AT$2:$AU$41,2,FALSE))/(100*100)*'Formula Data'!$AB$22</f>
        <v>2.5310617568240743</v>
      </c>
      <c r="AM35" s="79">
        <f>(VLOOKUP(AM13,$AV$2:$AW$41,2,FALSE)*VLOOKUP(AM57,$AT$2:$AU$41,2,FALSE))/(100*100)*'Formula Data'!$AB$22</f>
        <v>1.1078543896625095</v>
      </c>
      <c r="AN35" s="9">
        <f ca="1">IF(OR(Fixtures!$D$6&lt;=0,Fixtures!$D$6&gt;39),AVERAGE(B35:AM35),AVERAGE(OFFSET(A35,0,Fixtures!$D$6,1,38-Fixtures!$D$6+1)))</f>
        <v>1.6194011756596089</v>
      </c>
      <c r="AO35" s="41" t="str">
        <f t="shared" si="1"/>
        <v>MUN</v>
      </c>
      <c r="AP35" s="65">
        <f ca="1">AVERAGE(OFFSET(A35,0,Fixtures!$D$6,1,9))</f>
        <v>1.5749440873076794</v>
      </c>
      <c r="AQ35" s="65">
        <f ca="1">AVERAGE(OFFSET(A35,0,Fixtures!$D$6,1,6))</f>
        <v>1.5120922021089509</v>
      </c>
      <c r="AR35" s="65">
        <f ca="1">AVERAGE(OFFSET(A35,0,Fixtures!$D$6,1,3))</f>
        <v>1.2613429216769996</v>
      </c>
      <c r="AS35" s="64"/>
      <c r="AT35" s="72" t="s">
        <v>115</v>
      </c>
      <c r="AU35" s="3">
        <v>86.559186857900158</v>
      </c>
      <c r="AV35" s="72" t="s">
        <v>115</v>
      </c>
      <c r="AW35" s="3">
        <v>113.57366322486159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>(VLOOKUP(B14,$AV$2:$AW$41,2,FALSE)*VLOOKUP(B58,$AT$2:$AU$41,2,FALSE))/(100*100)*'Formula Data'!$AB$22</f>
        <v>1.1190270496730148</v>
      </c>
      <c r="C36" s="9">
        <f>(VLOOKUP(C14,$AV$2:$AW$41,2,FALSE)*VLOOKUP(C58,$AT$2:$AU$41,2,FALSE))/(100*100)*'Formula Data'!$AB$22</f>
        <v>0.8905675399802121</v>
      </c>
      <c r="D36" s="9">
        <f>(VLOOKUP(D14,$AV$2:$AW$41,2,FALSE)*VLOOKUP(D58,$AT$2:$AU$41,2,FALSE))/(100*100)*'Formula Data'!$AB$22</f>
        <v>0.67310717446517221</v>
      </c>
      <c r="E36" s="9">
        <f>(VLOOKUP(E14,$AV$2:$AW$41,2,FALSE)*VLOOKUP(E58,$AT$2:$AU$41,2,FALSE))/(100*100)*'Formula Data'!$AB$22</f>
        <v>1.1471107720131717</v>
      </c>
      <c r="F36" s="9">
        <f>(VLOOKUP(F14,$AV$2:$AW$41,2,FALSE)*VLOOKUP(F58,$AT$2:$AU$41,2,FALSE))/(100*100)*'Formula Data'!$AB$22</f>
        <v>0.46952002257409764</v>
      </c>
      <c r="G36" s="9">
        <f>(VLOOKUP(G14,$AV$2:$AW$41,2,FALSE)*VLOOKUP(G58,$AT$2:$AU$41,2,FALSE))/(100*100)*'Formula Data'!$AB$22</f>
        <v>1.1042547360179036</v>
      </c>
      <c r="H36" s="9">
        <f>(VLOOKUP(H14,$AV$2:$AW$41,2,FALSE)*VLOOKUP(H58,$AT$2:$AU$41,2,FALSE))/(100*100)*'Formula Data'!$AB$22</f>
        <v>0.61131517571884986</v>
      </c>
      <c r="I36" s="9">
        <f>(VLOOKUP(I14,$AV$2:$AW$41,2,FALSE)*VLOOKUP(I58,$AT$2:$AU$41,2,FALSE))/(100*100)*'Formula Data'!$AB$22</f>
        <v>0.79677628903172815</v>
      </c>
      <c r="J36" s="9">
        <f>(VLOOKUP(J14,$AV$2:$AW$41,2,FALSE)*VLOOKUP(J58,$AT$2:$AU$41,2,FALSE))/(100*100)*'Formula Data'!$AB$22</f>
        <v>0.51888188630926413</v>
      </c>
      <c r="K36" s="9">
        <f>(VLOOKUP(K14,$AV$2:$AW$41,2,FALSE)*VLOOKUP(K58,$AT$2:$AU$41,2,FALSE))/(100*100)*'Formula Data'!$AB$22</f>
        <v>0.80936986783247666</v>
      </c>
      <c r="L36" s="9">
        <f>(VLOOKUP(L14,$AV$2:$AW$41,2,FALSE)*VLOOKUP(L58,$AT$2:$AU$41,2,FALSE))/(100*100)*'Formula Data'!$AB$22</f>
        <v>0.93494246266575209</v>
      </c>
      <c r="M36" s="9">
        <f>(VLOOKUP(M14,$AV$2:$AW$41,2,FALSE)*VLOOKUP(M58,$AT$2:$AU$41,2,FALSE))/(100*100)*'Formula Data'!$AB$22</f>
        <v>1.2762613368133715</v>
      </c>
      <c r="N36" s="9">
        <f>(VLOOKUP(N14,$AV$2:$AW$41,2,FALSE)*VLOOKUP(N58,$AT$2:$AU$41,2,FALSE))/(100*100)*'Formula Data'!$AB$22</f>
        <v>1.009102052503192</v>
      </c>
      <c r="O36" s="9">
        <f>(VLOOKUP(O14,$AV$2:$AW$41,2,FALSE)*VLOOKUP(O58,$AT$2:$AU$41,2,FALSE))/(100*100)*'Formula Data'!$AB$22</f>
        <v>0.77651509673293939</v>
      </c>
      <c r="P36" s="9">
        <f>(VLOOKUP(P14,$AV$2:$AW$41,2,FALSE)*VLOOKUP(P58,$AT$2:$AU$41,2,FALSE))/(100*100)*'Formula Data'!$AB$22</f>
        <v>0.60431353265416132</v>
      </c>
      <c r="Q36" s="9">
        <f>(VLOOKUP(Q14,$AV$2:$AW$41,2,FALSE)*VLOOKUP(Q58,$AT$2:$AU$41,2,FALSE))/(100*100)*'Formula Data'!$AB$22</f>
        <v>1.0724020758921169</v>
      </c>
      <c r="R36" s="9">
        <f>(VLOOKUP(R14,$AV$2:$AW$41,2,FALSE)*VLOOKUP(R58,$AT$2:$AU$41,2,FALSE))/(100*100)*'Formula Data'!$AB$22</f>
        <v>0.68109469292195424</v>
      </c>
      <c r="S36" s="9">
        <f>(VLOOKUP(S14,$AV$2:$AW$41,2,FALSE)*VLOOKUP(S58,$AT$2:$AU$41,2,FALSE))/(100*100)*'Formula Data'!$AB$22</f>
        <v>1.0961009212393893</v>
      </c>
      <c r="T36" s="9">
        <f>(VLOOKUP(T14,$AV$2:$AW$41,2,FALSE)*VLOOKUP(T58,$AT$2:$AU$41,2,FALSE))/(100*100)*'Formula Data'!$AB$22</f>
        <v>0.53337916869066093</v>
      </c>
      <c r="U36" s="9">
        <f>(VLOOKUP(U14,$AV$2:$AW$41,2,FALSE)*VLOOKUP(U58,$AT$2:$AU$41,2,FALSE))/(100*100)*'Formula Data'!$AB$22</f>
        <v>0.95367216417067779</v>
      </c>
      <c r="V36" s="9">
        <f>(VLOOKUP(V14,$AV$2:$AW$41,2,FALSE)*VLOOKUP(V58,$AT$2:$AU$41,2,FALSE))/(100*100)*'Formula Data'!$AB$22</f>
        <v>0.9131992131108746</v>
      </c>
      <c r="W36" s="9">
        <f>(VLOOKUP(W14,$AV$2:$AW$41,2,FALSE)*VLOOKUP(W58,$AT$2:$AU$41,2,FALSE))/(100*100)*'Formula Data'!$AB$22</f>
        <v>0.54180958094570753</v>
      </c>
      <c r="X36" s="9">
        <f>(VLOOKUP(X14,$AV$2:$AW$41,2,FALSE)*VLOOKUP(X58,$AT$2:$AU$41,2,FALSE))/(100*100)*'Formula Data'!$AB$22</f>
        <v>0.77511985485704926</v>
      </c>
      <c r="Y36" s="83">
        <f>(VLOOKUP(Y14,$AV$2:$AW$41,2,FALSE)*VLOOKUP(Y58,$AT$2:$AU$41,2,FALSE))/(100*100)*'Formula Data'!$AB$22</f>
        <v>0.63840863882499921</v>
      </c>
      <c r="Z36" s="83">
        <f>(VLOOKUP(Z14,$AV$2:$AW$41,2,FALSE)*VLOOKUP(Z58,$AT$2:$AU$41,2,FALSE))/(100*100)*'Formula Data'!$AB$22</f>
        <v>1.330353979476613</v>
      </c>
      <c r="AA36" s="83">
        <f>(VLOOKUP(AA14,$AV$2:$AW$41,2,FALSE)*VLOOKUP(AA58,$AT$2:$AU$41,2,FALSE))/(100*100)*'Formula Data'!$AB$22</f>
        <v>0.74910075226044781</v>
      </c>
      <c r="AB36" s="84">
        <f>(VLOOKUP(AB14,$AV$2:$AW$41,2,FALSE)*VLOOKUP(AB58,$AT$2:$AU$41,2,FALSE))/(100*100)*'Formula Data'!$AB$22</f>
        <v>0.73375350925942584</v>
      </c>
      <c r="AC36" s="84">
        <f>(VLOOKUP(AC14,$AV$2:$AW$41,2,FALSE)*VLOOKUP(AC58,$AT$2:$AU$41,2,FALSE))/(100*100)*'Formula Data'!$AB$22</f>
        <v>1.0174377511550181</v>
      </c>
      <c r="AD36" s="84">
        <f>(VLOOKUP(AD14,$AV$2:$AW$41,2,FALSE)*VLOOKUP(AD58,$AT$2:$AU$41,2,FALSE))/(100*100)*'Formula Data'!$AB$22</f>
        <v>0.71788899295257413</v>
      </c>
      <c r="AE36" s="84">
        <f>(VLOOKUP(AE14,$AV$2:$AW$41,2,FALSE)*VLOOKUP(AE58,$AT$2:$AU$41,2,FALSE))/(100*100)*'Formula Data'!$AB$22</f>
        <v>0.9027399685327594</v>
      </c>
      <c r="AF36" s="84">
        <f>(VLOOKUP(AF14,$AV$2:$AW$41,2,FALSE)*VLOOKUP(AF58,$AT$2:$AU$41,2,FALSE))/(100*100)*'Formula Data'!$AB$22</f>
        <v>1.5074240537393362</v>
      </c>
      <c r="AG36" s="84">
        <f>(VLOOKUP(AG14,$AV$2:$AW$41,2,FALSE)*VLOOKUP(AG58,$AT$2:$AU$41,2,FALSE))/(100*100)*'Formula Data'!$AB$22</f>
        <v>0.85435676266019078</v>
      </c>
      <c r="AH36" s="84">
        <f>(VLOOKUP(AH14,$AV$2:$AW$41,2,FALSE)*VLOOKUP(AH58,$AT$2:$AU$41,2,FALSE))/(100*100)*'Formula Data'!$AB$22</f>
        <v>1.3966424442290866</v>
      </c>
      <c r="AI36" s="84">
        <f>(VLOOKUP(AI14,$AV$2:$AW$41,2,FALSE)*VLOOKUP(AI58,$AT$2:$AU$41,2,FALSE))/(100*100)*'Formula Data'!$AB$22</f>
        <v>0.51981589120138905</v>
      </c>
      <c r="AJ36" s="84">
        <f>(VLOOKUP(AJ14,$AV$2:$AW$41,2,FALSE)*VLOOKUP(AJ58,$AT$2:$AU$41,2,FALSE))/(100*100)*'Formula Data'!$AB$22</f>
        <v>0.76790059944683386</v>
      </c>
      <c r="AK36" s="79">
        <f>(VLOOKUP(AK14,$AV$2:$AW$41,2,FALSE)*VLOOKUP(AK58,$AT$2:$AU$41,2,FALSE))/(100*100)*'Formula Data'!$AB$22</f>
        <v>1.0055057791393311</v>
      </c>
      <c r="AL36" s="79">
        <f>(VLOOKUP(AL14,$AV$2:$AW$41,2,FALSE)*VLOOKUP(AL58,$AT$2:$AU$41,2,FALSE))/(100*100)*'Formula Data'!$AB$22</f>
        <v>0.7392118480781007</v>
      </c>
      <c r="AM36" s="79">
        <f>(VLOOKUP(AM14,$AV$2:$AW$41,2,FALSE)*VLOOKUP(AM58,$AT$2:$AU$41,2,FALSE))/(100*100)*'Formula Data'!$AB$22</f>
        <v>0.7013817621168621</v>
      </c>
      <c r="AN36" s="9">
        <f ca="1">IF(OR(Fixtures!$D$6&lt;=0,Fixtures!$D$6&gt;39),AVERAGE(B36:AM36),AVERAGE(OFFSET(A36,0,Fixtures!$D$6,1,38-Fixtures!$D$6+1)))</f>
        <v>0.92093689575013471</v>
      </c>
      <c r="AO36" s="41" t="str">
        <f t="shared" si="1"/>
        <v>NEW</v>
      </c>
      <c r="AP36" s="65">
        <f ca="1">AVERAGE(OFFSET(A36,0,Fixtures!$D$6,1,9))</f>
        <v>0.96552358256183546</v>
      </c>
      <c r="AQ36" s="65">
        <f ca="1">AVERAGE(OFFSET(A36,0,Fixtures!$D$6,1,6))</f>
        <v>1.0660816622114941</v>
      </c>
      <c r="AR36" s="65">
        <f ca="1">AVERAGE(OFFSET(A36,0,Fixtures!$D$6,1,3))</f>
        <v>0.87935557088011718</v>
      </c>
      <c r="AS36" s="64"/>
      <c r="AT36" s="72" t="s">
        <v>114</v>
      </c>
      <c r="AU36" s="3">
        <v>92.343709841779571</v>
      </c>
      <c r="AV36" s="72" t="s">
        <v>114</v>
      </c>
      <c r="AW36" s="3">
        <v>77.067823111333155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>(VLOOKUP(B15,$AV$2:$AW$41,2,FALSE)*VLOOKUP(B59,$AT$2:$AU$41,2,FALSE))/(100*100)*'Formula Data'!$AB$22</f>
        <v>0.56188024114139068</v>
      </c>
      <c r="C37" s="9">
        <f>(VLOOKUP(C15,$AV$2:$AW$41,2,FALSE)*VLOOKUP(C59,$AT$2:$AU$41,2,FALSE))/(100*100)*'Formula Data'!$AB$22</f>
        <v>1.6132189451446097</v>
      </c>
      <c r="D37" s="9">
        <f>(VLOOKUP(D15,$AV$2:$AW$41,2,FALSE)*VLOOKUP(D59,$AT$2:$AU$41,2,FALSE))/(100*100)*'Formula Data'!$AB$22</f>
        <v>0.92759522495513158</v>
      </c>
      <c r="E37" s="9">
        <f>(VLOOKUP(E15,$AV$2:$AW$41,2,FALSE)*VLOOKUP(E59,$AT$2:$AU$41,2,FALSE))/(100*100)*'Formula Data'!$AB$22</f>
        <v>1.1188568561909493</v>
      </c>
      <c r="F37" s="9">
        <f>(VLOOKUP(F15,$AV$2:$AW$41,2,FALSE)*VLOOKUP(F59,$AT$2:$AU$41,2,FALSE))/(100*100)*'Formula Data'!$AB$22</f>
        <v>0.92926492763868873</v>
      </c>
      <c r="G37" s="9">
        <f>(VLOOKUP(G15,$AV$2:$AW$41,2,FALSE)*VLOOKUP(G59,$AT$2:$AU$41,2,FALSE))/(100*100)*'Formula Data'!$AB$22</f>
        <v>0.81507418618918226</v>
      </c>
      <c r="H37" s="9">
        <f>(VLOOKUP(H15,$AV$2:$AW$41,2,FALSE)*VLOOKUP(H59,$AT$2:$AU$41,2,FALSE))/(100*100)*'Formula Data'!$AB$22</f>
        <v>0.87809162314470468</v>
      </c>
      <c r="I37" s="9">
        <f>(VLOOKUP(I15,$AV$2:$AW$41,2,FALSE)*VLOOKUP(I59,$AT$2:$AU$41,2,FALSE))/(100*100)*'Formula Data'!$AB$22</f>
        <v>1.8039524409924867</v>
      </c>
      <c r="J37" s="9">
        <f>(VLOOKUP(J15,$AV$2:$AW$41,2,FALSE)*VLOOKUP(J59,$AT$2:$AU$41,2,FALSE))/(100*100)*'Formula Data'!$AB$22</f>
        <v>1.0224189826718777</v>
      </c>
      <c r="K37" s="9">
        <f>(VLOOKUP(K15,$AV$2:$AW$41,2,FALSE)*VLOOKUP(K59,$AT$2:$AU$41,2,FALSE))/(100*100)*'Formula Data'!$AB$22</f>
        <v>0.95351173941945544</v>
      </c>
      <c r="L37" s="9">
        <f>(VLOOKUP(L15,$AV$2:$AW$41,2,FALSE)*VLOOKUP(L59,$AT$2:$AU$41,2,FALSE))/(100*100)*'Formula Data'!$AB$22</f>
        <v>0.88462368266126012</v>
      </c>
      <c r="M37" s="9">
        <f>(VLOOKUP(M15,$AV$2:$AW$41,2,FALSE)*VLOOKUP(M59,$AT$2:$AU$41,2,FALSE))/(100*100)*'Formula Data'!$AB$22</f>
        <v>1.3727612161479852</v>
      </c>
      <c r="N37" s="9">
        <f>(VLOOKUP(N15,$AV$2:$AW$41,2,FALSE)*VLOOKUP(N59,$AT$2:$AU$41,2,FALSE))/(100*100)*'Formula Data'!$AB$22</f>
        <v>0.7639912733926647</v>
      </c>
      <c r="O37" s="9">
        <f>(VLOOKUP(O15,$AV$2:$AW$41,2,FALSE)*VLOOKUP(O59,$AT$2:$AU$41,2,FALSE))/(100*100)*'Formula Data'!$AB$22</f>
        <v>1.3391530888648833</v>
      </c>
      <c r="P37" s="9">
        <f>(VLOOKUP(P15,$AV$2:$AW$41,2,FALSE)*VLOOKUP(P59,$AT$2:$AU$41,2,FALSE))/(100*100)*'Formula Data'!$AB$22</f>
        <v>0.8591063662450833</v>
      </c>
      <c r="Q37" s="9">
        <f>(VLOOKUP(Q15,$AV$2:$AW$41,2,FALSE)*VLOOKUP(Q59,$AT$2:$AU$41,2,FALSE))/(100*100)*'Formula Data'!$AB$22</f>
        <v>1.0803197453141824</v>
      </c>
      <c r="R37" s="9">
        <f>(VLOOKUP(R15,$AV$2:$AW$41,2,FALSE)*VLOOKUP(R59,$AT$2:$AU$41,2,FALSE))/(100*100)*'Formula Data'!$AB$22</f>
        <v>0.73156820120933508</v>
      </c>
      <c r="S37" s="9">
        <f>(VLOOKUP(S15,$AV$2:$AW$41,2,FALSE)*VLOOKUP(S59,$AT$2:$AU$41,2,FALSE))/(100*100)*'Formula Data'!$AB$22</f>
        <v>0.9685826261829289</v>
      </c>
      <c r="T37" s="9">
        <f>(VLOOKUP(T15,$AV$2:$AW$41,2,FALSE)*VLOOKUP(T59,$AT$2:$AU$41,2,FALSE))/(100*100)*'Formula Data'!$AB$22</f>
        <v>1.2076045266148052</v>
      </c>
      <c r="U37" s="9">
        <f>(VLOOKUP(U15,$AV$2:$AW$41,2,FALSE)*VLOOKUP(U59,$AT$2:$AU$41,2,FALSE))/(100*100)*'Formula Data'!$AB$22</f>
        <v>1.2033008231564983</v>
      </c>
      <c r="V37" s="9">
        <f>(VLOOKUP(V15,$AV$2:$AW$41,2,FALSE)*VLOOKUP(V59,$AT$2:$AU$41,2,FALSE))/(100*100)*'Formula Data'!$AB$22</f>
        <v>1.3117171160556704</v>
      </c>
      <c r="W37" s="9">
        <f>(VLOOKUP(W15,$AV$2:$AW$41,2,FALSE)*VLOOKUP(W59,$AT$2:$AU$41,2,FALSE))/(100*100)*'Formula Data'!$AB$22</f>
        <v>0.6383012470493874</v>
      </c>
      <c r="X37" s="9">
        <f>(VLOOKUP(X15,$AV$2:$AW$41,2,FALSE)*VLOOKUP(X59,$AT$2:$AU$41,2,FALSE))/(100*100)*'Formula Data'!$AB$22</f>
        <v>1.5273172457197186</v>
      </c>
      <c r="Y37" s="83">
        <f>(VLOOKUP(Y15,$AV$2:$AW$41,2,FALSE)*VLOOKUP(Y59,$AT$2:$AU$41,2,FALSE))/(100*100)*'Formula Data'!$AB$22</f>
        <v>0.80551542707170554</v>
      </c>
      <c r="Z37" s="83">
        <f>(VLOOKUP(Z15,$AV$2:$AW$41,2,FALSE)*VLOOKUP(Z59,$AT$2:$AU$41,2,FALSE))/(100*100)*'Formula Data'!$AB$22</f>
        <v>1.0799234260885402</v>
      </c>
      <c r="AA37" s="83">
        <f>(VLOOKUP(AA15,$AV$2:$AW$41,2,FALSE)*VLOOKUP(AA59,$AT$2:$AU$41,2,FALSE))/(100*100)*'Formula Data'!$AB$22</f>
        <v>0.83935196516183075</v>
      </c>
      <c r="AB37" s="84">
        <f>(VLOOKUP(AB15,$AV$2:$AW$41,2,FALSE)*VLOOKUP(AB59,$AT$2:$AU$41,2,FALSE))/(100*100)*'Formula Data'!$AB$22</f>
        <v>0.64839002248609268</v>
      </c>
      <c r="AC37" s="84">
        <f>(VLOOKUP(AC15,$AV$2:$AW$41,2,FALSE)*VLOOKUP(AC59,$AT$2:$AU$41,2,FALSE))/(100*100)*'Formula Data'!$AB$22</f>
        <v>1.0928364487201181</v>
      </c>
      <c r="AD37" s="84">
        <f>(VLOOKUP(AD15,$AV$2:$AW$41,2,FALSE)*VLOOKUP(AD59,$AT$2:$AU$41,2,FALSE))/(100*100)*'Formula Data'!$AB$22</f>
        <v>0.7231892509954444</v>
      </c>
      <c r="AE37" s="84">
        <f>(VLOOKUP(AE15,$AV$2:$AW$41,2,FALSE)*VLOOKUP(AE59,$AT$2:$AU$41,2,FALSE))/(100*100)*'Formula Data'!$AB$22</f>
        <v>1.2833564236500627</v>
      </c>
      <c r="AF37" s="84">
        <f>(VLOOKUP(AF15,$AV$2:$AW$41,2,FALSE)*VLOOKUP(AF59,$AT$2:$AU$41,2,FALSE))/(100*100)*'Formula Data'!$AB$22</f>
        <v>1.1412709145742275</v>
      </c>
      <c r="AG37" s="84">
        <f>(VLOOKUP(AG15,$AV$2:$AW$41,2,FALSE)*VLOOKUP(AG59,$AT$2:$AU$41,2,FALSE))/(100*100)*'Formula Data'!$AB$22</f>
        <v>0.89645785287649193</v>
      </c>
      <c r="AH37" s="84">
        <f>(VLOOKUP(AH15,$AV$2:$AW$41,2,FALSE)*VLOOKUP(AH59,$AT$2:$AU$41,2,FALSE))/(100*100)*'Formula Data'!$AB$22</f>
        <v>1.3214748839754631</v>
      </c>
      <c r="AI37" s="84">
        <f>(VLOOKUP(AI15,$AV$2:$AW$41,2,FALSE)*VLOOKUP(AI59,$AT$2:$AU$41,2,FALSE))/(100*100)*'Formula Data'!$AB$22</f>
        <v>0.91895585543790725</v>
      </c>
      <c r="AJ37" s="84">
        <f>(VLOOKUP(AJ15,$AV$2:$AW$41,2,FALSE)*VLOOKUP(AJ59,$AT$2:$AU$41,2,FALSE))/(100*100)*'Formula Data'!$AB$22</f>
        <v>1.6713787604827761</v>
      </c>
      <c r="AK37" s="79">
        <f>(VLOOKUP(AK15,$AV$2:$AW$41,2,FALSE)*VLOOKUP(AK59,$AT$2:$AU$41,2,FALSE))/(100*100)*'Formula Data'!$AB$22</f>
        <v>0.62095217538318703</v>
      </c>
      <c r="AL37" s="79">
        <f>(VLOOKUP(AL15,$AV$2:$AW$41,2,FALSE)*VLOOKUP(AL59,$AT$2:$AU$41,2,FALSE))/(100*100)*'Formula Data'!$AB$22</f>
        <v>1.2175799571468033</v>
      </c>
      <c r="AM37" s="79">
        <f>(VLOOKUP(AM15,$AV$2:$AW$41,2,FALSE)*VLOOKUP(AM59,$AT$2:$AU$41,2,FALSE))/(100*100)*'Formula Data'!$AB$22</f>
        <v>0.62206991023746916</v>
      </c>
      <c r="AN37" s="9">
        <f ca="1">IF(OR(Fixtures!$D$6&lt;=0,Fixtures!$D$6&gt;39),AVERAGE(B37:AM37),AVERAGE(OFFSET(A37,0,Fixtures!$D$6,1,38-Fixtures!$D$6+1)))</f>
        <v>1.0463202212254503</v>
      </c>
      <c r="AO37" s="41" t="str">
        <f t="shared" si="1"/>
        <v>NOR</v>
      </c>
      <c r="AP37" s="65">
        <f ca="1">AVERAGE(OFFSET(A37,0,Fixtures!$D$6,1,9))</f>
        <v>1.0744302851217422</v>
      </c>
      <c r="AQ37" s="65">
        <f ca="1">AVERAGE(OFFSET(A37,0,Fixtures!$D$6,1,6))</f>
        <v>1.0764309624653012</v>
      </c>
      <c r="AR37" s="65">
        <f ca="1">AVERAGE(OFFSET(A37,0,Fixtures!$D$6,1,3))</f>
        <v>1.0331273744552085</v>
      </c>
      <c r="AS37" s="64"/>
      <c r="AT37" s="72" t="s">
        <v>54</v>
      </c>
      <c r="AU37" s="3">
        <v>115.1345834930373</v>
      </c>
      <c r="AV37" s="72" t="s">
        <v>54</v>
      </c>
      <c r="AW37" s="3">
        <v>91.552048618617192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>(VLOOKUP(B16,$AV$2:$AW$41,2,FALSE)*VLOOKUP(B60,$AT$2:$AU$41,2,FALSE))/(100*100)*'Formula Data'!$AB$22</f>
        <v>1.0907445564105629</v>
      </c>
      <c r="C38" s="9">
        <f>(VLOOKUP(C16,$AV$2:$AW$41,2,FALSE)*VLOOKUP(C60,$AT$2:$AU$41,2,FALSE))/(100*100)*'Formula Data'!$AB$22</f>
        <v>1.399375723785296</v>
      </c>
      <c r="D38" s="9">
        <f>(VLOOKUP(D16,$AV$2:$AW$41,2,FALSE)*VLOOKUP(D60,$AT$2:$AU$41,2,FALSE))/(100*100)*'Formula Data'!$AB$22</f>
        <v>1.1658678366607238</v>
      </c>
      <c r="E38" s="9">
        <f>(VLOOKUP(E16,$AV$2:$AW$41,2,FALSE)*VLOOKUP(E60,$AT$2:$AU$41,2,FALSE))/(100*100)*'Formula Data'!$AB$22</f>
        <v>0.66244877742833608</v>
      </c>
      <c r="F38" s="9">
        <f>(VLOOKUP(F16,$AV$2:$AW$41,2,FALSE)*VLOOKUP(F60,$AT$2:$AU$41,2,FALSE))/(100*100)*'Formula Data'!$AB$22</f>
        <v>1.3691197608369061</v>
      </c>
      <c r="G38" s="9">
        <f>(VLOOKUP(G16,$AV$2:$AW$41,2,FALSE)*VLOOKUP(G60,$AT$2:$AU$41,2,FALSE))/(100*100)*'Formula Data'!$AB$22</f>
        <v>0.81504680245716676</v>
      </c>
      <c r="H38" s="9">
        <f>(VLOOKUP(H16,$AV$2:$AW$41,2,FALSE)*VLOOKUP(H60,$AT$2:$AU$41,2,FALSE))/(100*100)*'Formula Data'!$AB$22</f>
        <v>0.89544365121259706</v>
      </c>
      <c r="I38" s="9">
        <f>(VLOOKUP(I16,$AV$2:$AW$41,2,FALSE)*VLOOKUP(I60,$AT$2:$AU$41,2,FALSE))/(100*100)*'Formula Data'!$AB$22</f>
        <v>0.98036726028021137</v>
      </c>
      <c r="J38" s="9">
        <f>(VLOOKUP(J16,$AV$2:$AW$41,2,FALSE)*VLOOKUP(J60,$AT$2:$AU$41,2,FALSE))/(100*100)*'Formula Data'!$AB$22</f>
        <v>1.4286451705567877</v>
      </c>
      <c r="K38" s="9">
        <f>(VLOOKUP(K16,$AV$2:$AW$41,2,FALSE)*VLOOKUP(K60,$AT$2:$AU$41,2,FALSE))/(100*100)*'Formula Data'!$AB$22</f>
        <v>1.1936271195823149</v>
      </c>
      <c r="L38" s="9">
        <f>(VLOOKUP(L16,$AV$2:$AW$41,2,FALSE)*VLOOKUP(L60,$AT$2:$AU$41,2,FALSE))/(100*100)*'Formula Data'!$AB$22</f>
        <v>1.2989476259349695</v>
      </c>
      <c r="M38" s="9">
        <f>(VLOOKUP(M16,$AV$2:$AW$41,2,FALSE)*VLOOKUP(M60,$AT$2:$AU$41,2,FALSE))/(100*100)*'Formula Data'!$AB$22</f>
        <v>0.8593459062028812</v>
      </c>
      <c r="N38" s="9">
        <f>(VLOOKUP(N16,$AV$2:$AW$41,2,FALSE)*VLOOKUP(N60,$AT$2:$AU$41,2,FALSE))/(100*100)*'Formula Data'!$AB$22</f>
        <v>1.0172324231768639</v>
      </c>
      <c r="O38" s="9">
        <f>(VLOOKUP(O16,$AV$2:$AW$41,2,FALSE)*VLOOKUP(O60,$AT$2:$AU$41,2,FALSE))/(100*100)*'Formula Data'!$AB$22</f>
        <v>0.69172022374764242</v>
      </c>
      <c r="P38" s="9">
        <f>(VLOOKUP(P16,$AV$2:$AW$41,2,FALSE)*VLOOKUP(P60,$AT$2:$AU$41,2,FALSE))/(100*100)*'Formula Data'!$AB$22</f>
        <v>1.7210261277783614</v>
      </c>
      <c r="Q38" s="9">
        <f>(VLOOKUP(Q16,$AV$2:$AW$41,2,FALSE)*VLOOKUP(Q60,$AT$2:$AU$41,2,FALSE))/(100*100)*'Formula Data'!$AB$22</f>
        <v>1.1369743165897042</v>
      </c>
      <c r="R38" s="9">
        <f>(VLOOKUP(R16,$AV$2:$AW$41,2,FALSE)*VLOOKUP(R60,$AT$2:$AU$41,2,FALSE))/(100*100)*'Formula Data'!$AB$22</f>
        <v>1.924505841914298</v>
      </c>
      <c r="S38" s="9">
        <f>(VLOOKUP(S16,$AV$2:$AW$41,2,FALSE)*VLOOKUP(S60,$AT$2:$AU$41,2,FALSE))/(100*100)*'Formula Data'!$AB$22</f>
        <v>0.94374075862037987</v>
      </c>
      <c r="T38" s="9">
        <f>(VLOOKUP(T16,$AV$2:$AW$41,2,FALSE)*VLOOKUP(T60,$AT$2:$AU$41,2,FALSE))/(100*100)*'Formula Data'!$AB$22</f>
        <v>1.4644992406655011</v>
      </c>
      <c r="U38" s="9">
        <f>(VLOOKUP(U16,$AV$2:$AW$41,2,FALSE)*VLOOKUP(U60,$AT$2:$AU$41,2,FALSE))/(100*100)*'Formula Data'!$AB$22</f>
        <v>0.66364120756557055</v>
      </c>
      <c r="V38" s="9">
        <f>(VLOOKUP(V16,$AV$2:$AW$41,2,FALSE)*VLOOKUP(V60,$AT$2:$AU$41,2,FALSE))/(100*100)*'Formula Data'!$AB$22</f>
        <v>0.59942922105967245</v>
      </c>
      <c r="W38" s="9">
        <f>(VLOOKUP(W16,$AV$2:$AW$41,2,FALSE)*VLOOKUP(W60,$AT$2:$AU$41,2,FALSE))/(100*100)*'Formula Data'!$AB$22</f>
        <v>1.7830726107340751</v>
      </c>
      <c r="X38" s="9">
        <f>(VLOOKUP(X16,$AV$2:$AW$41,2,FALSE)*VLOOKUP(X60,$AT$2:$AU$41,2,FALSE))/(100*100)*'Formula Data'!$AB$22</f>
        <v>0.95636577533140332</v>
      </c>
      <c r="Y38" s="83">
        <f>(VLOOKUP(Y16,$AV$2:$AW$41,2,FALSE)*VLOOKUP(Y60,$AT$2:$AU$41,2,FALSE))/(100*100)*'Formula Data'!$AB$22</f>
        <v>0.99136526068437092</v>
      </c>
      <c r="Z38" s="83">
        <f>(VLOOKUP(Z16,$AV$2:$AW$41,2,FALSE)*VLOOKUP(Z60,$AT$2:$AU$41,2,FALSE))/(100*100)*'Formula Data'!$AB$22</f>
        <v>0.93677217873230545</v>
      </c>
      <c r="AA38" s="83">
        <f>(VLOOKUP(AA16,$AV$2:$AW$41,2,FALSE)*VLOOKUP(AA60,$AT$2:$AU$41,2,FALSE))/(100*100)*'Formula Data'!$AB$22</f>
        <v>1.6293838435268901</v>
      </c>
      <c r="AB38" s="84">
        <f>(VLOOKUP(AB16,$AV$2:$AW$41,2,FALSE)*VLOOKUP(AB60,$AT$2:$AU$41,2,FALSE))/(100*100)*'Formula Data'!$AB$22</f>
        <v>1.4097855776921724</v>
      </c>
      <c r="AC38" s="129">
        <f>(VLOOKUP(AC16,$AV$2:$AW$41,2,FALSE)*VLOOKUP(AC60,$AT$2:$AU$41,2,FALSE))/(100*100)*'Formula Data'!$AB$22</f>
        <v>1.2883055635955218</v>
      </c>
      <c r="AD38" s="84">
        <f>(VLOOKUP(AD16,$AV$2:$AW$41,2,FALSE)*VLOOKUP(AD60,$AT$2:$AU$41,2,FALSE))/(100*100)*'Formula Data'!$AB$22</f>
        <v>1.6984431149056074</v>
      </c>
      <c r="AE38" s="84">
        <f>(VLOOKUP(AE16,$AV$2:$AW$41,2,FALSE)*VLOOKUP(AE60,$AT$2:$AU$41,2,FALSE))/(100*100)*'Formula Data'!$AB$22</f>
        <v>1.1520918706615477</v>
      </c>
      <c r="AF38" s="84">
        <f>(VLOOKUP(AF16,$AV$2:$AW$41,2,FALSE)*VLOOKUP(AF60,$AT$2:$AU$41,2,FALSE))/(100*100)*'Formula Data'!$AB$22</f>
        <v>0.68095724196137175</v>
      </c>
      <c r="AG38" s="84">
        <f>(VLOOKUP(AG16,$AV$2:$AW$41,2,FALSE)*VLOOKUP(AG60,$AT$2:$AU$41,2,FALSE))/(100*100)*'Formula Data'!$AB$22</f>
        <v>1.2837142549450447</v>
      </c>
      <c r="AH38" s="84">
        <f>(VLOOKUP(AH16,$AV$2:$AW$41,2,FALSE)*VLOOKUP(AH60,$AT$2:$AU$41,2,FALSE))/(100*100)*'Formula Data'!$AB$22</f>
        <v>0.86954345207216954</v>
      </c>
      <c r="AI38" s="84">
        <f>(VLOOKUP(AI16,$AV$2:$AW$41,2,FALSE)*VLOOKUP(AI60,$AT$2:$AU$41,2,FALSE))/(100*100)*'Formula Data'!$AB$22</f>
        <v>1.0333104576970955</v>
      </c>
      <c r="AJ38" s="84">
        <f>(VLOOKUP(AJ16,$AV$2:$AW$41,2,FALSE)*VLOOKUP(AJ60,$AT$2:$AU$41,2,FALSE))/(100*100)*'Formula Data'!$AB$22</f>
        <v>0.98958397615837868</v>
      </c>
      <c r="AK38" s="79">
        <f>(VLOOKUP(AK16,$AV$2:$AW$41,2,FALSE)*VLOOKUP(AK60,$AT$2:$AU$41,2,FALSE))/(100*100)*'Formula Data'!$AB$22</f>
        <v>0.78045698156626953</v>
      </c>
      <c r="AL38" s="79">
        <f>(VLOOKUP(AL16,$AV$2:$AW$41,2,FALSE)*VLOOKUP(AL60,$AT$2:$AU$41,2,FALSE))/(100*100)*'Formula Data'!$AB$22</f>
        <v>1.2175390505841626</v>
      </c>
      <c r="AM38" s="79">
        <f>(VLOOKUP(AM16,$AV$2:$AW$41,2,FALSE)*VLOOKUP(AM60,$AT$2:$AU$41,2,FALSE))/(100*100)*'Formula Data'!$AB$22</f>
        <v>0.91651818700652388</v>
      </c>
      <c r="AN38" s="9">
        <f ca="1">IF(OR(Fixtures!$D$6&lt;=0,Fixtures!$D$6&gt;39),AVERAGE(B38:AM38),AVERAGE(OFFSET(A38,0,Fixtures!$D$6,1,38-Fixtures!$D$6+1)))</f>
        <v>1.0827694682866993</v>
      </c>
      <c r="AO38" s="41" t="str">
        <f t="shared" si="1"/>
        <v>SHU</v>
      </c>
      <c r="AP38" s="65">
        <f ca="1">AVERAGE(OFFSET(A38,0,Fixtures!$D$6,1,9))</f>
        <v>1.0862674348403341</v>
      </c>
      <c r="AQ38" s="65">
        <f ca="1">AVERAGE(OFFSET(A38,0,Fixtures!$D$6,1,6))</f>
        <v>1.1621759163568772</v>
      </c>
      <c r="AR38" s="65">
        <f ca="1">AVERAGE(OFFSET(A38,0,Fixtures!$D$6,1,3))</f>
        <v>1.3796135163875591</v>
      </c>
      <c r="AS38" s="64"/>
      <c r="AT38" s="72" t="s">
        <v>25</v>
      </c>
      <c r="AU38" s="3">
        <v>107.93191974031443</v>
      </c>
      <c r="AV38" s="72" t="s">
        <v>25</v>
      </c>
      <c r="AW38" s="3">
        <v>85.841044182504376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>(VLOOKUP(B17,$AV$2:$AW$41,2,FALSE)*VLOOKUP(B61,$AT$2:$AU$41,2,FALSE))/(100*100)*'Formula Data'!$AB$22</f>
        <v>1.0841509763357127</v>
      </c>
      <c r="C39" s="9">
        <f>(VLOOKUP(C17,$AV$2:$AW$41,2,FALSE)*VLOOKUP(C61,$AT$2:$AU$41,2,FALSE))/(100*100)*'Formula Data'!$AB$22</f>
        <v>1.1164434697337924</v>
      </c>
      <c r="D39" s="9">
        <f>(VLOOKUP(D17,$AV$2:$AW$41,2,FALSE)*VLOOKUP(D61,$AT$2:$AU$41,2,FALSE))/(100*100)*'Formula Data'!$AB$22</f>
        <v>1.1766605365469094</v>
      </c>
      <c r="E39" s="9">
        <f>(VLOOKUP(E17,$AV$2:$AW$41,2,FALSE)*VLOOKUP(E61,$AT$2:$AU$41,2,FALSE))/(100*100)*'Formula Data'!$AB$22</f>
        <v>1.2682902989142488</v>
      </c>
      <c r="F39" s="9">
        <f>(VLOOKUP(F17,$AV$2:$AW$41,2,FALSE)*VLOOKUP(F61,$AT$2:$AU$41,2,FALSE))/(100*100)*'Formula Data'!$AB$22</f>
        <v>0.96193247906420998</v>
      </c>
      <c r="G39" s="9">
        <f>(VLOOKUP(G17,$AV$2:$AW$41,2,FALSE)*VLOOKUP(G61,$AT$2:$AU$41,2,FALSE))/(100*100)*'Formula Data'!$AB$22</f>
        <v>2.0315236467776887</v>
      </c>
      <c r="H39" s="9">
        <f>(VLOOKUP(H17,$AV$2:$AW$41,2,FALSE)*VLOOKUP(H61,$AT$2:$AU$41,2,FALSE))/(100*100)*'Formula Data'!$AB$22</f>
        <v>1.0714366268870785</v>
      </c>
      <c r="I39" s="9">
        <f>(VLOOKUP(I17,$AV$2:$AW$41,2,FALSE)*VLOOKUP(I61,$AT$2:$AU$41,2,FALSE))/(100*100)*'Formula Data'!$AB$22</f>
        <v>1.233818081616971</v>
      </c>
      <c r="J39" s="9">
        <f>(VLOOKUP(J17,$AV$2:$AW$41,2,FALSE)*VLOOKUP(J61,$AT$2:$AU$41,2,FALSE))/(100*100)*'Formula Data'!$AB$22</f>
        <v>0.86244011629325945</v>
      </c>
      <c r="K39" s="9">
        <f>(VLOOKUP(K17,$AV$2:$AW$41,2,FALSE)*VLOOKUP(K61,$AT$2:$AU$41,2,FALSE))/(100*100)*'Formula Data'!$AB$22</f>
        <v>1.4536096504228777</v>
      </c>
      <c r="L39" s="9">
        <f>(VLOOKUP(L17,$AV$2:$AW$41,2,FALSE)*VLOOKUP(L61,$AT$2:$AU$41,2,FALSE))/(100*100)*'Formula Data'!$AB$22</f>
        <v>0.82743106328297589</v>
      </c>
      <c r="M39" s="9">
        <f>(VLOOKUP(M17,$AV$2:$AW$41,2,FALSE)*VLOOKUP(M61,$AT$2:$AU$41,2,FALSE))/(100*100)*'Formula Data'!$AB$22</f>
        <v>1.518033569538191</v>
      </c>
      <c r="N39" s="9">
        <f>(VLOOKUP(N17,$AV$2:$AW$41,2,FALSE)*VLOOKUP(N61,$AT$2:$AU$41,2,FALSE))/(100*100)*'Formula Data'!$AB$22</f>
        <v>1.192401468366812</v>
      </c>
      <c r="O39" s="9">
        <f>(VLOOKUP(O17,$AV$2:$AW$41,2,FALSE)*VLOOKUP(O61,$AT$2:$AU$41,2,FALSE))/(100*100)*'Formula Data'!$AB$22</f>
        <v>1.8259447274621479</v>
      </c>
      <c r="P39" s="9">
        <f>(VLOOKUP(P17,$AV$2:$AW$41,2,FALSE)*VLOOKUP(P61,$AT$2:$AU$41,2,FALSE))/(100*100)*'Formula Data'!$AB$22</f>
        <v>2.1176270799205041</v>
      </c>
      <c r="Q39" s="9">
        <f>(VLOOKUP(Q17,$AV$2:$AW$41,2,FALSE)*VLOOKUP(Q61,$AT$2:$AU$41,2,FALSE))/(100*100)*'Formula Data'!$AB$22</f>
        <v>1.4364337094708954</v>
      </c>
      <c r="R39" s="9">
        <f>(VLOOKUP(R17,$AV$2:$AW$41,2,FALSE)*VLOOKUP(R61,$AT$2:$AU$41,2,FALSE))/(100*100)*'Formula Data'!$AB$22</f>
        <v>2.2231435441185665</v>
      </c>
      <c r="S39" s="9">
        <f>(VLOOKUP(S17,$AV$2:$AW$41,2,FALSE)*VLOOKUP(S61,$AT$2:$AU$41,2,FALSE))/(100*100)*'Formula Data'!$AB$22</f>
        <v>1.6062655997953419</v>
      </c>
      <c r="T39" s="9">
        <f>(VLOOKUP(T17,$AV$2:$AW$41,2,FALSE)*VLOOKUP(T61,$AT$2:$AU$41,2,FALSE))/(100*100)*'Formula Data'!$AB$22</f>
        <v>0.8259443356278896</v>
      </c>
      <c r="U39" s="9">
        <f>(VLOOKUP(U17,$AV$2:$AW$41,2,FALSE)*VLOOKUP(U61,$AT$2:$AU$41,2,FALSE))/(100*100)*'Formula Data'!$AB$22</f>
        <v>1.7447484120395695</v>
      </c>
      <c r="V39" s="9">
        <f>(VLOOKUP(V17,$AV$2:$AW$41,2,FALSE)*VLOOKUP(V61,$AT$2:$AU$41,2,FALSE))/(100*100)*'Formula Data'!$AB$22</f>
        <v>1.6005411339918088</v>
      </c>
      <c r="W39" s="9">
        <f>(VLOOKUP(W17,$AV$2:$AW$41,2,FALSE)*VLOOKUP(W61,$AT$2:$AU$41,2,FALSE))/(100*100)*'Formula Data'!$AB$22</f>
        <v>0.97307753458060409</v>
      </c>
      <c r="X39" s="9">
        <f>(VLOOKUP(X17,$AV$2:$AW$41,2,FALSE)*VLOOKUP(X61,$AT$2:$AU$41,2,FALSE))/(100*100)*'Formula Data'!$AB$22</f>
        <v>1.2883364700183257</v>
      </c>
      <c r="Y39" s="83">
        <f>(VLOOKUP(Y17,$AV$2:$AW$41,2,FALSE)*VLOOKUP(Y61,$AT$2:$AU$41,2,FALSE))/(100*100)*'Formula Data'!$AB$22</f>
        <v>1.1679720774810338</v>
      </c>
      <c r="Z39" s="83">
        <f>(VLOOKUP(Z17,$AV$2:$AW$41,2,FALSE)*VLOOKUP(Z61,$AT$2:$AU$41,2,FALSE))/(100*100)*'Formula Data'!$AB$22</f>
        <v>0.74737124833419155</v>
      </c>
      <c r="AA39" s="83">
        <f>(VLOOKUP(AA17,$AV$2:$AW$41,2,FALSE)*VLOOKUP(AA61,$AT$2:$AU$41,2,FALSE))/(100*100)*'Formula Data'!$AB$22</f>
        <v>1.619534174526188</v>
      </c>
      <c r="AB39" s="84">
        <f>(VLOOKUP(AB17,$AV$2:$AW$41,2,FALSE)*VLOOKUP(AB61,$AT$2:$AU$41,2,FALSE))/(100*100)*'Formula Data'!$AB$22</f>
        <v>2.39948317994119</v>
      </c>
      <c r="AC39" s="84">
        <f>(VLOOKUP(AC17,$AV$2:$AW$41,2,FALSE)*VLOOKUP(AC61,$AT$2:$AU$41,2,FALSE))/(100*100)*'Formula Data'!$AB$22</f>
        <v>1.4882200584595364</v>
      </c>
      <c r="AD39" s="84">
        <f>(VLOOKUP(AD17,$AV$2:$AW$41,2,FALSE)*VLOOKUP(AD61,$AT$2:$AU$41,2,FALSE))/(100*100)*'Formula Data'!$AB$22</f>
        <v>2.1457836894565236</v>
      </c>
      <c r="AE39" s="84">
        <f>(VLOOKUP(AE17,$AV$2:$AW$41,2,FALSE)*VLOOKUP(AE61,$AT$2:$AU$41,2,FALSE))/(100*100)*'Formula Data'!$AB$22</f>
        <v>1.4175850700294284</v>
      </c>
      <c r="AF39" s="84">
        <f>(VLOOKUP(AF17,$AV$2:$AW$41,2,FALSE)*VLOOKUP(AF61,$AT$2:$AU$41,2,FALSE))/(100*100)*'Formula Data'!$AB$22</f>
        <v>1.781241699659065</v>
      </c>
      <c r="AG39" s="84">
        <f>(VLOOKUP(AG17,$AV$2:$AW$41,2,FALSE)*VLOOKUP(AG61,$AT$2:$AU$41,2,FALSE))/(100*100)*'Formula Data'!$AB$22</f>
        <v>1.2223266357391234</v>
      </c>
      <c r="AH39" s="84">
        <f>(VLOOKUP(AH17,$AV$2:$AW$41,2,FALSE)*VLOOKUP(AH61,$AT$2:$AU$41,2,FALSE))/(100*100)*'Formula Data'!$AB$22</f>
        <v>1.2360389957683962</v>
      </c>
      <c r="AI39" s="84">
        <f>(VLOOKUP(AI17,$AV$2:$AW$41,2,FALSE)*VLOOKUP(AI61,$AT$2:$AU$41,2,FALSE))/(100*100)*'Formula Data'!$AB$22</f>
        <v>1.0162042903520121</v>
      </c>
      <c r="AJ39" s="84">
        <f>(VLOOKUP(AJ17,$AV$2:$AW$41,2,FALSE)*VLOOKUP(AJ61,$AT$2:$AU$41,2,FALSE))/(100*100)*'Formula Data'!$AB$22</f>
        <v>0.84902077861201775</v>
      </c>
      <c r="AK39" s="79">
        <f>(VLOOKUP(AK17,$AV$2:$AW$41,2,FALSE)*VLOOKUP(AK61,$AT$2:$AU$41,2,FALSE))/(100*100)*'Formula Data'!$AB$22</f>
        <v>1.7577274681750132</v>
      </c>
      <c r="AL39" s="79">
        <f>(VLOOKUP(AL17,$AV$2:$AW$41,2,FALSE)*VLOOKUP(AL61,$AT$2:$AU$41,2,FALSE))/(100*100)*'Formula Data'!$AB$22</f>
        <v>1.359945581727213</v>
      </c>
      <c r="AM39" s="79">
        <f>(VLOOKUP(AM17,$AV$2:$AW$41,2,FALSE)*VLOOKUP(AM61,$AT$2:$AU$41,2,FALSE))/(100*100)*'Formula Data'!$AB$22</f>
        <v>1.4369608637872768</v>
      </c>
      <c r="AN39" s="9">
        <f ca="1">IF(OR(Fixtures!$D$6&lt;=0,Fixtures!$D$6&gt;39),AVERAGE(B39:AM39),AVERAGE(OFFSET(A39,0,Fixtures!$D$6,1,38-Fixtures!$D$6+1)))</f>
        <v>1.4282777392514185</v>
      </c>
      <c r="AO39" s="41" t="str">
        <f t="shared" si="1"/>
        <v>SOU</v>
      </c>
      <c r="AP39" s="65">
        <f ca="1">AVERAGE(OFFSET(A39,0,Fixtures!$D$6,1,9))</f>
        <v>1.434905409583457</v>
      </c>
      <c r="AQ39" s="65">
        <f ca="1">AVERAGE(OFFSET(A39,0,Fixtures!$D$6,1,6))</f>
        <v>1.5485326915186786</v>
      </c>
      <c r="AR39" s="65">
        <f ca="1">AVERAGE(OFFSET(A39,0,Fixtures!$D$6,1,3))</f>
        <v>1.6838629393151627</v>
      </c>
      <c r="AS39" s="64"/>
      <c r="AT39" s="72" t="s">
        <v>70</v>
      </c>
      <c r="AU39" s="3">
        <v>89.666882861003714</v>
      </c>
      <c r="AV39" s="72" t="s">
        <v>70</v>
      </c>
      <c r="AW39" s="3">
        <v>97.930005481315732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>(VLOOKUP(B18,$AV$2:$AW$41,2,FALSE)*VLOOKUP(B62,$AT$2:$AU$41,2,FALSE))/(100*100)*'Formula Data'!$AB$22</f>
        <v>2.2493747589863706</v>
      </c>
      <c r="C40" s="9">
        <f>(VLOOKUP(C18,$AV$2:$AW$41,2,FALSE)*VLOOKUP(C62,$AT$2:$AU$41,2,FALSE))/(100*100)*'Formula Data'!$AB$22</f>
        <v>0.77566809557531358</v>
      </c>
      <c r="D40" s="9">
        <f>(VLOOKUP(D18,$AV$2:$AW$41,2,FALSE)*VLOOKUP(D62,$AT$2:$AU$41,2,FALSE))/(100*100)*'Formula Data'!$AB$22</f>
        <v>2.0115463653412449</v>
      </c>
      <c r="E40" s="9">
        <f>(VLOOKUP(E18,$AV$2:$AW$41,2,FALSE)*VLOOKUP(E62,$AT$2:$AU$41,2,FALSE))/(100*100)*'Formula Data'!$AB$22</f>
        <v>1.1178064459648893</v>
      </c>
      <c r="F40" s="9">
        <f>(VLOOKUP(F18,$AV$2:$AW$41,2,FALSE)*VLOOKUP(F62,$AT$2:$AU$41,2,FALSE))/(100*100)*'Formula Data'!$AB$22</f>
        <v>1.635599312231707</v>
      </c>
      <c r="G40" s="9">
        <f>(VLOOKUP(G18,$AV$2:$AW$41,2,FALSE)*VLOOKUP(G62,$AT$2:$AU$41,2,FALSE))/(100*100)*'Formula Data'!$AB$22</f>
        <v>0.91220312070532816</v>
      </c>
      <c r="H40" s="9">
        <f>(VLOOKUP(H18,$AV$2:$AW$41,2,FALSE)*VLOOKUP(H62,$AT$2:$AU$41,2,FALSE))/(100*100)*'Formula Data'!$AB$22</f>
        <v>1.6002359488774867</v>
      </c>
      <c r="I40" s="9">
        <f>(VLOOKUP(I18,$AV$2:$AW$41,2,FALSE)*VLOOKUP(I62,$AT$2:$AU$41,2,FALSE))/(100*100)*'Formula Data'!$AB$22</f>
        <v>1.1030502455403119</v>
      </c>
      <c r="J40" s="9">
        <f>(VLOOKUP(J18,$AV$2:$AW$41,2,FALSE)*VLOOKUP(J62,$AT$2:$AU$41,2,FALSE))/(100*100)*'Formula Data'!$AB$22</f>
        <v>1.7117160960295914</v>
      </c>
      <c r="K40" s="9">
        <f>(VLOOKUP(K18,$AV$2:$AW$41,2,FALSE)*VLOOKUP(K62,$AT$2:$AU$41,2,FALSE))/(100*100)*'Formula Data'!$AB$22</f>
        <v>0.7006167143194012</v>
      </c>
      <c r="L40" s="9">
        <f>(VLOOKUP(L18,$AV$2:$AW$41,2,FALSE)*VLOOKUP(L62,$AT$2:$AU$41,2,FALSE))/(100*100)*'Formula Data'!$AB$22</f>
        <v>0.95263192499123828</v>
      </c>
      <c r="M40" s="9">
        <f>(VLOOKUP(M18,$AV$2:$AW$41,2,FALSE)*VLOOKUP(M62,$AT$2:$AU$41,2,FALSE))/(100*100)*'Formula Data'!$AB$22</f>
        <v>1.3470665365254089</v>
      </c>
      <c r="N40" s="9">
        <f>(VLOOKUP(N18,$AV$2:$AW$41,2,FALSE)*VLOOKUP(N62,$AT$2:$AU$41,2,FALSE))/(100*100)*'Formula Data'!$AB$22</f>
        <v>1.3951190253386769</v>
      </c>
      <c r="O40" s="9">
        <f>(VLOOKUP(O18,$AV$2:$AW$41,2,FALSE)*VLOOKUP(O62,$AT$2:$AU$41,2,FALSE))/(100*100)*'Formula Data'!$AB$22</f>
        <v>1.9044342763251525</v>
      </c>
      <c r="P40" s="9">
        <f>(VLOOKUP(P18,$AV$2:$AW$41,2,FALSE)*VLOOKUP(P62,$AT$2:$AU$41,2,FALSE))/(100*100)*'Formula Data'!$AB$22</f>
        <v>0.79590718752678891</v>
      </c>
      <c r="Q40" s="9">
        <f>(VLOOKUP(Q18,$AV$2:$AW$41,2,FALSE)*VLOOKUP(Q62,$AT$2:$AU$41,2,FALSE))/(100*100)*'Formula Data'!$AB$22</f>
        <v>1.5182183079876066</v>
      </c>
      <c r="R40" s="9">
        <f>(VLOOKUP(R18,$AV$2:$AW$41,2,FALSE)*VLOOKUP(R62,$AT$2:$AU$41,2,FALSE))/(100*100)*'Formula Data'!$AB$22</f>
        <v>0.80848702960063057</v>
      </c>
      <c r="S40" s="9">
        <f>(VLOOKUP(S18,$AV$2:$AW$41,2,FALSE)*VLOOKUP(S62,$AT$2:$AU$41,2,FALSE))/(100*100)*'Formula Data'!$AB$22</f>
        <v>1.1566320919316559</v>
      </c>
      <c r="T40" s="9">
        <f>(VLOOKUP(T18,$AV$2:$AW$41,2,FALSE)*VLOOKUP(T62,$AT$2:$AU$41,2,FALSE))/(100*100)*'Formula Data'!$AB$22</f>
        <v>1.6477664161775032</v>
      </c>
      <c r="U40" s="9">
        <f>(VLOOKUP(U18,$AV$2:$AW$41,2,FALSE)*VLOOKUP(U62,$AT$2:$AU$41,2,FALSE))/(100*100)*'Formula Data'!$AB$22</f>
        <v>1.328902866207329</v>
      </c>
      <c r="V40" s="9">
        <f>(VLOOKUP(V18,$AV$2:$AW$41,2,FALSE)*VLOOKUP(V62,$AT$2:$AU$41,2,FALSE))/(100*100)*'Formula Data'!$AB$22</f>
        <v>1.0712323294138546</v>
      </c>
      <c r="W40" s="9">
        <f>(VLOOKUP(W18,$AV$2:$AW$41,2,FALSE)*VLOOKUP(W62,$AT$2:$AU$41,2,FALSE))/(100*100)*'Formula Data'!$AB$22</f>
        <v>1.0466002769462661</v>
      </c>
      <c r="X40" s="9">
        <f>(VLOOKUP(X18,$AV$2:$AW$41,2,FALSE)*VLOOKUP(X62,$AT$2:$AU$41,2,FALSE))/(100*100)*'Formula Data'!$AB$22</f>
        <v>1.1458595353586518</v>
      </c>
      <c r="Y40" s="83">
        <f>(VLOOKUP(Y18,$AV$2:$AW$41,2,FALSE)*VLOOKUP(Y62,$AT$2:$AU$41,2,FALSE))/(100*100)*'Formula Data'!$AB$22</f>
        <v>1.9851511951986025</v>
      </c>
      <c r="Z40" s="83">
        <f>(VLOOKUP(Z18,$AV$2:$AW$41,2,FALSE)*VLOOKUP(Z62,$AT$2:$AU$41,2,FALSE))/(100*100)*'Formula Data'!$AB$22</f>
        <v>1.1587140686989255</v>
      </c>
      <c r="AA40" s="83">
        <f>(VLOOKUP(AA18,$AV$2:$AW$41,2,FALSE)*VLOOKUP(AA62,$AT$2:$AU$41,2,FALSE))/(100*100)*'Formula Data'!$AB$22</f>
        <v>1.5057797973379834</v>
      </c>
      <c r="AB40" s="84">
        <f>(VLOOKUP(AB18,$AV$2:$AW$41,2,FALSE)*VLOOKUP(AB62,$AT$2:$AU$41,2,FALSE))/(100*100)*'Formula Data'!$AB$22</f>
        <v>0.77427437559061252</v>
      </c>
      <c r="AC40" s="84">
        <f>(VLOOKUP(AC18,$AV$2:$AW$41,2,FALSE)*VLOOKUP(AC62,$AT$2:$AU$41,2,FALSE))/(100*100)*'Formula Data'!$AB$22</f>
        <v>1.2077398837243989</v>
      </c>
      <c r="AD40" s="84">
        <f>(VLOOKUP(AD18,$AV$2:$AW$41,2,FALSE)*VLOOKUP(AD62,$AT$2:$AU$41,2,FALSE))/(100*100)*'Formula Data'!$AB$22</f>
        <v>1.0163279582396374</v>
      </c>
      <c r="AE40" s="84">
        <f>(VLOOKUP(AE18,$AV$2:$AW$41,2,FALSE)*VLOOKUP(AE62,$AT$2:$AU$41,2,FALSE))/(100*100)*'Formula Data'!$AB$22</f>
        <v>1.1889477739597711</v>
      </c>
      <c r="AF40" s="84">
        <f>(VLOOKUP(AF18,$AV$2:$AW$41,2,FALSE)*VLOOKUP(AF62,$AT$2:$AU$41,2,FALSE))/(100*100)*'Formula Data'!$AB$22</f>
        <v>2.0840666921725912</v>
      </c>
      <c r="AG40" s="84">
        <f>(VLOOKUP(AG18,$AV$2:$AW$41,2,FALSE)*VLOOKUP(AG62,$AT$2:$AU$41,2,FALSE))/(100*100)*'Formula Data'!$AB$22</f>
        <v>0.90175528478147204</v>
      </c>
      <c r="AH40" s="84">
        <f>(VLOOKUP(AH18,$AV$2:$AW$41,2,FALSE)*VLOOKUP(AH62,$AT$2:$AU$41,2,FALSE))/(100*100)*'Formula Data'!$AB$22</f>
        <v>1.4230674435054298</v>
      </c>
      <c r="AI40" s="84">
        <f>(VLOOKUP(AI18,$AV$2:$AW$41,2,FALSE)*VLOOKUP(AI62,$AT$2:$AU$41,2,FALSE))/(100*100)*'Formula Data'!$AB$22</f>
        <v>1.274869226300309</v>
      </c>
      <c r="AJ40" s="84">
        <f>(VLOOKUP(AJ18,$AV$2:$AW$41,2,FALSE)*VLOOKUP(AJ62,$AT$2:$AU$41,2,FALSE))/(100*100)*'Formula Data'!$AB$22</f>
        <v>1.6698096291574274</v>
      </c>
      <c r="AK40" s="79">
        <f>(VLOOKUP(AK18,$AV$2:$AW$41,2,FALSE)*VLOOKUP(AK62,$AT$2:$AU$41,2,FALSE))/(100*100)*'Formula Data'!$AB$22</f>
        <v>1.3465723602697588</v>
      </c>
      <c r="AL40" s="79">
        <f>(VLOOKUP(AL18,$AV$2:$AW$41,2,FALSE)*VLOOKUP(AL62,$AT$2:$AU$41,2,FALSE))/(100*100)*'Formula Data'!$AB$22</f>
        <v>1.3626737975968486</v>
      </c>
      <c r="AM40" s="79">
        <f>(VLOOKUP(AM18,$AV$2:$AW$41,2,FALSE)*VLOOKUP(AM62,$AT$2:$AU$41,2,FALSE))/(100*100)*'Formula Data'!$AB$22</f>
        <v>1.0949053247170928</v>
      </c>
      <c r="AN40" s="9">
        <f ca="1">IF(OR(Fixtures!$D$6&lt;=0,Fixtures!$D$6&gt;39),AVERAGE(B40:AM40),AVERAGE(OFFSET(A40,0,Fixtures!$D$6,1,38-Fixtures!$D$6+1)))</f>
        <v>1.3246123067658853</v>
      </c>
      <c r="AO40" s="41" t="str">
        <f t="shared" si="1"/>
        <v>TOT</v>
      </c>
      <c r="AP40" s="65">
        <f ca="1">AVERAGE(OFFSET(A40,0,Fixtures!$D$6,1,9))</f>
        <v>1.3459062502345329</v>
      </c>
      <c r="AQ40" s="65">
        <f ca="1">AVERAGE(OFFSET(A40,0,Fixtures!$D$6,1,6))</f>
        <v>1.3036508393972168</v>
      </c>
      <c r="AR40" s="65">
        <f ca="1">AVERAGE(OFFSET(A40,0,Fixtures!$D$6,1,3))</f>
        <v>1.1376718719746024</v>
      </c>
      <c r="AS40" s="64"/>
      <c r="AT40" s="72" t="s">
        <v>80</v>
      </c>
      <c r="AU40" s="3">
        <v>97.437040406785172</v>
      </c>
      <c r="AV40" s="72" t="s">
        <v>80</v>
      </c>
      <c r="AW40" s="3">
        <v>119.23277642904235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>(VLOOKUP(B19,$AV$2:$AW$41,2,FALSE)*VLOOKUP(B63,$AT$2:$AU$41,2,FALSE))/(100*100)*'Formula Data'!$AB$22</f>
        <v>1.368919209230899</v>
      </c>
      <c r="C41" s="9">
        <f>(VLOOKUP(C19,$AV$2:$AW$41,2,FALSE)*VLOOKUP(C63,$AT$2:$AU$41,2,FALSE))/(100*100)*'Formula Data'!$AB$22</f>
        <v>0.79142051242452016</v>
      </c>
      <c r="D41" s="9">
        <f>(VLOOKUP(D19,$AV$2:$AW$41,2,FALSE)*VLOOKUP(D63,$AT$2:$AU$41,2,FALSE))/(100*100)*'Formula Data'!$AB$22</f>
        <v>1.7313855290554923</v>
      </c>
      <c r="E41" s="9">
        <f>(VLOOKUP(E19,$AV$2:$AW$41,2,FALSE)*VLOOKUP(E63,$AT$2:$AU$41,2,FALSE))/(100*100)*'Formula Data'!$AB$22</f>
        <v>1.1186954367408903</v>
      </c>
      <c r="F41" s="9">
        <f>(VLOOKUP(F19,$AV$2:$AW$41,2,FALSE)*VLOOKUP(F63,$AT$2:$AU$41,2,FALSE))/(100*100)*'Formula Data'!$AB$22</f>
        <v>1.3872321068510525</v>
      </c>
      <c r="G41" s="9">
        <f>(VLOOKUP(G19,$AV$2:$AW$41,2,FALSE)*VLOOKUP(G63,$AT$2:$AU$41,2,FALSE))/(100*100)*'Formula Data'!$AB$22</f>
        <v>0.64440380966364585</v>
      </c>
      <c r="H41" s="9">
        <f>(VLOOKUP(H19,$AV$2:$AW$41,2,FALSE)*VLOOKUP(H63,$AT$2:$AU$41,2,FALSE))/(100*100)*'Formula Data'!$AB$22</f>
        <v>0.67166888120088386</v>
      </c>
      <c r="I41" s="9">
        <f>(VLOOKUP(I19,$AV$2:$AW$41,2,FALSE)*VLOOKUP(I63,$AT$2:$AU$41,2,FALSE))/(100*100)*'Formula Data'!$AB$22</f>
        <v>1.1191059848394942</v>
      </c>
      <c r="J41" s="9">
        <f>(VLOOKUP(J19,$AV$2:$AW$41,2,FALSE)*VLOOKUP(J63,$AT$2:$AU$41,2,FALSE))/(100*100)*'Formula Data'!$AB$22</f>
        <v>0.83443548933220857</v>
      </c>
      <c r="K41" s="9">
        <f>(VLOOKUP(K19,$AV$2:$AW$41,2,FALSE)*VLOOKUP(K63,$AT$2:$AU$41,2,FALSE))/(100*100)*'Formula Data'!$AB$22</f>
        <v>1.5821518377750514</v>
      </c>
      <c r="L41" s="9">
        <f>(VLOOKUP(L19,$AV$2:$AW$41,2,FALSE)*VLOOKUP(L63,$AT$2:$AU$41,2,FALSE))/(100*100)*'Formula Data'!$AB$22</f>
        <v>0.96089826392456368</v>
      </c>
      <c r="M41" s="9">
        <f>(VLOOKUP(M19,$AV$2:$AW$41,2,FALSE)*VLOOKUP(M63,$AT$2:$AU$41,2,FALSE))/(100*100)*'Formula Data'!$AB$22</f>
        <v>1.1040161050091735</v>
      </c>
      <c r="N41" s="9">
        <f>(VLOOKUP(N19,$AV$2:$AW$41,2,FALSE)*VLOOKUP(N63,$AT$2:$AU$41,2,FALSE))/(100*100)*'Formula Data'!$AB$22</f>
        <v>1.2612941890341234</v>
      </c>
      <c r="O41" s="9">
        <f>(VLOOKUP(O19,$AV$2:$AW$41,2,FALSE)*VLOOKUP(O63,$AT$2:$AU$41,2,FALSE))/(100*100)*'Formula Data'!$AB$22</f>
        <v>0.88995048016916167</v>
      </c>
      <c r="P41" s="9">
        <f>(VLOOKUP(P19,$AV$2:$AW$41,2,FALSE)*VLOOKUP(P63,$AT$2:$AU$41,2,FALSE))/(100*100)*'Formula Data'!$AB$22</f>
        <v>0.75783336909530641</v>
      </c>
      <c r="Q41" s="9">
        <f>(VLOOKUP(Q19,$AV$2:$AW$41,2,FALSE)*VLOOKUP(Q63,$AT$2:$AU$41,2,FALSE))/(100*100)*'Formula Data'!$AB$22</f>
        <v>1.3588111125076099</v>
      </c>
      <c r="R41" s="9">
        <f>(VLOOKUP(R19,$AV$2:$AW$41,2,FALSE)*VLOOKUP(R63,$AT$2:$AU$41,2,FALSE))/(100*100)*'Formula Data'!$AB$22</f>
        <v>0.58205317763725384</v>
      </c>
      <c r="S41" s="9">
        <f>(VLOOKUP(S19,$AV$2:$AW$41,2,FALSE)*VLOOKUP(S63,$AT$2:$AU$41,2,FALSE))/(100*100)*'Formula Data'!$AB$22</f>
        <v>0.98774524748568449</v>
      </c>
      <c r="T41" s="9">
        <f>(VLOOKUP(T19,$AV$2:$AW$41,2,FALSE)*VLOOKUP(T63,$AT$2:$AU$41,2,FALSE))/(100*100)*'Formula Data'!$AB$22</f>
        <v>0.74915359315701668</v>
      </c>
      <c r="U41" s="9">
        <f>(VLOOKUP(U19,$AV$2:$AW$41,2,FALSE)*VLOOKUP(U63,$AT$2:$AU$41,2,FALSE))/(100*100)*'Formula Data'!$AB$22</f>
        <v>1.8687189434766722</v>
      </c>
      <c r="V41" s="9">
        <f>(VLOOKUP(V19,$AV$2:$AW$41,2,FALSE)*VLOOKUP(V63,$AT$2:$AU$41,2,FALSE))/(100*100)*'Formula Data'!$AB$22</f>
        <v>1.0033572175963821</v>
      </c>
      <c r="W41" s="9">
        <f>(VLOOKUP(W19,$AV$2:$AW$41,2,FALSE)*VLOOKUP(W63,$AT$2:$AU$41,2,FALSE))/(100*100)*'Formula Data'!$AB$22</f>
        <v>1.0591264368576792</v>
      </c>
      <c r="X41" s="9">
        <f>(VLOOKUP(X19,$AV$2:$AW$41,2,FALSE)*VLOOKUP(X63,$AT$2:$AU$41,2,FALSE))/(100*100)*'Formula Data'!$AB$22</f>
        <v>1.2465023976444105</v>
      </c>
      <c r="Y41" s="83">
        <f>(VLOOKUP(Y19,$AV$2:$AW$41,2,FALSE)*VLOOKUP(Y63,$AT$2:$AU$41,2,FALSE))/(100*100)*'Formula Data'!$AB$22</f>
        <v>1.2509606150546317</v>
      </c>
      <c r="Z41" s="83">
        <f>(VLOOKUP(Z19,$AV$2:$AW$41,2,FALSE)*VLOOKUP(Z63,$AT$2:$AU$41,2,FALSE))/(100*100)*'Formula Data'!$AB$22</f>
        <v>1.1822454568316907</v>
      </c>
      <c r="AA41" s="83">
        <f>(VLOOKUP(AA19,$AV$2:$AW$41,2,FALSE)*VLOOKUP(AA63,$AT$2:$AU$41,2,FALSE))/(100*100)*'Formula Data'!$AB$22</f>
        <v>0.91638393345208924</v>
      </c>
      <c r="AB41" s="84">
        <f>(VLOOKUP(AB19,$AV$2:$AW$41,2,FALSE)*VLOOKUP(AB63,$AT$2:$AU$41,2,FALSE))/(100*100)*'Formula Data'!$AB$22</f>
        <v>0.66121789294496225</v>
      </c>
      <c r="AC41" s="84">
        <f>(VLOOKUP(AC19,$AV$2:$AW$41,2,FALSE)*VLOOKUP(AC63,$AT$2:$AU$41,2,FALSE))/(100*100)*'Formula Data'!$AB$22</f>
        <v>0.8694868456062681</v>
      </c>
      <c r="AD41" s="84">
        <f>(VLOOKUP(AD19,$AV$2:$AW$41,2,FALSE)*VLOOKUP(AD63,$AT$2:$AU$41,2,FALSE))/(100*100)*'Formula Data'!$AB$22</f>
        <v>0.909617356306747</v>
      </c>
      <c r="AE41" s="84">
        <f>(VLOOKUP(AE19,$AV$2:$AW$41,2,FALSE)*VLOOKUP(AE63,$AT$2:$AU$41,2,FALSE))/(100*100)*'Formula Data'!$AB$22</f>
        <v>1.1320720698831122</v>
      </c>
      <c r="AF41" s="84">
        <f>(VLOOKUP(AF19,$AV$2:$AW$41,2,FALSE)*VLOOKUP(AF63,$AT$2:$AU$41,2,FALSE))/(100*100)*'Formula Data'!$AB$22</f>
        <v>0.84433743232862801</v>
      </c>
      <c r="AG41" s="84">
        <f>(VLOOKUP(AG19,$AV$2:$AW$41,2,FALSE)*VLOOKUP(AG63,$AT$2:$AU$41,2,FALSE))/(100*100)*'Formula Data'!$AB$22</f>
        <v>1.3294321987712172</v>
      </c>
      <c r="AH41" s="84">
        <f>(VLOOKUP(AH19,$AV$2:$AW$41,2,FALSE)*VLOOKUP(AH63,$AT$2:$AU$41,2,FALSE))/(100*100)*'Formula Data'!$AB$22</f>
        <v>0.64324594527181522</v>
      </c>
      <c r="AI41" s="84">
        <f>(VLOOKUP(AI19,$AV$2:$AW$41,2,FALSE)*VLOOKUP(AI63,$AT$2:$AU$41,2,FALSE))/(100*100)*'Formula Data'!$AB$22</f>
        <v>1.6492092432853087</v>
      </c>
      <c r="AJ41" s="84">
        <f>(VLOOKUP(AJ19,$AV$2:$AW$41,2,FALSE)*VLOOKUP(AJ63,$AT$2:$AU$41,2,FALSE))/(100*100)*'Formula Data'!$AB$22</f>
        <v>1.6711376277240459</v>
      </c>
      <c r="AK41" s="79">
        <f>(VLOOKUP(AK19,$AV$2:$AW$41,2,FALSE)*VLOOKUP(AK63,$AT$2:$AU$41,2,FALSE))/(100*100)*'Formula Data'!$AB$22</f>
        <v>1.1590266764751642</v>
      </c>
      <c r="AL41" s="79">
        <f>(VLOOKUP(AL19,$AV$2:$AW$41,2,FALSE)*VLOOKUP(AL63,$AT$2:$AU$41,2,FALSE))/(100*100)*'Formula Data'!$AB$22</f>
        <v>0.96262791320124874</v>
      </c>
      <c r="AM41" s="79">
        <f>(VLOOKUP(AM19,$AV$2:$AW$41,2,FALSE)*VLOOKUP(AM63,$AT$2:$AU$41,2,FALSE))/(100*100)*'Formula Data'!$AB$22</f>
        <v>0.92864298061929951</v>
      </c>
      <c r="AN41" s="9">
        <f ca="1">IF(OR(Fixtures!$D$6&lt;=0,Fixtures!$D$6&gt;39),AVERAGE(B41:AM41),AVERAGE(OFFSET(A41,0,Fixtures!$D$6,1,38-Fixtures!$D$6+1)))</f>
        <v>1.0998942081338958</v>
      </c>
      <c r="AO41" s="41" t="str">
        <f t="shared" si="1"/>
        <v>WAT</v>
      </c>
      <c r="AP41" s="65">
        <f ca="1">AVERAGE(OFFSET(A41,0,Fixtures!$D$6,1,9))</f>
        <v>1.1341739328502563</v>
      </c>
      <c r="AQ41" s="65">
        <f ca="1">AVERAGE(OFFSET(A41,0,Fixtures!$D$6,1,6))</f>
        <v>0.9546986413612979</v>
      </c>
      <c r="AR41" s="65">
        <f ca="1">AVERAGE(OFFSET(A41,0,Fixtures!$D$6,1,3))</f>
        <v>0.97039209059870901</v>
      </c>
      <c r="AS41" s="64"/>
      <c r="AT41" s="72" t="s">
        <v>90</v>
      </c>
      <c r="AU41" s="3">
        <v>113.46819122701986</v>
      </c>
      <c r="AV41" s="72" t="s">
        <v>90</v>
      </c>
      <c r="AW41" s="3">
        <v>69.09672328692605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>(VLOOKUP(B20,$AV$2:$AW$41,2,FALSE)*VLOOKUP(B64,$AT$2:$AU$41,2,FALSE))/(100*100)*'Formula Data'!$AB$22</f>
        <v>1.0460452274301291</v>
      </c>
      <c r="C42" s="9">
        <f>(VLOOKUP(C20,$AV$2:$AW$41,2,FALSE)*VLOOKUP(C64,$AT$2:$AU$41,2,FALSE))/(100*100)*'Formula Data'!$AB$22</f>
        <v>0.99579393754895684</v>
      </c>
      <c r="D42" s="9">
        <f>(VLOOKUP(D20,$AV$2:$AW$41,2,FALSE)*VLOOKUP(D64,$AT$2:$AU$41,2,FALSE))/(100*100)*'Formula Data'!$AB$22</f>
        <v>1.0344406188259261</v>
      </c>
      <c r="E42" s="9">
        <f>(VLOOKUP(E20,$AV$2:$AW$41,2,FALSE)*VLOOKUP(E64,$AT$2:$AU$41,2,FALSE))/(100*100)*'Formula Data'!$AB$22</f>
        <v>1.7921228278486343</v>
      </c>
      <c r="F42" s="9">
        <f>(VLOOKUP(F20,$AV$2:$AW$41,2,FALSE)*VLOOKUP(F64,$AT$2:$AU$41,2,FALSE))/(100*100)*'Formula Data'!$AB$22</f>
        <v>1.359363636910647</v>
      </c>
      <c r="G42" s="9">
        <f>(VLOOKUP(G20,$AV$2:$AW$41,2,FALSE)*VLOOKUP(G64,$AT$2:$AU$41,2,FALSE))/(100*100)*'Formula Data'!$AB$22</f>
        <v>1.0733391249929232</v>
      </c>
      <c r="H42" s="9">
        <f>(VLOOKUP(H20,$AV$2:$AW$41,2,FALSE)*VLOOKUP(H64,$AT$2:$AU$41,2,FALSE))/(100*100)*'Formula Data'!$AB$22</f>
        <v>1.1509059100890988</v>
      </c>
      <c r="I42" s="9">
        <f>(VLOOKUP(I20,$AV$2:$AW$41,2,FALSE)*VLOOKUP(I64,$AT$2:$AU$41,2,FALSE))/(100*100)*'Formula Data'!$AB$22</f>
        <v>1.476560008000156</v>
      </c>
      <c r="J42" s="9">
        <f>(VLOOKUP(J20,$AV$2:$AW$41,2,FALSE)*VLOOKUP(J64,$AT$2:$AU$41,2,FALSE))/(100*100)*'Formula Data'!$AB$22</f>
        <v>0.86000170840558421</v>
      </c>
      <c r="K42" s="9">
        <f>(VLOOKUP(K20,$AV$2:$AW$41,2,FALSE)*VLOOKUP(K64,$AT$2:$AU$41,2,FALSE))/(100*100)*'Formula Data'!$AB$22</f>
        <v>1.2160830351748919</v>
      </c>
      <c r="L42" s="9">
        <f>(VLOOKUP(L20,$AV$2:$AW$41,2,FALSE)*VLOOKUP(L64,$AT$2:$AU$41,2,FALSE))/(100*100)*'Formula Data'!$AB$22</f>
        <v>1.8159514344917898</v>
      </c>
      <c r="M42" s="9">
        <f>(VLOOKUP(M20,$AV$2:$AW$41,2,FALSE)*VLOOKUP(M64,$AT$2:$AU$41,2,FALSE))/(100*100)*'Formula Data'!$AB$22</f>
        <v>0.91750418756382368</v>
      </c>
      <c r="N42" s="9">
        <f>(VLOOKUP(N20,$AV$2:$AW$41,2,FALSE)*VLOOKUP(N64,$AT$2:$AU$41,2,FALSE))/(100*100)*'Formula Data'!$AB$22</f>
        <v>1.3545190890008538</v>
      </c>
      <c r="O42" s="9">
        <f>(VLOOKUP(O20,$AV$2:$AW$41,2,FALSE)*VLOOKUP(O64,$AT$2:$AU$41,2,FALSE))/(100*100)*'Formula Data'!$AB$22</f>
        <v>0.6989869521627865</v>
      </c>
      <c r="P42" s="9">
        <f>(VLOOKUP(P20,$AV$2:$AW$41,2,FALSE)*VLOOKUP(P64,$AT$2:$AU$41,2,FALSE))/(100*100)*'Formula Data'!$AB$22</f>
        <v>0.72987290100181512</v>
      </c>
      <c r="Q42" s="9">
        <f>(VLOOKUP(Q20,$AV$2:$AW$41,2,FALSE)*VLOOKUP(Q64,$AT$2:$AU$41,2,FALSE))/(100*100)*'Formula Data'!$AB$22</f>
        <v>1.5074438470038578</v>
      </c>
      <c r="R42" s="9">
        <f>(VLOOKUP(R20,$AV$2:$AW$41,2,FALSE)*VLOOKUP(R64,$AT$2:$AU$41,2,FALSE))/(100*100)*'Formula Data'!$AB$22</f>
        <v>0.96706987161246127</v>
      </c>
      <c r="S42" s="91">
        <f>(VLOOKUP(S20,$AV$2:$AW$41,2,FALSE)*VLOOKUP(S64,$AT$2:$AU$41,2,FALSE))/(100*100)*'Formula Data'!$AB$22</f>
        <v>0.94483294395138495</v>
      </c>
      <c r="T42" s="9">
        <f>(VLOOKUP(T20,$AV$2:$AW$41,2,FALSE)*VLOOKUP(T64,$AT$2:$AU$41,2,FALSE))/(100*100)*'Formula Data'!$AB$22</f>
        <v>0.9884409970910133</v>
      </c>
      <c r="U42" s="9">
        <f>(VLOOKUP(U20,$AV$2:$AW$41,2,FALSE)*VLOOKUP(U64,$AT$2:$AU$41,2,FALSE))/(100*100)*'Formula Data'!$AB$22</f>
        <v>1.2301727069913111</v>
      </c>
      <c r="V42" s="9">
        <f>(VLOOKUP(V20,$AV$2:$AW$41,2,FALSE)*VLOOKUP(V64,$AT$2:$AU$41,2,FALSE))/(100*100)*'Formula Data'!$AB$22</f>
        <v>1.7192545076639625</v>
      </c>
      <c r="W42" s="9">
        <f>(VLOOKUP(W20,$AV$2:$AW$41,2,FALSE)*VLOOKUP(W64,$AT$2:$AU$41,2,FALSE))/(100*100)*'Formula Data'!$AB$22</f>
        <v>0.81407211445591943</v>
      </c>
      <c r="X42" s="9">
        <f>(VLOOKUP(X20,$AV$2:$AW$41,2,FALSE)*VLOOKUP(X64,$AT$2:$AU$41,2,FALSE))/(100*100)*'Formula Data'!$AB$22</f>
        <v>1.2846939100873542</v>
      </c>
      <c r="Y42" s="91">
        <f>(VLOOKUP(Y20,$AV$2:$AW$41,2,FALSE)*VLOOKUP(Y64,$AT$2:$AU$41,2,FALSE))/(100*100)*'Formula Data'!$AB$22</f>
        <v>0.82350404352310902</v>
      </c>
      <c r="Z42" s="83">
        <f>(VLOOKUP(Z20,$AV$2:$AW$41,2,FALSE)*VLOOKUP(Z64,$AT$2:$AU$41,2,FALSE))/(100*100)*'Formula Data'!$AB$22</f>
        <v>1.4875440301657259</v>
      </c>
      <c r="AA42" s="83">
        <f>(VLOOKUP(AA20,$AV$2:$AW$41,2,FALSE)*VLOOKUP(AA64,$AT$2:$AU$41,2,FALSE))/(100*100)*'Formula Data'!$AB$22</f>
        <v>0.7002451522466151</v>
      </c>
      <c r="AB42" s="84">
        <f>(VLOOKUP(AB20,$AV$2:$AW$41,2,FALSE)*VLOOKUP(AB64,$AT$2:$AU$41,2,FALSE))/(100*100)*'Formula Data'!$AB$22</f>
        <v>0.63249147487654689</v>
      </c>
      <c r="AC42" s="84">
        <f>(VLOOKUP(AC20,$AV$2:$AW$41,2,FALSE)*VLOOKUP(AC64,$AT$2:$AU$41,2,FALSE))/(100*100)*'Formula Data'!$AB$22</f>
        <v>1.4446352403099734</v>
      </c>
      <c r="AD42" s="84">
        <f>(VLOOKUP(AD20,$AV$2:$AW$41,2,FALSE)*VLOOKUP(AD64,$AT$2:$AU$41,2,FALSE))/(100*100)*'Formula Data'!$AB$22</f>
        <v>1.0091153025397726</v>
      </c>
      <c r="AE42" s="84">
        <f>(VLOOKUP(AE20,$AV$2:$AW$41,2,FALSE)*VLOOKUP(AE64,$AT$2:$AU$41,2,FALSE))/(100*100)*'Formula Data'!$AB$22</f>
        <v>1.0903039632249336</v>
      </c>
      <c r="AF42" s="84">
        <f>(VLOOKUP(AF20,$AV$2:$AW$41,2,FALSE)*VLOOKUP(AF64,$AT$2:$AU$41,2,FALSE))/(100*100)*'Formula Data'!$AB$22</f>
        <v>0.90674418354602604</v>
      </c>
      <c r="AG42" s="84">
        <f>(VLOOKUP(AG20,$AV$2:$AW$41,2,FALSE)*VLOOKUP(AG64,$AT$2:$AU$41,2,FALSE))/(100*100)*'Formula Data'!$AB$22</f>
        <v>1.0441656939715702</v>
      </c>
      <c r="AH42" s="84">
        <f>(VLOOKUP(AH20,$AV$2:$AW$41,2,FALSE)*VLOOKUP(AH64,$AT$2:$AU$41,2,FALSE))/(100*100)*'Formula Data'!$AB$22</f>
        <v>1.2156369106928508</v>
      </c>
      <c r="AI42" s="84">
        <f>(VLOOKUP(AI20,$AV$2:$AW$41,2,FALSE)*VLOOKUP(AI64,$AT$2:$AU$41,2,FALSE))/(100*100)*'Formula Data'!$AB$22</f>
        <v>1.3705926752496629</v>
      </c>
      <c r="AJ42" s="84">
        <f>(VLOOKUP(AJ20,$AV$2:$AW$41,2,FALSE)*VLOOKUP(AJ64,$AT$2:$AU$41,2,FALSE))/(100*100)*'Formula Data'!$AB$22</f>
        <v>1.1996855293862756</v>
      </c>
      <c r="AK42" s="79">
        <f>(VLOOKUP(AK20,$AV$2:$AW$41,2,FALSE)*VLOOKUP(AK64,$AT$2:$AU$41,2,FALSE))/(100*100)*'Formula Data'!$AB$22</f>
        <v>1.545275492320211</v>
      </c>
      <c r="AL42" s="79">
        <f>(VLOOKUP(AL20,$AV$2:$AW$41,2,FALSE)*VLOOKUP(AL64,$AT$2:$AU$41,2,FALSE))/(100*100)*'Formula Data'!$AB$22</f>
        <v>0.71851627375559313</v>
      </c>
      <c r="AM42" s="79">
        <f>(VLOOKUP(AM20,$AV$2:$AW$41,2,FALSE)*VLOOKUP(AM64,$AT$2:$AU$41,2,FALSE))/(100*100)*'Formula Data'!$AB$22</f>
        <v>2.0306543218047937</v>
      </c>
      <c r="AN42" s="9">
        <f ca="1">IF(OR(Fixtures!$D$6&lt;=0,Fixtures!$D$6&gt;39),AVERAGE(B42:AM42),AVERAGE(OFFSET(A42,0,Fixtures!$D$6,1,38-Fixtures!$D$6+1)))</f>
        <v>1.2341205078910604</v>
      </c>
      <c r="AO42" s="41" t="str">
        <f t="shared" si="1"/>
        <v>WHU</v>
      </c>
      <c r="AP42" s="65">
        <f ca="1">AVERAGE(OFFSET(A42,0,Fixtures!$D$6,1,9))</f>
        <v>1.2029061101379197</v>
      </c>
      <c r="AQ42" s="65">
        <f ca="1">AVERAGE(OFFSET(A42,0,Fixtures!$D$6,1,6))</f>
        <v>1.118433549047521</v>
      </c>
      <c r="AR42" s="65">
        <f ca="1">AVERAGE(OFFSET(A42,0,Fixtures!$D$6,1,3))</f>
        <v>1.1813515020248933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>(VLOOKUP(B21,$AV$2:$AW$41,2,FALSE)*VLOOKUP(B65,$AT$2:$AU$41,2,FALSE))/(100*100)*'Formula Data'!$AB$22</f>
        <v>0.95899376558031491</v>
      </c>
      <c r="C43" s="9">
        <f>(VLOOKUP(C21,$AV$2:$AW$41,2,FALSE)*VLOOKUP(C65,$AT$2:$AU$41,2,FALSE))/(100*100)*'Formula Data'!$AB$22</f>
        <v>1.2499337888105453</v>
      </c>
      <c r="D43" s="9">
        <f>(VLOOKUP(D21,$AV$2:$AW$41,2,FALSE)*VLOOKUP(D65,$AT$2:$AU$41,2,FALSE))/(100*100)*'Formula Data'!$AB$22</f>
        <v>1.5960939609856182</v>
      </c>
      <c r="E43" s="9">
        <f>(VLOOKUP(E21,$AV$2:$AW$41,2,FALSE)*VLOOKUP(E65,$AT$2:$AU$41,2,FALSE))/(100*100)*'Formula Data'!$AB$22</f>
        <v>1.0014963292966901</v>
      </c>
      <c r="F43" s="9">
        <f>(VLOOKUP(F21,$AV$2:$AW$41,2,FALSE)*VLOOKUP(F65,$AT$2:$AU$41,2,FALSE))/(100*100)*'Formula Data'!$AB$22</f>
        <v>1.2159605027166807</v>
      </c>
      <c r="G43" s="9">
        <f>(VLOOKUP(G21,$AV$2:$AW$41,2,FALSE)*VLOOKUP(G65,$AT$2:$AU$41,2,FALSE))/(100*100)*'Formula Data'!$AB$22</f>
        <v>1.1510675160730672</v>
      </c>
      <c r="H43" s="9">
        <f>(VLOOKUP(H21,$AV$2:$AW$41,2,FALSE)*VLOOKUP(H65,$AT$2:$AU$41,2,FALSE))/(100*100)*'Formula Data'!$AB$22</f>
        <v>1.7995170453556482</v>
      </c>
      <c r="I43" s="9">
        <f>(VLOOKUP(I21,$AV$2:$AW$41,2,FALSE)*VLOOKUP(I65,$AT$2:$AU$41,2,FALSE))/(100*100)*'Formula Data'!$AB$22</f>
        <v>0.81545529820279261</v>
      </c>
      <c r="J43" s="9">
        <f>(VLOOKUP(J21,$AV$2:$AW$41,2,FALSE)*VLOOKUP(J65,$AT$2:$AU$41,2,FALSE))/(100*100)*'Formula Data'!$AB$22</f>
        <v>1.6823186235587775</v>
      </c>
      <c r="K43" s="9">
        <f>(VLOOKUP(K21,$AV$2:$AW$41,2,FALSE)*VLOOKUP(K65,$AT$2:$AU$41,2,FALSE))/(100*100)*'Formula Data'!$AB$22</f>
        <v>1.4156435875849394</v>
      </c>
      <c r="L43" s="9">
        <f>(VLOOKUP(L21,$AV$2:$AW$41,2,FALSE)*VLOOKUP(L65,$AT$2:$AU$41,2,FALSE))/(100*100)*'Formula Data'!$AB$22</f>
        <v>1.1751433298945047</v>
      </c>
      <c r="M43" s="9">
        <f>(VLOOKUP(M21,$AV$2:$AW$41,2,FALSE)*VLOOKUP(M65,$AT$2:$AU$41,2,FALSE))/(100*100)*'Formula Data'!$AB$22</f>
        <v>2.3647544295328928</v>
      </c>
      <c r="N43" s="9">
        <f>(VLOOKUP(N21,$AV$2:$AW$41,2,FALSE)*VLOOKUP(N65,$AT$2:$AU$41,2,FALSE))/(100*100)*'Formula Data'!$AB$22</f>
        <v>1.3402625053583139</v>
      </c>
      <c r="O43" s="9">
        <f>(VLOOKUP(O21,$AV$2:$AW$41,2,FALSE)*VLOOKUP(O65,$AT$2:$AU$41,2,FALSE))/(100*100)*'Formula Data'!$AB$22</f>
        <v>1.4161631121705383</v>
      </c>
      <c r="P43" s="9">
        <f>(VLOOKUP(P21,$AV$2:$AW$41,2,FALSE)*VLOOKUP(P65,$AT$2:$AU$41,2,FALSE))/(100*100)*'Formula Data'!$AB$22</f>
        <v>2.1909670329802795</v>
      </c>
      <c r="Q43" s="9">
        <f>(VLOOKUP(Q21,$AV$2:$AW$41,2,FALSE)*VLOOKUP(Q65,$AT$2:$AU$41,2,FALSE))/(100*100)*'Formula Data'!$AB$22</f>
        <v>1.1596302233400329</v>
      </c>
      <c r="R43" s="9">
        <f>(VLOOKUP(R21,$AV$2:$AW$41,2,FALSE)*VLOOKUP(R65,$AT$2:$AU$41,2,FALSE))/(100*100)*'Formula Data'!$AB$22</f>
        <v>1.5773758148825592</v>
      </c>
      <c r="S43" s="9">
        <f>(VLOOKUP(S21,$AV$2:$AW$41,2,FALSE)*VLOOKUP(S65,$AT$2:$AU$41,2,FALSE))/(100*100)*'Formula Data'!$AB$22</f>
        <v>1.3970677525957689</v>
      </c>
      <c r="T43" s="9">
        <f>(VLOOKUP(T21,$AV$2:$AW$41,2,FALSE)*VLOOKUP(T65,$AT$2:$AU$41,2,FALSE))/(100*100)*'Formula Data'!$AB$22</f>
        <v>1.2181492726239251</v>
      </c>
      <c r="U43" s="9">
        <f>(VLOOKUP(U21,$AV$2:$AW$41,2,FALSE)*VLOOKUP(U65,$AT$2:$AU$41,2,FALSE))/(100*100)*'Formula Data'!$AB$22</f>
        <v>0.73655422333367804</v>
      </c>
      <c r="V43" s="9">
        <f>(VLOOKUP(V21,$AV$2:$AW$41,2,FALSE)*VLOOKUP(V65,$AT$2:$AU$41,2,FALSE))/(100*100)*'Formula Data'!$AB$22</f>
        <v>1.2046353774694831</v>
      </c>
      <c r="W43" s="9">
        <f>(VLOOKUP(W21,$AV$2:$AW$41,2,FALSE)*VLOOKUP(W65,$AT$2:$AU$41,2,FALSE))/(100*100)*'Formula Data'!$AB$22</f>
        <v>2.1147268407133053</v>
      </c>
      <c r="X43" s="9">
        <f>(VLOOKUP(X21,$AV$2:$AW$41,2,FALSE)*VLOOKUP(X65,$AT$2:$AU$41,2,FALSE))/(100*100)*'Formula Data'!$AB$22</f>
        <v>1.1261802356054624</v>
      </c>
      <c r="Y43" s="83">
        <f>(VLOOKUP(Y21,$AV$2:$AW$41,2,FALSE)*VLOOKUP(Y65,$AT$2:$AU$41,2,FALSE))/(100*100)*'Formula Data'!$AB$22</f>
        <v>1.1002847039922845</v>
      </c>
      <c r="Z43" s="83">
        <f>(VLOOKUP(Z21,$AV$2:$AW$41,2,FALSE)*VLOOKUP(Z65,$AT$2:$AU$41,2,FALSE))/(100*100)*'Formula Data'!$AB$22</f>
        <v>0.83673253631119127</v>
      </c>
      <c r="AA43" s="83">
        <f>(VLOOKUP(AA21,$AV$2:$AW$41,2,FALSE)*VLOOKUP(AA65,$AT$2:$AU$41,2,FALSE))/(100*100)*'Formula Data'!$AB$22</f>
        <v>1.4325709337681249</v>
      </c>
      <c r="AB43" s="84">
        <f>(VLOOKUP(AB21,$AV$2:$AW$41,2,FALSE)*VLOOKUP(AB65,$AT$2:$AU$41,2,FALSE))/(100*100)*'Formula Data'!$AB$22</f>
        <v>2.0869777538776302</v>
      </c>
      <c r="AC43" s="84">
        <f>(VLOOKUP(AC21,$AV$2:$AW$41,2,FALSE)*VLOOKUP(AC65,$AT$2:$AU$41,2,FALSE))/(100*100)*'Formula Data'!$AB$22</f>
        <v>1.0559292645081595</v>
      </c>
      <c r="AD43" s="84">
        <f>(VLOOKUP(AD21,$AV$2:$AW$41,2,FALSE)*VLOOKUP(AD65,$AT$2:$AU$41,2,FALSE))/(100*100)*'Formula Data'!$AB$22</f>
        <v>1.732287123754864</v>
      </c>
      <c r="AE43" s="84">
        <f>(VLOOKUP(AE21,$AV$2:$AW$41,2,FALSE)*VLOOKUP(AE65,$AT$2:$AU$41,2,FALSE))/(100*100)*'Formula Data'!$AB$22</f>
        <v>1.4666804105074596</v>
      </c>
      <c r="AF43" s="84">
        <f>(VLOOKUP(AF21,$AV$2:$AW$41,2,FALSE)*VLOOKUP(AF65,$AT$2:$AU$41,2,FALSE))/(100*100)*'Formula Data'!$AB$22</f>
        <v>2.0021205326957534</v>
      </c>
      <c r="AG43" s="84">
        <f>(VLOOKUP(AG21,$AV$2:$AW$41,2,FALSE)*VLOOKUP(AG65,$AT$2:$AU$41,2,FALSE))/(100*100)*'Formula Data'!$AB$22</f>
        <v>1.5830174280344158</v>
      </c>
      <c r="AH43" s="84">
        <f>(VLOOKUP(AH21,$AV$2:$AW$41,2,FALSE)*VLOOKUP(AH65,$AT$2:$AU$41,2,FALSE))/(100*100)*'Formula Data'!$AB$22</f>
        <v>1.7554610236695685</v>
      </c>
      <c r="AI43" s="84">
        <f>(VLOOKUP(AI21,$AV$2:$AW$41,2,FALSE)*VLOOKUP(AI65,$AT$2:$AU$41,2,FALSE))/(100*100)*'Formula Data'!$AB$22</f>
        <v>0.94801001723812872</v>
      </c>
      <c r="AJ43" s="84">
        <f>(VLOOKUP(AJ21,$AV$2:$AW$41,2,FALSE)*VLOOKUP(AJ65,$AT$2:$AU$41,2,FALSE))/(100*100)*'Formula Data'!$AB$22</f>
        <v>1.4960624178382653</v>
      </c>
      <c r="AK43" s="79">
        <f>(VLOOKUP(AK21,$AV$2:$AW$41,2,FALSE)*VLOOKUP(AK65,$AT$2:$AU$41,2,FALSE))/(100*100)*'Formula Data'!$AB$22</f>
        <v>1.0684595937176451</v>
      </c>
      <c r="AL43" s="79">
        <f>(VLOOKUP(AL21,$AV$2:$AW$41,2,FALSE)*VLOOKUP(AL65,$AT$2:$AU$41,2,FALSE))/(100*100)*'Formula Data'!$AB$22</f>
        <v>1.7194959190721126</v>
      </c>
      <c r="AM43" s="79">
        <f>(VLOOKUP(AM21,$AV$2:$AW$41,2,FALSE)*VLOOKUP(AM65,$AT$2:$AU$41,2,FALSE))/(100*100)*'Formula Data'!$AB$22</f>
        <v>0.81399008859546373</v>
      </c>
      <c r="AN43" s="9">
        <f ca="1">IF(OR(Fixtures!$D$6&lt;=0,Fixtures!$D$6&gt;39),AVERAGE(B43:AM43),AVERAGE(OFFSET(A43,0,Fixtures!$D$6,1,38-Fixtures!$D$6+1)))</f>
        <v>1.4219558017847125</v>
      </c>
      <c r="AO43" s="41" t="str">
        <f t="shared" si="1"/>
        <v>WOL</v>
      </c>
      <c r="AP43" s="65">
        <f ca="1">AVERAGE(OFFSET(A43,0,Fixtures!$D$6,1,9))</f>
        <v>1.4564475346626957</v>
      </c>
      <c r="AQ43" s="65">
        <f ca="1">AVERAGE(OFFSET(A43,0,Fixtures!$D$6,1,6))</f>
        <v>1.5992492971950369</v>
      </c>
      <c r="AR43" s="65">
        <f ca="1">AVERAGE(OFFSET(A43,0,Fixtures!$D$6,1,3))</f>
        <v>1.4182989329234943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28-36</v>
      </c>
      <c r="AQ67" s="63" t="str">
        <f>CONCATENATE("GW ",Fixtures!$D$6,"-",Fixtures!$D$6+5)</f>
        <v>GW 28-33</v>
      </c>
      <c r="AR67" s="63" t="str">
        <f>CONCATENATE("GW ",Fixtures!$D$6,"-",Fixtures!$D$6+2)</f>
        <v>GW 28-30</v>
      </c>
      <c r="AS67" s="78"/>
      <c r="AT67" s="62"/>
    </row>
    <row r="68" spans="1:46" x14ac:dyDescent="0.3">
      <c r="A68" s="41" t="str">
        <f>$A46</f>
        <v>ARS</v>
      </c>
      <c r="B68" s="22">
        <f t="shared" ref="B68:AM68" si="8">(VLOOKUP(B2,$AV$2:$AW$41,2,FALSE))</f>
        <v>115.08377296954703</v>
      </c>
      <c r="C68" s="22">
        <f t="shared" si="8"/>
        <v>106.1618417295573</v>
      </c>
      <c r="D68" s="22">
        <f t="shared" si="8"/>
        <v>59.87766960644538</v>
      </c>
      <c r="E68" s="22">
        <f t="shared" si="8"/>
        <v>104.91683177861646</v>
      </c>
      <c r="F68" s="22">
        <f t="shared" si="8"/>
        <v>97.930005481315732</v>
      </c>
      <c r="G68" s="22">
        <f t="shared" si="8"/>
        <v>157.28816198409424</v>
      </c>
      <c r="H68" s="22">
        <f t="shared" si="8"/>
        <v>68.021596741978456</v>
      </c>
      <c r="I68" s="22">
        <f t="shared" si="8"/>
        <v>133.16810182295947</v>
      </c>
      <c r="J68" s="22">
        <f t="shared" si="8"/>
        <v>77.067823111333155</v>
      </c>
      <c r="K68" s="22">
        <f t="shared" si="8"/>
        <v>114.36974142952613</v>
      </c>
      <c r="L68" s="22">
        <f t="shared" si="8"/>
        <v>84.451550684020731</v>
      </c>
      <c r="M68" s="22">
        <f t="shared" si="8"/>
        <v>77.960739387472429</v>
      </c>
      <c r="N68" s="22">
        <f t="shared" si="8"/>
        <v>111.89694831164324</v>
      </c>
      <c r="O68" s="22">
        <f t="shared" si="8"/>
        <v>113.57366322486159</v>
      </c>
      <c r="P68" s="22">
        <f t="shared" si="8"/>
        <v>115.22052959128452</v>
      </c>
      <c r="Q68" s="22">
        <f t="shared" si="8"/>
        <v>119.23277642904235</v>
      </c>
      <c r="R68" s="22">
        <f t="shared" si="8"/>
        <v>81.023406794558852</v>
      </c>
      <c r="S68" s="22">
        <f t="shared" si="8"/>
        <v>81.415956107454591</v>
      </c>
      <c r="T68" s="22">
        <f t="shared" si="8"/>
        <v>108.95571967333048</v>
      </c>
      <c r="U68" s="22">
        <f t="shared" si="8"/>
        <v>80.877823984176047</v>
      </c>
      <c r="V68" s="22">
        <f t="shared" si="8"/>
        <v>83.137507129084781</v>
      </c>
      <c r="W68" s="22">
        <f t="shared" si="8"/>
        <v>93.575242987794098</v>
      </c>
      <c r="X68" s="22">
        <f t="shared" si="8"/>
        <v>94.194006024962746</v>
      </c>
      <c r="Y68" s="22">
        <f t="shared" si="8"/>
        <v>66.172765077962211</v>
      </c>
      <c r="Z68" s="85">
        <f t="shared" si="8"/>
        <v>86.859688687819599</v>
      </c>
      <c r="AA68" s="85">
        <f t="shared" si="8"/>
        <v>140.6579447405575</v>
      </c>
      <c r="AB68" s="86">
        <f t="shared" si="8"/>
        <v>99.50839079800005</v>
      </c>
      <c r="AC68" s="130">
        <f t="shared" si="8"/>
        <v>66.291878286457234</v>
      </c>
      <c r="AD68" s="86">
        <f t="shared" si="8"/>
        <v>145.72894896882954</v>
      </c>
      <c r="AE68" s="86">
        <f t="shared" si="8"/>
        <v>94.271342392869144</v>
      </c>
      <c r="AF68" s="86">
        <f t="shared" si="8"/>
        <v>91.552048618617192</v>
      </c>
      <c r="AG68" s="86">
        <f t="shared" si="8"/>
        <v>138.81225505260861</v>
      </c>
      <c r="AH68" s="86">
        <f t="shared" si="8"/>
        <v>69.09672328692605</v>
      </c>
      <c r="AI68" s="86">
        <f t="shared" si="8"/>
        <v>95.285348140244082</v>
      </c>
      <c r="AJ68" s="86">
        <f t="shared" si="8"/>
        <v>85.841044182504376</v>
      </c>
      <c r="AK68" s="22">
        <f t="shared" si="8"/>
        <v>73.183818407877695</v>
      </c>
      <c r="AL68" s="22">
        <f t="shared" si="8"/>
        <v>128.69031435062257</v>
      </c>
      <c r="AM68" s="22">
        <f t="shared" si="8"/>
        <v>119.69222892160813</v>
      </c>
      <c r="AN68" s="22">
        <f ca="1">IF(OR(Fixtures!$D$6&lt;=0,Fixtures!$D$6&gt;39),AVERAGE(B68:AM68),AVERAGE(OFFSET(A68,0,Fixtures!$D$6,1,38-Fixtures!$D$6+1)))</f>
        <v>100.76781369174222</v>
      </c>
      <c r="AO68" s="41" t="str">
        <f>$A46</f>
        <v>ARS</v>
      </c>
      <c r="AP68" s="67">
        <f ca="1">AVERAGE(OFFSET(A68,0,Fixtures!$D$6,1,9))</f>
        <v>95.562600815214864</v>
      </c>
      <c r="AQ68" s="67">
        <f ca="1">AVERAGE(OFFSET(A68,0,Fixtures!$D$6,1,6))</f>
        <v>100.95886610105129</v>
      </c>
      <c r="AR68" s="67">
        <f ca="1">AVERAGE(OFFSET(A68,0,Fixtures!$D$6,1,3))</f>
        <v>102.09738988271863</v>
      </c>
    </row>
    <row r="69" spans="1:46" x14ac:dyDescent="0.3">
      <c r="A69" s="41" t="str">
        <f t="shared" ref="A69:A87" si="9">$A47</f>
        <v>AVL</v>
      </c>
      <c r="B69" s="22">
        <f t="shared" ref="B69:AM69" si="10">(VLOOKUP(B3,$AV$2:$AW$41,2,FALSE))</f>
        <v>85.841044182504376</v>
      </c>
      <c r="C69" s="22">
        <f t="shared" si="10"/>
        <v>133.16810182295947</v>
      </c>
      <c r="D69" s="22">
        <f t="shared" si="10"/>
        <v>99.50839079800005</v>
      </c>
      <c r="E69" s="22">
        <f t="shared" si="10"/>
        <v>93.575242987794098</v>
      </c>
      <c r="F69" s="22">
        <f t="shared" si="10"/>
        <v>145.72894896882954</v>
      </c>
      <c r="G69" s="22">
        <f t="shared" si="10"/>
        <v>95.532469733411759</v>
      </c>
      <c r="H69" s="22">
        <f t="shared" si="10"/>
        <v>106.1618417295573</v>
      </c>
      <c r="I69" s="22">
        <f t="shared" si="10"/>
        <v>113.57366322486159</v>
      </c>
      <c r="J69" s="22">
        <f t="shared" si="10"/>
        <v>115.22052959128452</v>
      </c>
      <c r="K69" s="22">
        <f t="shared" si="10"/>
        <v>66.291878286457234</v>
      </c>
      <c r="L69" s="22">
        <f t="shared" si="10"/>
        <v>73.183818407877695</v>
      </c>
      <c r="M69" s="22">
        <f t="shared" si="10"/>
        <v>69.09672328692605</v>
      </c>
      <c r="N69" s="22">
        <f t="shared" si="10"/>
        <v>140.6579447405575</v>
      </c>
      <c r="O69" s="22">
        <f t="shared" si="10"/>
        <v>68.021596741978456</v>
      </c>
      <c r="P69" s="22">
        <f t="shared" si="10"/>
        <v>66.172765077962211</v>
      </c>
      <c r="Q69" s="22">
        <f t="shared" si="10"/>
        <v>95.285348140244082</v>
      </c>
      <c r="R69" s="22">
        <f t="shared" si="10"/>
        <v>77.067823111333155</v>
      </c>
      <c r="S69" s="22">
        <f t="shared" si="10"/>
        <v>111.89694831164324</v>
      </c>
      <c r="T69" s="22">
        <f t="shared" si="10"/>
        <v>138.81225505260861</v>
      </c>
      <c r="U69" s="22">
        <f t="shared" si="10"/>
        <v>97.930005481315732</v>
      </c>
      <c r="V69" s="22">
        <f t="shared" si="10"/>
        <v>86.859688687819599</v>
      </c>
      <c r="W69" s="22">
        <f t="shared" si="10"/>
        <v>81.023406794558852</v>
      </c>
      <c r="X69" s="22">
        <f t="shared" si="10"/>
        <v>94.271342392869144</v>
      </c>
      <c r="Y69" s="22">
        <f t="shared" si="10"/>
        <v>119.69222892160813</v>
      </c>
      <c r="Z69" s="85">
        <f t="shared" si="10"/>
        <v>108.95571967333048</v>
      </c>
      <c r="AA69" s="85">
        <f t="shared" si="10"/>
        <v>104.91683177861646</v>
      </c>
      <c r="AB69" s="86">
        <f t="shared" si="10"/>
        <v>91.552048618617192</v>
      </c>
      <c r="AC69" s="130">
        <f t="shared" si="10"/>
        <v>94.194006024962746</v>
      </c>
      <c r="AD69" s="86">
        <f t="shared" si="10"/>
        <v>77.960739387472429</v>
      </c>
      <c r="AE69" s="86">
        <f t="shared" si="10"/>
        <v>80.877823984176047</v>
      </c>
      <c r="AF69" s="86">
        <f t="shared" si="10"/>
        <v>115.08377296954703</v>
      </c>
      <c r="AG69" s="86">
        <f t="shared" si="10"/>
        <v>84.451550684020731</v>
      </c>
      <c r="AH69" s="86">
        <f t="shared" si="10"/>
        <v>59.87766960644538</v>
      </c>
      <c r="AI69" s="86">
        <f t="shared" si="10"/>
        <v>83.137507129084781</v>
      </c>
      <c r="AJ69" s="86">
        <f t="shared" si="10"/>
        <v>114.36974142952613</v>
      </c>
      <c r="AK69" s="22">
        <f t="shared" si="10"/>
        <v>81.415956107454591</v>
      </c>
      <c r="AL69" s="22">
        <f t="shared" si="10"/>
        <v>116.76190745194771</v>
      </c>
      <c r="AM69" s="22">
        <f t="shared" si="10"/>
        <v>119.23277642904235</v>
      </c>
      <c r="AN69" s="22">
        <f ca="1">IF(OR(Fixtures!$D$6&lt;=0,Fixtures!$D$6&gt;39),AVERAGE(B69:AM69),AVERAGE(OFFSET(A69,0,Fixtures!$D$6,1,38-Fixtures!$D$6+1)))</f>
        <v>93.396677382152717</v>
      </c>
      <c r="AO69" s="41" t="str">
        <f t="shared" ref="AO69:AO87" si="11">$A47</f>
        <v>AVL</v>
      </c>
      <c r="AP69" s="67">
        <f ca="1">AVERAGE(OFFSET(A69,0,Fixtures!$D$6,1,9))</f>
        <v>87.929863035854424</v>
      </c>
      <c r="AQ69" s="67">
        <f ca="1">AVERAGE(OFFSET(A69,0,Fixtures!$D$6,1,6))</f>
        <v>85.407593776104065</v>
      </c>
      <c r="AR69" s="67">
        <f ca="1">AVERAGE(OFFSET(A69,0,Fixtures!$D$6,1,3))</f>
        <v>84.344189798870403</v>
      </c>
    </row>
    <row r="70" spans="1:46" x14ac:dyDescent="0.3">
      <c r="A70" s="41" t="str">
        <f t="shared" si="9"/>
        <v>BOU</v>
      </c>
      <c r="B70" s="22">
        <f t="shared" ref="B70:AM70" si="12">(VLOOKUP(B4,$AV$2:$AW$41,2,FALSE))</f>
        <v>94.194006024962746</v>
      </c>
      <c r="C70" s="22">
        <f t="shared" si="12"/>
        <v>128.69031435062257</v>
      </c>
      <c r="D70" s="22">
        <f t="shared" si="12"/>
        <v>81.023406794558852</v>
      </c>
      <c r="E70" s="22">
        <f t="shared" si="12"/>
        <v>77.960739387472429</v>
      </c>
      <c r="F70" s="22">
        <f t="shared" si="12"/>
        <v>99.50839079800005</v>
      </c>
      <c r="G70" s="22">
        <f t="shared" si="12"/>
        <v>91.552048618617192</v>
      </c>
      <c r="H70" s="22">
        <f t="shared" si="12"/>
        <v>145.72894896882954</v>
      </c>
      <c r="I70" s="22">
        <f t="shared" si="12"/>
        <v>95.532469733411759</v>
      </c>
      <c r="J70" s="22">
        <f>(VLOOKUP(J4,$AV$2:$AW$41,2,FALSE))</f>
        <v>138.81225505260861</v>
      </c>
      <c r="K70" s="22">
        <f t="shared" si="12"/>
        <v>97.930005481315732</v>
      </c>
      <c r="L70" s="22">
        <f t="shared" si="12"/>
        <v>83.137507129084781</v>
      </c>
      <c r="M70" s="22">
        <f t="shared" si="12"/>
        <v>115.08377296954703</v>
      </c>
      <c r="N70" s="22">
        <f t="shared" si="12"/>
        <v>84.451550684020731</v>
      </c>
      <c r="O70" s="22">
        <f t="shared" si="12"/>
        <v>85.841044182504376</v>
      </c>
      <c r="P70" s="22">
        <f t="shared" si="12"/>
        <v>93.575242987794098</v>
      </c>
      <c r="Q70" s="22">
        <f t="shared" si="12"/>
        <v>73.183818407877695</v>
      </c>
      <c r="R70" s="22">
        <f t="shared" si="12"/>
        <v>66.172765077962211</v>
      </c>
      <c r="S70" s="22">
        <f t="shared" si="12"/>
        <v>106.1618417295573</v>
      </c>
      <c r="T70" s="22">
        <f t="shared" si="12"/>
        <v>116.76190745194771</v>
      </c>
      <c r="U70" s="22">
        <f t="shared" si="12"/>
        <v>94.271342392869144</v>
      </c>
      <c r="V70" s="22">
        <f t="shared" si="12"/>
        <v>119.23277642904235</v>
      </c>
      <c r="W70" s="22">
        <f t="shared" si="12"/>
        <v>119.69222892160813</v>
      </c>
      <c r="X70" s="22">
        <f t="shared" si="12"/>
        <v>113.57366322486159</v>
      </c>
      <c r="Y70" s="22">
        <f t="shared" si="12"/>
        <v>115.22052959128452</v>
      </c>
      <c r="Z70" s="85">
        <f t="shared" si="12"/>
        <v>157.28816198409424</v>
      </c>
      <c r="AA70" s="85">
        <f t="shared" si="12"/>
        <v>77.067823111333155</v>
      </c>
      <c r="AB70" s="86">
        <f t="shared" si="12"/>
        <v>86.859688687819599</v>
      </c>
      <c r="AC70" s="86">
        <f t="shared" si="12"/>
        <v>80.877823984176047</v>
      </c>
      <c r="AD70" s="86">
        <f t="shared" si="12"/>
        <v>59.87766960644538</v>
      </c>
      <c r="AE70" s="86">
        <f t="shared" si="12"/>
        <v>114.36974142952613</v>
      </c>
      <c r="AF70" s="86">
        <f t="shared" si="12"/>
        <v>69.09672328692605</v>
      </c>
      <c r="AG70" s="86">
        <f t="shared" si="12"/>
        <v>140.6579447405575</v>
      </c>
      <c r="AH70" s="86">
        <f t="shared" si="12"/>
        <v>68.021596741978456</v>
      </c>
      <c r="AI70" s="86">
        <f t="shared" si="12"/>
        <v>104.91683177861646</v>
      </c>
      <c r="AJ70" s="86">
        <f t="shared" si="12"/>
        <v>95.285348140244082</v>
      </c>
      <c r="AK70" s="22">
        <f t="shared" si="12"/>
        <v>66.291878286457234</v>
      </c>
      <c r="AL70" s="22">
        <f t="shared" si="12"/>
        <v>111.89694831164324</v>
      </c>
      <c r="AM70" s="22">
        <f t="shared" si="12"/>
        <v>81.415956107454591</v>
      </c>
      <c r="AN70" s="22">
        <f ca="1">IF(OR(Fixtures!$D$6&lt;=0,Fixtures!$D$6&gt;39),AVERAGE(B70:AM70),AVERAGE(OFFSET(A70,0,Fixtures!$D$6,1,38-Fixtures!$D$6+1)))</f>
        <v>90.24622385582046</v>
      </c>
      <c r="AO70" s="41" t="str">
        <f t="shared" si="11"/>
        <v>BOU</v>
      </c>
      <c r="AP70" s="67">
        <f ca="1">AVERAGE(OFFSET(A70,0,Fixtures!$D$6,1,9))</f>
        <v>88.821728666103027</v>
      </c>
      <c r="AQ70" s="67">
        <f ca="1">AVERAGE(OFFSET(A70,0,Fixtures!$D$6,1,6))</f>
        <v>88.816916631601586</v>
      </c>
      <c r="AR70" s="67">
        <f ca="1">AVERAGE(OFFSET(A70,0,Fixtures!$D$6,1,3))</f>
        <v>85.041745006715857</v>
      </c>
    </row>
    <row r="71" spans="1:46" x14ac:dyDescent="0.3">
      <c r="A71" s="41" t="str">
        <f t="shared" si="9"/>
        <v>BRI</v>
      </c>
      <c r="B71" s="22">
        <f t="shared" ref="B71:AM71" si="13">(VLOOKUP(B5,$AV$2:$AW$41,2,FALSE))</f>
        <v>97.930005481315732</v>
      </c>
      <c r="C71" s="22">
        <f t="shared" si="13"/>
        <v>145.72894896882954</v>
      </c>
      <c r="D71" s="22">
        <f t="shared" si="13"/>
        <v>111.89694831164324</v>
      </c>
      <c r="E71" s="22">
        <f t="shared" si="13"/>
        <v>66.291878286457234</v>
      </c>
      <c r="F71" s="22">
        <f t="shared" si="13"/>
        <v>106.1618417295573</v>
      </c>
      <c r="G71" s="22">
        <f t="shared" si="13"/>
        <v>115.08377296954703</v>
      </c>
      <c r="H71" s="22">
        <f t="shared" si="13"/>
        <v>66.172765077962211</v>
      </c>
      <c r="I71" s="22">
        <f t="shared" si="13"/>
        <v>104.91683177861646</v>
      </c>
      <c r="J71" s="22">
        <f t="shared" si="13"/>
        <v>128.69031435062257</v>
      </c>
      <c r="K71" s="22">
        <f t="shared" si="13"/>
        <v>99.50839079800005</v>
      </c>
      <c r="L71" s="22">
        <f t="shared" si="13"/>
        <v>138.81225505260861</v>
      </c>
      <c r="M71" s="22">
        <f t="shared" si="13"/>
        <v>68.021596741978456</v>
      </c>
      <c r="N71" s="22">
        <f t="shared" si="13"/>
        <v>95.285348140244082</v>
      </c>
      <c r="O71" s="22">
        <f t="shared" si="13"/>
        <v>59.87766960644538</v>
      </c>
      <c r="P71" s="22">
        <f t="shared" si="13"/>
        <v>95.532469733411759</v>
      </c>
      <c r="Q71" s="22">
        <f t="shared" si="13"/>
        <v>84.451550684020731</v>
      </c>
      <c r="R71" s="22">
        <f t="shared" si="13"/>
        <v>93.575242987794098</v>
      </c>
      <c r="S71" s="22">
        <f t="shared" si="13"/>
        <v>94.194006024962746</v>
      </c>
      <c r="T71" s="22">
        <f t="shared" si="13"/>
        <v>85.841044182504376</v>
      </c>
      <c r="U71" s="22">
        <f t="shared" si="13"/>
        <v>133.16810182295947</v>
      </c>
      <c r="V71" s="22">
        <f t="shared" si="13"/>
        <v>80.877823984176047</v>
      </c>
      <c r="W71" s="22">
        <f t="shared" si="13"/>
        <v>81.415956107454591</v>
      </c>
      <c r="X71" s="22">
        <f t="shared" si="13"/>
        <v>157.28816198409424</v>
      </c>
      <c r="Y71" s="22">
        <f t="shared" si="13"/>
        <v>108.95571967333048</v>
      </c>
      <c r="Z71" s="85">
        <f t="shared" si="13"/>
        <v>119.23277642904235</v>
      </c>
      <c r="AA71" s="85">
        <f t="shared" si="13"/>
        <v>119.69222892160813</v>
      </c>
      <c r="AB71" s="86">
        <f t="shared" si="13"/>
        <v>77.067823111333155</v>
      </c>
      <c r="AC71" s="86">
        <f t="shared" si="13"/>
        <v>114.36974142952613</v>
      </c>
      <c r="AD71" s="86">
        <f t="shared" si="13"/>
        <v>69.09672328692605</v>
      </c>
      <c r="AE71" s="86">
        <f t="shared" si="13"/>
        <v>116.76190745194771</v>
      </c>
      <c r="AF71" s="86">
        <f t="shared" si="13"/>
        <v>77.960739387472429</v>
      </c>
      <c r="AG71" s="86">
        <f t="shared" si="13"/>
        <v>83.137507129084781</v>
      </c>
      <c r="AH71" s="86">
        <f t="shared" si="13"/>
        <v>113.57366322486159</v>
      </c>
      <c r="AI71" s="86">
        <f t="shared" si="13"/>
        <v>73.183818407877695</v>
      </c>
      <c r="AJ71" s="86">
        <f t="shared" si="13"/>
        <v>81.023406794558852</v>
      </c>
      <c r="AK71" s="22">
        <f t="shared" si="13"/>
        <v>91.552048618617192</v>
      </c>
      <c r="AL71" s="22">
        <f t="shared" si="13"/>
        <v>140.6579447405575</v>
      </c>
      <c r="AM71" s="22">
        <f t="shared" si="13"/>
        <v>86.859688687819599</v>
      </c>
      <c r="AN71" s="22">
        <f ca="1">IF(OR(Fixtures!$D$6&lt;=0,Fixtures!$D$6&gt;39),AVERAGE(B71:AM71),AVERAGE(OFFSET(A71,0,Fixtures!$D$6,1,38-Fixtures!$D$6+1)))</f>
        <v>95.288835378113575</v>
      </c>
      <c r="AO71" s="41" t="str">
        <f t="shared" si="11"/>
        <v>BRI</v>
      </c>
      <c r="AP71" s="67">
        <f ca="1">AVERAGE(OFFSET(A71,0,Fixtures!$D$6,1,9))</f>
        <v>91.184395081208038</v>
      </c>
      <c r="AQ71" s="67">
        <f ca="1">AVERAGE(OFFSET(A71,0,Fixtures!$D$6,1,6))</f>
        <v>95.816713651636448</v>
      </c>
      <c r="AR71" s="67">
        <f ca="1">AVERAGE(OFFSET(A71,0,Fixtures!$D$6,1,3))</f>
        <v>100.07612405613331</v>
      </c>
    </row>
    <row r="72" spans="1:46" x14ac:dyDescent="0.3">
      <c r="A72" s="41" t="str">
        <f t="shared" si="9"/>
        <v>BUR</v>
      </c>
      <c r="B72" s="22">
        <f t="shared" ref="B72:AM72" si="14">(VLOOKUP(B6,$AV$2:$AW$41,2,FALSE))</f>
        <v>111.89694831164324</v>
      </c>
      <c r="C72" s="22">
        <f t="shared" si="14"/>
        <v>95.532469733411759</v>
      </c>
      <c r="D72" s="22">
        <f t="shared" si="14"/>
        <v>69.09672328692605</v>
      </c>
      <c r="E72" s="22">
        <f t="shared" si="14"/>
        <v>73.183818407877695</v>
      </c>
      <c r="F72" s="22">
        <f t="shared" si="14"/>
        <v>94.271342392869144</v>
      </c>
      <c r="G72" s="22">
        <f t="shared" si="14"/>
        <v>138.81225505260861</v>
      </c>
      <c r="H72" s="22">
        <f t="shared" si="14"/>
        <v>128.69031435062257</v>
      </c>
      <c r="I72" s="22">
        <f t="shared" si="14"/>
        <v>99.50839079800005</v>
      </c>
      <c r="J72" s="22">
        <f t="shared" si="14"/>
        <v>77.960739387472429</v>
      </c>
      <c r="K72" s="22">
        <f t="shared" si="14"/>
        <v>80.877823984176047</v>
      </c>
      <c r="L72" s="22">
        <f t="shared" si="14"/>
        <v>77.067823111333155</v>
      </c>
      <c r="M72" s="22">
        <f t="shared" si="14"/>
        <v>145.72894896882954</v>
      </c>
      <c r="N72" s="22">
        <f t="shared" si="14"/>
        <v>97.930005481315732</v>
      </c>
      <c r="O72" s="22">
        <f t="shared" si="14"/>
        <v>114.36974142952613</v>
      </c>
      <c r="P72" s="22">
        <f t="shared" si="14"/>
        <v>81.023406794558852</v>
      </c>
      <c r="Q72" s="22">
        <f t="shared" si="14"/>
        <v>85.841044182504376</v>
      </c>
      <c r="R72" s="22">
        <f t="shared" si="14"/>
        <v>140.6579447405575</v>
      </c>
      <c r="S72" s="22">
        <f t="shared" si="14"/>
        <v>108.95571967333048</v>
      </c>
      <c r="T72" s="22">
        <f t="shared" si="14"/>
        <v>81.415956107454591</v>
      </c>
      <c r="U72" s="22">
        <f t="shared" si="14"/>
        <v>83.137507129084781</v>
      </c>
      <c r="V72" s="22">
        <f t="shared" si="14"/>
        <v>157.28816198409424</v>
      </c>
      <c r="W72" s="22">
        <f t="shared" si="14"/>
        <v>66.172765077962211</v>
      </c>
      <c r="X72" s="22">
        <f t="shared" si="14"/>
        <v>95.285348140244082</v>
      </c>
      <c r="Y72" s="22">
        <f t="shared" si="14"/>
        <v>68.021596741978456</v>
      </c>
      <c r="Z72" s="85">
        <f t="shared" si="14"/>
        <v>116.76190745194771</v>
      </c>
      <c r="AA72" s="85">
        <f t="shared" si="14"/>
        <v>91.552048618617192</v>
      </c>
      <c r="AB72" s="86">
        <f t="shared" si="14"/>
        <v>133.16810182295947</v>
      </c>
      <c r="AC72" s="86">
        <f t="shared" si="14"/>
        <v>115.08377296954703</v>
      </c>
      <c r="AD72" s="86">
        <f t="shared" si="14"/>
        <v>104.91683177861646</v>
      </c>
      <c r="AE72" s="86">
        <f t="shared" si="14"/>
        <v>66.291878286457234</v>
      </c>
      <c r="AF72" s="86">
        <f t="shared" si="14"/>
        <v>119.69222892160813</v>
      </c>
      <c r="AG72" s="86">
        <f t="shared" si="14"/>
        <v>93.575242987794098</v>
      </c>
      <c r="AH72" s="86">
        <f t="shared" si="14"/>
        <v>94.194006024962746</v>
      </c>
      <c r="AI72" s="86">
        <f t="shared" si="14"/>
        <v>119.23277642904235</v>
      </c>
      <c r="AJ72" s="86">
        <f t="shared" si="14"/>
        <v>59.87766960644538</v>
      </c>
      <c r="AK72" s="22">
        <f t="shared" si="14"/>
        <v>84.451550684020731</v>
      </c>
      <c r="AL72" s="22">
        <f t="shared" si="14"/>
        <v>113.57366322486159</v>
      </c>
      <c r="AM72" s="22">
        <f t="shared" si="14"/>
        <v>115.22052959128452</v>
      </c>
      <c r="AN72" s="22">
        <f ca="1">IF(OR(Fixtures!$D$6&lt;=0,Fixtures!$D$6&gt;39),AVERAGE(B72:AM72),AVERAGE(OFFSET(A72,0,Fixtures!$D$6,1,38-Fixtures!$D$6+1)))</f>
        <v>98.737286409512748</v>
      </c>
      <c r="AO72" s="41" t="str">
        <f t="shared" si="11"/>
        <v>BUR</v>
      </c>
      <c r="AP72" s="67">
        <f ca="1">AVERAGE(OFFSET(A72,0,Fixtures!$D$6,1,9))</f>
        <v>95.257328632054907</v>
      </c>
      <c r="AQ72" s="67">
        <f ca="1">AVERAGE(OFFSET(A72,0,Fixtures!$D$6,1,6))</f>
        <v>98.958993494830949</v>
      </c>
      <c r="AR72" s="67">
        <f ca="1">AVERAGE(OFFSET(A72,0,Fixtures!$D$6,1,3))</f>
        <v>95.43082767820691</v>
      </c>
    </row>
    <row r="73" spans="1:46" x14ac:dyDescent="0.3">
      <c r="A73" s="41" t="str">
        <f t="shared" si="9"/>
        <v>CHE</v>
      </c>
      <c r="B73" s="22">
        <f t="shared" ref="B73:AM73" si="15">(VLOOKUP(B7,$AV$2:$AW$41,2,FALSE))</f>
        <v>68.021596741978456</v>
      </c>
      <c r="C73" s="22">
        <f t="shared" si="15"/>
        <v>95.285348140244082</v>
      </c>
      <c r="D73" s="22">
        <f t="shared" si="15"/>
        <v>113.57366322486159</v>
      </c>
      <c r="E73" s="22">
        <f t="shared" si="15"/>
        <v>94.194006024962746</v>
      </c>
      <c r="F73" s="22">
        <f t="shared" si="15"/>
        <v>69.09672328692605</v>
      </c>
      <c r="G73" s="22">
        <f t="shared" si="15"/>
        <v>73.183818407877695</v>
      </c>
      <c r="H73" s="22">
        <f t="shared" si="15"/>
        <v>115.22052959128452</v>
      </c>
      <c r="I73" s="22">
        <f t="shared" si="15"/>
        <v>91.552048618617192</v>
      </c>
      <c r="J73" s="22">
        <f t="shared" si="15"/>
        <v>140.6579447405575</v>
      </c>
      <c r="K73" s="22">
        <f t="shared" si="15"/>
        <v>86.859688687819599</v>
      </c>
      <c r="L73" s="22">
        <f t="shared" si="15"/>
        <v>97.930005481315732</v>
      </c>
      <c r="M73" s="22">
        <f t="shared" si="15"/>
        <v>114.36974142952613</v>
      </c>
      <c r="N73" s="22">
        <f t="shared" si="15"/>
        <v>66.291878286457234</v>
      </c>
      <c r="O73" s="22">
        <f t="shared" si="15"/>
        <v>145.72894896882954</v>
      </c>
      <c r="P73" s="22">
        <f t="shared" si="15"/>
        <v>157.28816198409424</v>
      </c>
      <c r="Q73" s="22">
        <f t="shared" si="15"/>
        <v>81.415956107454591</v>
      </c>
      <c r="R73" s="22">
        <f t="shared" si="15"/>
        <v>133.16810182295947</v>
      </c>
      <c r="S73" s="22">
        <f t="shared" si="15"/>
        <v>85.841044182504376</v>
      </c>
      <c r="T73" s="22">
        <f t="shared" si="15"/>
        <v>111.89694831164324</v>
      </c>
      <c r="U73" s="22">
        <f t="shared" si="15"/>
        <v>95.532469733411759</v>
      </c>
      <c r="V73" s="22">
        <f t="shared" si="15"/>
        <v>94.271342392869144</v>
      </c>
      <c r="W73" s="22">
        <f t="shared" si="15"/>
        <v>106.1618417295573</v>
      </c>
      <c r="X73" s="22">
        <f t="shared" si="15"/>
        <v>115.08377296954703</v>
      </c>
      <c r="Y73" s="22">
        <f t="shared" si="15"/>
        <v>116.76190745194771</v>
      </c>
      <c r="Z73" s="85">
        <f t="shared" si="15"/>
        <v>77.960739387472429</v>
      </c>
      <c r="AA73" s="85">
        <f t="shared" si="15"/>
        <v>83.137507129084781</v>
      </c>
      <c r="AB73" s="86">
        <f t="shared" si="15"/>
        <v>104.91683177861646</v>
      </c>
      <c r="AC73" s="86">
        <f t="shared" si="15"/>
        <v>108.95571967333048</v>
      </c>
      <c r="AD73" s="86">
        <f t="shared" si="15"/>
        <v>99.50839079800005</v>
      </c>
      <c r="AE73" s="86">
        <f t="shared" si="15"/>
        <v>128.69031435062257</v>
      </c>
      <c r="AF73" s="86">
        <f t="shared" si="15"/>
        <v>81.023406794558852</v>
      </c>
      <c r="AG73" s="86">
        <f t="shared" si="15"/>
        <v>119.23277642904235</v>
      </c>
      <c r="AH73" s="86">
        <f t="shared" si="15"/>
        <v>119.69222892160813</v>
      </c>
      <c r="AI73" s="86">
        <f t="shared" si="15"/>
        <v>93.575242987794098</v>
      </c>
      <c r="AJ73" s="86">
        <f t="shared" si="15"/>
        <v>77.067823111333155</v>
      </c>
      <c r="AK73" s="22">
        <f t="shared" si="15"/>
        <v>138.81225505260861</v>
      </c>
      <c r="AL73" s="22">
        <f t="shared" si="15"/>
        <v>59.87766960644538</v>
      </c>
      <c r="AM73" s="22">
        <f t="shared" si="15"/>
        <v>84.451550684020731</v>
      </c>
      <c r="AN73" s="22">
        <f ca="1">IF(OR(Fixtures!$D$6&lt;=0,Fixtures!$D$6&gt;39),AVERAGE(B73:AM73),AVERAGE(OFFSET(A73,0,Fixtures!$D$6,1,38-Fixtures!$D$6+1)))</f>
        <v>100.98976167357858</v>
      </c>
      <c r="AO73" s="41" t="str">
        <f t="shared" si="11"/>
        <v>CHE</v>
      </c>
      <c r="AP73" s="67">
        <f ca="1">AVERAGE(OFFSET(A73,0,Fixtures!$D$6,1,9))</f>
        <v>107.39535090209981</v>
      </c>
      <c r="AQ73" s="67">
        <f ca="1">AVERAGE(OFFSET(A73,0,Fixtures!$D$6,1,6))</f>
        <v>109.51713949452706</v>
      </c>
      <c r="AR73" s="67">
        <f ca="1">AVERAGE(OFFSET(A73,0,Fixtures!$D$6,1,3))</f>
        <v>112.38480827398435</v>
      </c>
    </row>
    <row r="74" spans="1:46" x14ac:dyDescent="0.3">
      <c r="A74" s="41" t="str">
        <f t="shared" si="9"/>
        <v>CRY</v>
      </c>
      <c r="B74" s="22">
        <f t="shared" ref="B74:AM75" si="16">(VLOOKUP(B8,$AV$2:$AW$41,2,FALSE))</f>
        <v>99.50839079800005</v>
      </c>
      <c r="C74" s="22">
        <f t="shared" si="16"/>
        <v>77.067823111333155</v>
      </c>
      <c r="D74" s="22">
        <f t="shared" si="16"/>
        <v>68.021596741978456</v>
      </c>
      <c r="E74" s="22">
        <f t="shared" si="16"/>
        <v>157.28816198409424</v>
      </c>
      <c r="F74" s="22">
        <f t="shared" si="16"/>
        <v>85.841044182504376</v>
      </c>
      <c r="G74" s="22">
        <f t="shared" si="16"/>
        <v>84.451550684020731</v>
      </c>
      <c r="H74" s="22">
        <f t="shared" si="16"/>
        <v>138.81225505260861</v>
      </c>
      <c r="I74" s="22">
        <f t="shared" si="16"/>
        <v>119.23277642904235</v>
      </c>
      <c r="J74" s="22">
        <f t="shared" si="16"/>
        <v>81.023406794558852</v>
      </c>
      <c r="K74" s="22">
        <f t="shared" si="16"/>
        <v>95.532469733411759</v>
      </c>
      <c r="L74" s="22">
        <f t="shared" si="16"/>
        <v>95.285348140244082</v>
      </c>
      <c r="M74" s="22">
        <f t="shared" si="16"/>
        <v>66.172765077962211</v>
      </c>
      <c r="N74" s="22">
        <f t="shared" si="16"/>
        <v>73.183818407877695</v>
      </c>
      <c r="O74" s="22">
        <f t="shared" si="16"/>
        <v>86.859688687819599</v>
      </c>
      <c r="P74" s="22">
        <f t="shared" si="16"/>
        <v>133.16810182295947</v>
      </c>
      <c r="Q74" s="22">
        <f t="shared" si="16"/>
        <v>97.930005481315732</v>
      </c>
      <c r="R74" s="22">
        <f t="shared" si="16"/>
        <v>115.22052959128452</v>
      </c>
      <c r="S74" s="22">
        <f t="shared" si="16"/>
        <v>115.08377296954703</v>
      </c>
      <c r="T74" s="22">
        <f t="shared" si="16"/>
        <v>145.72894896882954</v>
      </c>
      <c r="U74" s="22">
        <f t="shared" si="16"/>
        <v>91.552048618617192</v>
      </c>
      <c r="V74" s="22">
        <f t="shared" si="16"/>
        <v>113.57366322486159</v>
      </c>
      <c r="W74" s="22">
        <f t="shared" si="16"/>
        <v>116.76190745194771</v>
      </c>
      <c r="X74" s="22">
        <f t="shared" si="16"/>
        <v>66.291878286457234</v>
      </c>
      <c r="Y74" s="22">
        <f t="shared" si="16"/>
        <v>111.89694831164324</v>
      </c>
      <c r="Z74" s="85">
        <f t="shared" si="16"/>
        <v>94.194006024962746</v>
      </c>
      <c r="AA74" s="85">
        <f t="shared" si="16"/>
        <v>81.415956107454591</v>
      </c>
      <c r="AB74" s="86">
        <f t="shared" si="16"/>
        <v>140.6579447405575</v>
      </c>
      <c r="AC74" s="86">
        <f t="shared" si="16"/>
        <v>94.271342392869144</v>
      </c>
      <c r="AD74" s="86">
        <f t="shared" si="16"/>
        <v>119.69222892160813</v>
      </c>
      <c r="AE74" s="86">
        <f t="shared" si="16"/>
        <v>108.95571967333048</v>
      </c>
      <c r="AF74" s="86">
        <f t="shared" si="16"/>
        <v>59.87766960644538</v>
      </c>
      <c r="AG74" s="86">
        <f t="shared" si="16"/>
        <v>106.1618417295573</v>
      </c>
      <c r="AH74" s="86">
        <f t="shared" si="16"/>
        <v>77.960739387472429</v>
      </c>
      <c r="AI74" s="86">
        <f t="shared" si="16"/>
        <v>80.877823984176047</v>
      </c>
      <c r="AJ74" s="86">
        <f t="shared" si="16"/>
        <v>128.69031435062257</v>
      </c>
      <c r="AK74" s="22">
        <f t="shared" si="16"/>
        <v>83.137507129084781</v>
      </c>
      <c r="AL74" s="22">
        <f t="shared" si="16"/>
        <v>69.09672328692605</v>
      </c>
      <c r="AM74" s="22">
        <f t="shared" si="16"/>
        <v>104.91683177861646</v>
      </c>
      <c r="AN74" s="22">
        <f ca="1">IF(OR(Fixtures!$D$6&lt;=0,Fixtures!$D$6&gt;39),AVERAGE(B74:AM74),AVERAGE(OFFSET(A74,0,Fixtures!$D$6,1,38-Fixtures!$D$6+1)))</f>
        <v>93.967158385518985</v>
      </c>
      <c r="AO74" s="41" t="str">
        <f t="shared" si="11"/>
        <v>CRY</v>
      </c>
      <c r="AP74" s="67">
        <f ca="1">AVERAGE(OFFSET(A74,0,Fixtures!$D$6,1,9))</f>
        <v>95.51390968612958</v>
      </c>
      <c r="AQ74" s="67">
        <f ca="1">AVERAGE(OFFSET(A74,0,Fixtures!$D$6,1,6))</f>
        <v>94.486590285213822</v>
      </c>
      <c r="AR74" s="67">
        <f ca="1">AVERAGE(OFFSET(A74,0,Fixtures!$D$6,1,3))</f>
        <v>107.63976366260259</v>
      </c>
    </row>
    <row r="75" spans="1:46" x14ac:dyDescent="0.3">
      <c r="A75" s="41" t="str">
        <f t="shared" si="9"/>
        <v>EVE</v>
      </c>
      <c r="B75" s="22">
        <f t="shared" ref="B75:AM75" si="17">(VLOOKUP(B9,$AV$2:$AW$41,2,FALSE))</f>
        <v>93.575242987794098</v>
      </c>
      <c r="C75" s="22">
        <f t="shared" si="17"/>
        <v>119.69222892160813</v>
      </c>
      <c r="D75" s="22">
        <f t="shared" si="17"/>
        <v>128.69031435062257</v>
      </c>
      <c r="E75" s="22">
        <f t="shared" si="17"/>
        <v>84.451550684020731</v>
      </c>
      <c r="F75" s="22">
        <f t="shared" si="17"/>
        <v>108.95571967333048</v>
      </c>
      <c r="G75" s="22">
        <f t="shared" si="17"/>
        <v>94.194006024962746</v>
      </c>
      <c r="H75" s="22">
        <f t="shared" si="17"/>
        <v>81.023406794558852</v>
      </c>
      <c r="I75" s="22">
        <f t="shared" si="17"/>
        <v>86.859688687819599</v>
      </c>
      <c r="J75" s="22">
        <f t="shared" si="17"/>
        <v>145.72894896882954</v>
      </c>
      <c r="K75" s="22">
        <f t="shared" si="17"/>
        <v>94.271342392869144</v>
      </c>
      <c r="L75" s="22">
        <f t="shared" si="17"/>
        <v>104.91683177861646</v>
      </c>
      <c r="M75" s="22">
        <f t="shared" si="17"/>
        <v>91.552048618617192</v>
      </c>
      <c r="N75" s="22">
        <f t="shared" si="17"/>
        <v>138.81225505260861</v>
      </c>
      <c r="O75" s="22">
        <f t="shared" si="17"/>
        <v>77.960739387472429</v>
      </c>
      <c r="P75" s="22">
        <f t="shared" si="17"/>
        <v>59.87766960644538</v>
      </c>
      <c r="Q75" s="22">
        <f t="shared" si="17"/>
        <v>80.877823984176047</v>
      </c>
      <c r="R75" s="22">
        <f t="shared" si="17"/>
        <v>68.021596741978456</v>
      </c>
      <c r="S75" s="22">
        <f t="shared" si="17"/>
        <v>116.76190745194771</v>
      </c>
      <c r="T75" s="22">
        <f t="shared" si="17"/>
        <v>106.1618417295573</v>
      </c>
      <c r="U75" s="22">
        <f t="shared" si="17"/>
        <v>115.08377296954703</v>
      </c>
      <c r="V75" s="22">
        <f t="shared" si="17"/>
        <v>66.291878286457234</v>
      </c>
      <c r="W75" s="22">
        <f t="shared" si="17"/>
        <v>115.22052959128452</v>
      </c>
      <c r="X75" s="22">
        <f t="shared" si="17"/>
        <v>119.23277642904235</v>
      </c>
      <c r="Y75" s="22">
        <f t="shared" si="17"/>
        <v>140.6579447405575</v>
      </c>
      <c r="Z75" s="85">
        <f t="shared" si="17"/>
        <v>97.930005481315732</v>
      </c>
      <c r="AA75" s="85">
        <f t="shared" si="17"/>
        <v>114.36974142952613</v>
      </c>
      <c r="AB75" s="86">
        <f t="shared" si="17"/>
        <v>95.532469733411759</v>
      </c>
      <c r="AC75" s="86">
        <f t="shared" si="16"/>
        <v>83.137507129084781</v>
      </c>
      <c r="AD75" s="86">
        <f t="shared" si="17"/>
        <v>66.172765077962211</v>
      </c>
      <c r="AE75" s="86">
        <f t="shared" si="17"/>
        <v>73.183818407877695</v>
      </c>
      <c r="AF75" s="86">
        <f t="shared" si="17"/>
        <v>113.57366322486159</v>
      </c>
      <c r="AG75" s="86">
        <f t="shared" si="17"/>
        <v>95.285348140244082</v>
      </c>
      <c r="AH75" s="86">
        <f t="shared" si="17"/>
        <v>85.841044182504376</v>
      </c>
      <c r="AI75" s="86">
        <f t="shared" si="17"/>
        <v>111.89694831164324</v>
      </c>
      <c r="AJ75" s="86">
        <f t="shared" si="17"/>
        <v>69.09672328692605</v>
      </c>
      <c r="AK75" s="22">
        <f t="shared" si="17"/>
        <v>157.28816198409424</v>
      </c>
      <c r="AL75" s="22">
        <f t="shared" si="17"/>
        <v>77.067823111333155</v>
      </c>
      <c r="AM75" s="22">
        <f t="shared" si="17"/>
        <v>133.16810182295947</v>
      </c>
      <c r="AN75" s="22">
        <f ca="1">IF(OR(Fixtures!$D$6&lt;=0,Fixtures!$D$6&gt;39),AVERAGE(B75:AM75),AVERAGE(OFFSET(A75,0,Fixtures!$D$6,1,38-Fixtures!$D$6+1)))</f>
        <v>96.882900425408252</v>
      </c>
      <c r="AO75" s="41" t="str">
        <f t="shared" si="11"/>
        <v>EVE</v>
      </c>
      <c r="AP75" s="67">
        <f ca="1">AVERAGE(OFFSET(A75,0,Fixtures!$D$6,1,9))</f>
        <v>95.052886638355346</v>
      </c>
      <c r="AQ75" s="67">
        <f ca="1">AVERAGE(OFFSET(A75,0,Fixtures!$D$6,1,6))</f>
        <v>86.199024360422456</v>
      </c>
      <c r="AR75" s="67">
        <f ca="1">AVERAGE(OFFSET(A75,0,Fixtures!$D$6,1,3))</f>
        <v>74.164696871641567</v>
      </c>
    </row>
    <row r="76" spans="1:46" x14ac:dyDescent="0.3">
      <c r="A76" s="41" t="str">
        <f t="shared" si="9"/>
        <v>LEI</v>
      </c>
      <c r="B76" s="22">
        <f t="shared" ref="B76:AM76" si="18">(VLOOKUP(B10,$AV$2:$AW$41,2,FALSE))</f>
        <v>84.451550684020731</v>
      </c>
      <c r="C76" s="22">
        <f t="shared" si="18"/>
        <v>66.172765077962211</v>
      </c>
      <c r="D76" s="22">
        <f t="shared" si="18"/>
        <v>77.067823111333155</v>
      </c>
      <c r="E76" s="22">
        <f t="shared" si="18"/>
        <v>133.16810182295947</v>
      </c>
      <c r="F76" s="22">
        <f t="shared" si="18"/>
        <v>68.021596741978456</v>
      </c>
      <c r="G76" s="22">
        <f t="shared" si="18"/>
        <v>104.91683177861646</v>
      </c>
      <c r="H76" s="22">
        <f t="shared" si="18"/>
        <v>140.6579447405575</v>
      </c>
      <c r="I76" s="22">
        <f t="shared" si="18"/>
        <v>59.87766960644538</v>
      </c>
      <c r="J76" s="22">
        <f t="shared" si="18"/>
        <v>106.1618417295573</v>
      </c>
      <c r="K76" s="22">
        <f t="shared" si="18"/>
        <v>91.552048618617192</v>
      </c>
      <c r="L76" s="22">
        <f t="shared" si="18"/>
        <v>93.575242987794098</v>
      </c>
      <c r="M76" s="22">
        <f t="shared" si="18"/>
        <v>116.76190745194771</v>
      </c>
      <c r="N76" s="22">
        <f t="shared" si="18"/>
        <v>94.271342392869144</v>
      </c>
      <c r="O76" s="22">
        <f t="shared" si="18"/>
        <v>99.50839079800005</v>
      </c>
      <c r="P76" s="22">
        <f t="shared" si="18"/>
        <v>119.69222892160813</v>
      </c>
      <c r="Q76" s="22">
        <f t="shared" si="18"/>
        <v>128.69031435062257</v>
      </c>
      <c r="R76" s="22">
        <f t="shared" si="18"/>
        <v>138.81225505260861</v>
      </c>
      <c r="S76" s="22">
        <f t="shared" si="18"/>
        <v>66.291878286457234</v>
      </c>
      <c r="T76" s="22">
        <f t="shared" si="18"/>
        <v>73.183818407877695</v>
      </c>
      <c r="U76" s="22">
        <f t="shared" si="18"/>
        <v>119.23277642904235</v>
      </c>
      <c r="V76" s="22">
        <f t="shared" si="18"/>
        <v>115.08377296954703</v>
      </c>
      <c r="W76" s="22">
        <f t="shared" si="18"/>
        <v>111.89694831164324</v>
      </c>
      <c r="X76" s="22">
        <f t="shared" si="18"/>
        <v>86.859688687819599</v>
      </c>
      <c r="Y76" s="22">
        <f t="shared" si="18"/>
        <v>145.72894896882954</v>
      </c>
      <c r="Z76" s="85">
        <f t="shared" si="18"/>
        <v>80.877823984176047</v>
      </c>
      <c r="AA76" s="85">
        <f t="shared" si="18"/>
        <v>69.09672328692605</v>
      </c>
      <c r="AB76" s="86">
        <f t="shared" si="18"/>
        <v>81.023406794558852</v>
      </c>
      <c r="AC76" s="86">
        <f t="shared" si="18"/>
        <v>113.57366322486159</v>
      </c>
      <c r="AD76" s="86">
        <f t="shared" si="18"/>
        <v>157.28816198409424</v>
      </c>
      <c r="AE76" s="86">
        <f t="shared" si="18"/>
        <v>97.930005481315732</v>
      </c>
      <c r="AF76" s="86">
        <f t="shared" si="18"/>
        <v>115.22052959128452</v>
      </c>
      <c r="AG76" s="86">
        <f t="shared" si="18"/>
        <v>81.415956107454591</v>
      </c>
      <c r="AH76" s="86">
        <f t="shared" si="18"/>
        <v>114.36974142952613</v>
      </c>
      <c r="AI76" s="86">
        <f t="shared" si="18"/>
        <v>95.532469733411759</v>
      </c>
      <c r="AJ76" s="86">
        <f t="shared" si="18"/>
        <v>108.95571967333048</v>
      </c>
      <c r="AK76" s="22">
        <f t="shared" si="18"/>
        <v>94.194006024962746</v>
      </c>
      <c r="AL76" s="22">
        <f t="shared" si="18"/>
        <v>85.841044182504376</v>
      </c>
      <c r="AM76" s="22">
        <f t="shared" si="18"/>
        <v>83.137507129084781</v>
      </c>
      <c r="AN76" s="22">
        <f ca="1">IF(OR(Fixtures!$D$6&lt;=0,Fixtures!$D$6&gt;39),AVERAGE(B76:AM76),AVERAGE(OFFSET(A76,0,Fixtures!$D$6,1,38-Fixtures!$D$6+1)))</f>
        <v>104.31443677834827</v>
      </c>
      <c r="AO76" s="41" t="str">
        <f t="shared" si="11"/>
        <v>LEI</v>
      </c>
      <c r="AP76" s="67">
        <f ca="1">AVERAGE(OFFSET(A76,0,Fixtures!$D$6,1,9))</f>
        <v>108.72002813891575</v>
      </c>
      <c r="AQ76" s="67">
        <f ca="1">AVERAGE(OFFSET(A76,0,Fixtures!$D$6,1,6))</f>
        <v>113.29967630308947</v>
      </c>
      <c r="AR76" s="67">
        <f ca="1">AVERAGE(OFFSET(A76,0,Fixtures!$D$6,1,3))</f>
        <v>122.93061023009052</v>
      </c>
    </row>
    <row r="77" spans="1:46" x14ac:dyDescent="0.3">
      <c r="A77" s="41" t="str">
        <f t="shared" si="9"/>
        <v>LIV</v>
      </c>
      <c r="B77" s="22">
        <f t="shared" ref="B77:AM77" si="19">(VLOOKUP(B11,$AV$2:$AW$41,2,FALSE))</f>
        <v>138.81225505260861</v>
      </c>
      <c r="C77" s="22">
        <f t="shared" si="19"/>
        <v>91.552048618617192</v>
      </c>
      <c r="D77" s="22">
        <f t="shared" si="19"/>
        <v>116.76190745194771</v>
      </c>
      <c r="E77" s="22">
        <f t="shared" si="19"/>
        <v>86.859688687819599</v>
      </c>
      <c r="F77" s="22">
        <f t="shared" si="19"/>
        <v>140.6579447405575</v>
      </c>
      <c r="G77" s="22">
        <f t="shared" si="19"/>
        <v>66.172765077962211</v>
      </c>
      <c r="H77" s="22">
        <f t="shared" si="19"/>
        <v>77.067823111333155</v>
      </c>
      <c r="I77" s="22">
        <f t="shared" si="19"/>
        <v>95.285348140244082</v>
      </c>
      <c r="J77" s="22">
        <f t="shared" si="19"/>
        <v>68.021596741978456</v>
      </c>
      <c r="K77" s="22">
        <f t="shared" si="19"/>
        <v>104.91683177861646</v>
      </c>
      <c r="L77" s="22">
        <f t="shared" si="19"/>
        <v>128.69031435062257</v>
      </c>
      <c r="M77" s="22">
        <f t="shared" si="19"/>
        <v>81.023406794558852</v>
      </c>
      <c r="N77" s="22">
        <f t="shared" si="19"/>
        <v>93.575242987794098</v>
      </c>
      <c r="O77" s="22">
        <f t="shared" si="19"/>
        <v>115.22052959128452</v>
      </c>
      <c r="P77" s="22">
        <f t="shared" si="19"/>
        <v>99.50839079800005</v>
      </c>
      <c r="Q77" s="22">
        <f t="shared" si="19"/>
        <v>108.95571967333048</v>
      </c>
      <c r="R77" s="22">
        <f t="shared" si="19"/>
        <v>119.69222892160813</v>
      </c>
      <c r="S77" s="92">
        <f t="shared" si="19"/>
        <v>119.23277642904235</v>
      </c>
      <c r="T77" s="22">
        <f t="shared" si="19"/>
        <v>77.960739387472429</v>
      </c>
      <c r="U77" s="22">
        <f t="shared" si="19"/>
        <v>84.451550684020731</v>
      </c>
      <c r="V77" s="22">
        <f t="shared" si="19"/>
        <v>94.194006024962746</v>
      </c>
      <c r="W77" s="22">
        <f t="shared" si="19"/>
        <v>85.841044182504376</v>
      </c>
      <c r="X77" s="22">
        <f t="shared" si="19"/>
        <v>83.137507129084781</v>
      </c>
      <c r="Y77" s="92">
        <f t="shared" si="19"/>
        <v>69.09672328692605</v>
      </c>
      <c r="Z77" s="85">
        <f t="shared" si="19"/>
        <v>111.89694831164324</v>
      </c>
      <c r="AA77" s="85">
        <f t="shared" si="19"/>
        <v>113.57366322486159</v>
      </c>
      <c r="AB77" s="86">
        <f t="shared" si="19"/>
        <v>145.72894896882954</v>
      </c>
      <c r="AC77" s="86">
        <f t="shared" si="19"/>
        <v>97.930005481315732</v>
      </c>
      <c r="AD77" s="86">
        <f t="shared" si="19"/>
        <v>133.16810182295947</v>
      </c>
      <c r="AE77" s="86">
        <f t="shared" si="19"/>
        <v>81.415956107454591</v>
      </c>
      <c r="AF77" s="86">
        <f t="shared" si="19"/>
        <v>114.36974142952613</v>
      </c>
      <c r="AG77" s="86">
        <f t="shared" si="19"/>
        <v>66.291878286457234</v>
      </c>
      <c r="AH77" s="86">
        <f t="shared" si="19"/>
        <v>157.28816198409424</v>
      </c>
      <c r="AI77" s="86">
        <f t="shared" si="19"/>
        <v>94.271342392869144</v>
      </c>
      <c r="AJ77" s="86">
        <f t="shared" si="19"/>
        <v>106.1618417295573</v>
      </c>
      <c r="AK77" s="22">
        <f t="shared" si="19"/>
        <v>95.532469733411759</v>
      </c>
      <c r="AL77" s="22">
        <f t="shared" si="19"/>
        <v>80.877823984176047</v>
      </c>
      <c r="AM77" s="22">
        <f t="shared" si="19"/>
        <v>115.08377296954703</v>
      </c>
      <c r="AN77" s="22">
        <f ca="1">IF(OR(Fixtures!$D$6&lt;=0,Fixtures!$D$6&gt;39),AVERAGE(B77:AM77),AVERAGE(OFFSET(A77,0,Fixtures!$D$6,1,38-Fixtures!$D$6+1)))</f>
        <v>103.85373599285168</v>
      </c>
      <c r="AO77" s="41" t="str">
        <f t="shared" si="11"/>
        <v>LIV</v>
      </c>
      <c r="AP77" s="67">
        <f ca="1">AVERAGE(OFFSET(A77,0,Fixtures!$D$6,1,9))</f>
        <v>105.15883321862729</v>
      </c>
      <c r="AQ77" s="67">
        <f ca="1">AVERAGE(OFFSET(A77,0,Fixtures!$D$6,1,6))</f>
        <v>108.4106408519679</v>
      </c>
      <c r="AR77" s="67">
        <f ca="1">AVERAGE(OFFSET(A77,0,Fixtures!$D$6,1,3))</f>
        <v>104.1713544705766</v>
      </c>
    </row>
    <row r="78" spans="1:46" x14ac:dyDescent="0.3">
      <c r="A78" s="41" t="str">
        <f t="shared" si="9"/>
        <v>MCI</v>
      </c>
      <c r="B78" s="22">
        <f t="shared" ref="B78:AM78" si="20">(VLOOKUP(B12,$AV$2:$AW$41,2,FALSE))</f>
        <v>119.23277642904235</v>
      </c>
      <c r="C78" s="22">
        <f t="shared" si="20"/>
        <v>104.91683177861646</v>
      </c>
      <c r="D78" s="22">
        <f t="shared" si="20"/>
        <v>108.95571967333048</v>
      </c>
      <c r="E78" s="22">
        <f t="shared" si="20"/>
        <v>115.22052959128452</v>
      </c>
      <c r="F78" s="22">
        <f t="shared" si="20"/>
        <v>113.57366322486159</v>
      </c>
      <c r="G78" s="22">
        <f t="shared" si="20"/>
        <v>119.69222892160813</v>
      </c>
      <c r="H78" s="22">
        <f t="shared" si="20"/>
        <v>81.415956107454591</v>
      </c>
      <c r="I78" s="22">
        <f t="shared" si="20"/>
        <v>84.451550684020731</v>
      </c>
      <c r="J78" s="22">
        <f t="shared" si="20"/>
        <v>93.575242987794098</v>
      </c>
      <c r="K78" s="22">
        <f t="shared" si="20"/>
        <v>157.28816198409424</v>
      </c>
      <c r="L78" s="22">
        <f t="shared" si="20"/>
        <v>111.89694831164324</v>
      </c>
      <c r="M78" s="22">
        <f t="shared" si="20"/>
        <v>59.87766960644538</v>
      </c>
      <c r="N78" s="22">
        <f t="shared" si="20"/>
        <v>80.877823984176047</v>
      </c>
      <c r="O78" s="22">
        <f t="shared" si="20"/>
        <v>115.08377296954703</v>
      </c>
      <c r="P78" s="22">
        <f t="shared" si="20"/>
        <v>86.859688687819599</v>
      </c>
      <c r="Q78" s="22">
        <f t="shared" si="20"/>
        <v>83.137507129084781</v>
      </c>
      <c r="R78" s="22">
        <f t="shared" si="20"/>
        <v>95.532469733411759</v>
      </c>
      <c r="S78" s="22">
        <f t="shared" si="20"/>
        <v>95.285348140244082</v>
      </c>
      <c r="T78" s="22">
        <f t="shared" si="20"/>
        <v>69.09672328692605</v>
      </c>
      <c r="U78" s="22">
        <f t="shared" si="20"/>
        <v>94.194006024962746</v>
      </c>
      <c r="V78" s="22">
        <f t="shared" si="20"/>
        <v>99.50839079800005</v>
      </c>
      <c r="W78" s="22">
        <f t="shared" si="20"/>
        <v>128.69031435062257</v>
      </c>
      <c r="X78" s="22">
        <f t="shared" si="20"/>
        <v>114.36974142952613</v>
      </c>
      <c r="Y78" s="22">
        <f t="shared" si="20"/>
        <v>77.067823111333155</v>
      </c>
      <c r="Z78" s="85">
        <f t="shared" si="20"/>
        <v>85.841044182504376</v>
      </c>
      <c r="AA78" s="85">
        <f t="shared" si="20"/>
        <v>145.72894896882954</v>
      </c>
      <c r="AB78" s="86">
        <f t="shared" si="20"/>
        <v>77.960739387472429</v>
      </c>
      <c r="AC78" s="130">
        <f t="shared" si="20"/>
        <v>116.76190745194771</v>
      </c>
      <c r="AD78" s="86">
        <f t="shared" si="20"/>
        <v>68.021596741978456</v>
      </c>
      <c r="AE78" s="86">
        <f t="shared" si="20"/>
        <v>106.1618417295573</v>
      </c>
      <c r="AF78" s="86">
        <f t="shared" si="20"/>
        <v>66.172765077962211</v>
      </c>
      <c r="AG78" s="86">
        <f t="shared" si="20"/>
        <v>73.183818407877695</v>
      </c>
      <c r="AH78" s="86">
        <f t="shared" si="20"/>
        <v>91.552048618617192</v>
      </c>
      <c r="AI78" s="86">
        <f t="shared" si="20"/>
        <v>140.6579447405575</v>
      </c>
      <c r="AJ78" s="86">
        <f t="shared" si="20"/>
        <v>94.271342392869144</v>
      </c>
      <c r="AK78" s="22">
        <f t="shared" si="20"/>
        <v>133.16810182295947</v>
      </c>
      <c r="AL78" s="22">
        <f t="shared" si="20"/>
        <v>97.930005481315732</v>
      </c>
      <c r="AM78" s="22">
        <f t="shared" si="20"/>
        <v>138.81225505260861</v>
      </c>
      <c r="AN78" s="22">
        <f ca="1">IF(OR(Fixtures!$D$6&lt;=0,Fixtures!$D$6&gt;39),AVERAGE(B78:AM78),AVERAGE(OFFSET(A78,0,Fixtures!$D$6,1,38-Fixtures!$D$6+1)))</f>
        <v>102.42669341075008</v>
      </c>
      <c r="AO78" s="41" t="str">
        <f t="shared" si="11"/>
        <v>MCI</v>
      </c>
      <c r="AP78" s="67">
        <f ca="1">AVERAGE(OFFSET(A78,0,Fixtures!$D$6,1,9))</f>
        <v>98.883485220480736</v>
      </c>
      <c r="AQ78" s="67">
        <f ca="1">AVERAGE(OFFSET(A78,0,Fixtures!$D$6,1,6))</f>
        <v>86.975663004656766</v>
      </c>
      <c r="AR78" s="67">
        <f ca="1">AVERAGE(OFFSET(A78,0,Fixtures!$D$6,1,3))</f>
        <v>96.981781974494481</v>
      </c>
    </row>
    <row r="79" spans="1:46" x14ac:dyDescent="0.3">
      <c r="A79" s="41" t="str">
        <f t="shared" si="9"/>
        <v>MUN</v>
      </c>
      <c r="B79" s="22">
        <f t="shared" ref="B79:AM79" si="21">(VLOOKUP(B13,$AV$2:$AW$41,2,FALSE))</f>
        <v>80.877823984176047</v>
      </c>
      <c r="C79" s="22">
        <f t="shared" si="21"/>
        <v>69.09672328692605</v>
      </c>
      <c r="D79" s="22">
        <f t="shared" si="21"/>
        <v>114.36974142952613</v>
      </c>
      <c r="E79" s="22">
        <f t="shared" si="21"/>
        <v>91.552048618617192</v>
      </c>
      <c r="F79" s="22">
        <f t="shared" si="21"/>
        <v>95.285348140244082</v>
      </c>
      <c r="G79" s="22">
        <f t="shared" si="21"/>
        <v>119.23277642904235</v>
      </c>
      <c r="H79" s="22">
        <f t="shared" si="21"/>
        <v>116.76190745194771</v>
      </c>
      <c r="I79" s="22">
        <f t="shared" si="21"/>
        <v>115.08377296954703</v>
      </c>
      <c r="J79" s="22">
        <f t="shared" si="21"/>
        <v>73.183818407877695</v>
      </c>
      <c r="K79" s="22">
        <f t="shared" si="21"/>
        <v>113.57366322486159</v>
      </c>
      <c r="L79" s="22">
        <f t="shared" si="21"/>
        <v>108.95571967333048</v>
      </c>
      <c r="M79" s="22">
        <f t="shared" si="21"/>
        <v>115.22052959128452</v>
      </c>
      <c r="N79" s="22">
        <f t="shared" si="21"/>
        <v>77.067823111333155</v>
      </c>
      <c r="O79" s="22">
        <f t="shared" si="21"/>
        <v>157.28816198409424</v>
      </c>
      <c r="P79" s="22">
        <f t="shared" si="21"/>
        <v>104.91683177861646</v>
      </c>
      <c r="Q79" s="22">
        <f t="shared" si="21"/>
        <v>66.291878286457234</v>
      </c>
      <c r="R79" s="22">
        <f t="shared" si="21"/>
        <v>99.50839079800005</v>
      </c>
      <c r="S79" s="22">
        <f t="shared" si="21"/>
        <v>97.930005481315732</v>
      </c>
      <c r="T79" s="22">
        <f t="shared" si="21"/>
        <v>140.6579447405575</v>
      </c>
      <c r="U79" s="22">
        <f t="shared" si="21"/>
        <v>86.859688687819599</v>
      </c>
      <c r="V79" s="22">
        <f t="shared" si="21"/>
        <v>95.532469733411759</v>
      </c>
      <c r="W79" s="22">
        <f t="shared" si="21"/>
        <v>138.81225505260861</v>
      </c>
      <c r="X79" s="22">
        <f t="shared" si="21"/>
        <v>59.87766960644538</v>
      </c>
      <c r="Y79" s="22">
        <f t="shared" si="21"/>
        <v>106.1618417295573</v>
      </c>
      <c r="Z79" s="85">
        <f t="shared" si="21"/>
        <v>84.451550684020731</v>
      </c>
      <c r="AA79" s="85">
        <f t="shared" si="21"/>
        <v>66.172765077962211</v>
      </c>
      <c r="AB79" s="86">
        <f t="shared" si="21"/>
        <v>119.69222892160813</v>
      </c>
      <c r="AC79" s="86">
        <f t="shared" ref="B79:AM80" si="22">(VLOOKUP(AC13,$AV$2:$AW$41,2,FALSE))</f>
        <v>81.415956107454591</v>
      </c>
      <c r="AD79" s="86">
        <f t="shared" si="21"/>
        <v>81.023406794558852</v>
      </c>
      <c r="AE79" s="86">
        <f t="shared" si="21"/>
        <v>85.841044182504376</v>
      </c>
      <c r="AF79" s="86">
        <f t="shared" si="21"/>
        <v>94.194006024962746</v>
      </c>
      <c r="AG79" s="86">
        <f t="shared" si="21"/>
        <v>94.271342392869144</v>
      </c>
      <c r="AH79" s="86">
        <f t="shared" si="21"/>
        <v>133.16810182295947</v>
      </c>
      <c r="AI79" s="86">
        <f t="shared" si="21"/>
        <v>128.69031435062257</v>
      </c>
      <c r="AJ79" s="86">
        <f t="shared" si="21"/>
        <v>111.89694831164324</v>
      </c>
      <c r="AK79" s="22">
        <f t="shared" si="21"/>
        <v>93.575242987794098</v>
      </c>
      <c r="AL79" s="22">
        <f t="shared" si="21"/>
        <v>145.72894896882954</v>
      </c>
      <c r="AM79" s="22">
        <f t="shared" si="21"/>
        <v>77.960739387472429</v>
      </c>
      <c r="AN79" s="22">
        <f ca="1">IF(OR(Fixtures!$D$6&lt;=0,Fixtures!$D$6&gt;39),AVERAGE(B79:AM79),AVERAGE(OFFSET(A79,0,Fixtures!$D$6,1,38-Fixtures!$D$6+1)))</f>
        <v>102.52418648469735</v>
      </c>
      <c r="AO79" s="41" t="str">
        <f t="shared" si="11"/>
        <v>MUN</v>
      </c>
      <c r="AP79" s="67">
        <f ca="1">AVERAGE(OFFSET(A79,0,Fixtures!$D$6,1,9))</f>
        <v>100.45292921948545</v>
      </c>
      <c r="AQ79" s="67">
        <f ca="1">AVERAGE(OFFSET(A79,0,Fixtures!$D$6,1,6))</f>
        <v>94.985642887551535</v>
      </c>
      <c r="AR79" s="67">
        <f ca="1">AVERAGE(OFFSET(A79,0,Fixtures!$D$6,1,3))</f>
        <v>82.760135694839278</v>
      </c>
    </row>
    <row r="80" spans="1:46" x14ac:dyDescent="0.3">
      <c r="A80" s="41" t="str">
        <f t="shared" si="9"/>
        <v>NEW</v>
      </c>
      <c r="B80" s="22">
        <f t="shared" si="22"/>
        <v>116.76190745194771</v>
      </c>
      <c r="C80" s="22">
        <f t="shared" si="22"/>
        <v>113.57366322486159</v>
      </c>
      <c r="D80" s="22">
        <f t="shared" si="22"/>
        <v>85.841044182504376</v>
      </c>
      <c r="E80" s="22">
        <f t="shared" si="22"/>
        <v>119.69222892160813</v>
      </c>
      <c r="F80" s="22">
        <f t="shared" si="22"/>
        <v>59.87766960644538</v>
      </c>
      <c r="G80" s="22">
        <f t="shared" si="22"/>
        <v>115.22052959128452</v>
      </c>
      <c r="H80" s="22">
        <f t="shared" si="22"/>
        <v>77.960739387472429</v>
      </c>
      <c r="I80" s="22">
        <f t="shared" si="22"/>
        <v>83.137507129084781</v>
      </c>
      <c r="J80" s="22">
        <f t="shared" si="22"/>
        <v>66.172765077962211</v>
      </c>
      <c r="K80" s="22">
        <f t="shared" si="22"/>
        <v>84.451550684020731</v>
      </c>
      <c r="L80" s="22">
        <f t="shared" si="22"/>
        <v>119.23277642904235</v>
      </c>
      <c r="M80" s="22">
        <f t="shared" si="22"/>
        <v>133.16810182295947</v>
      </c>
      <c r="N80" s="22">
        <f t="shared" si="22"/>
        <v>128.69031435062257</v>
      </c>
      <c r="O80" s="22">
        <f t="shared" si="22"/>
        <v>81.023406794558852</v>
      </c>
      <c r="P80" s="22">
        <f t="shared" si="22"/>
        <v>77.067823111333155</v>
      </c>
      <c r="Q80" s="22">
        <f t="shared" si="22"/>
        <v>111.89694831164324</v>
      </c>
      <c r="R80" s="22">
        <f t="shared" si="22"/>
        <v>86.859688687819599</v>
      </c>
      <c r="S80" s="22">
        <f t="shared" si="22"/>
        <v>114.36974142952613</v>
      </c>
      <c r="T80" s="22">
        <f t="shared" si="22"/>
        <v>68.021596741978456</v>
      </c>
      <c r="U80" s="22">
        <f t="shared" si="22"/>
        <v>99.50839079800005</v>
      </c>
      <c r="V80" s="22">
        <f t="shared" si="22"/>
        <v>95.285348140244082</v>
      </c>
      <c r="W80" s="22">
        <f t="shared" si="22"/>
        <v>69.09672328692605</v>
      </c>
      <c r="X80" s="22">
        <f t="shared" si="22"/>
        <v>80.877823984176047</v>
      </c>
      <c r="Y80" s="22">
        <f t="shared" si="22"/>
        <v>81.415956107454591</v>
      </c>
      <c r="Z80" s="85">
        <f t="shared" si="22"/>
        <v>138.81225505260861</v>
      </c>
      <c r="AA80" s="85">
        <f t="shared" si="22"/>
        <v>95.532469733411759</v>
      </c>
      <c r="AB80" s="86">
        <f t="shared" si="22"/>
        <v>93.575242987794098</v>
      </c>
      <c r="AC80" s="86">
        <f t="shared" si="22"/>
        <v>106.1618417295573</v>
      </c>
      <c r="AD80" s="86">
        <f t="shared" si="22"/>
        <v>91.552048618617192</v>
      </c>
      <c r="AE80" s="86">
        <f t="shared" si="22"/>
        <v>94.194006024962746</v>
      </c>
      <c r="AF80" s="86">
        <f t="shared" si="22"/>
        <v>157.28816198409424</v>
      </c>
      <c r="AG80" s="86">
        <f t="shared" si="22"/>
        <v>108.95571967333048</v>
      </c>
      <c r="AH80" s="86">
        <f t="shared" si="22"/>
        <v>145.72894896882954</v>
      </c>
      <c r="AI80" s="86">
        <f t="shared" si="22"/>
        <v>66.291878286457234</v>
      </c>
      <c r="AJ80" s="86">
        <f t="shared" si="22"/>
        <v>97.930005481315732</v>
      </c>
      <c r="AK80" s="22">
        <f t="shared" si="22"/>
        <v>104.91683177861646</v>
      </c>
      <c r="AL80" s="22">
        <f t="shared" si="22"/>
        <v>94.271342392869144</v>
      </c>
      <c r="AM80" s="22">
        <f t="shared" si="22"/>
        <v>73.183818407877695</v>
      </c>
      <c r="AN80" s="22">
        <f ca="1">IF(OR(Fixtures!$D$6&lt;=0,Fixtures!$D$6&gt;39),AVERAGE(B80:AM80),AVERAGE(OFFSET(A80,0,Fixtures!$D$6,1,38-Fixtures!$D$6+1)))</f>
        <v>103.67950939513888</v>
      </c>
      <c r="AO80" s="41" t="str">
        <f t="shared" si="11"/>
        <v>NEW</v>
      </c>
      <c r="AP80" s="67">
        <f ca="1">AVERAGE(OFFSET(A80,0,Fixtures!$D$6,1,9))</f>
        <v>108.11327139397565</v>
      </c>
      <c r="AQ80" s="67">
        <f ca="1">AVERAGE(OFFSET(A80,0,Fixtures!$D$6,1,6))</f>
        <v>117.31345449989858</v>
      </c>
      <c r="AR80" s="67">
        <f ca="1">AVERAGE(OFFSET(A80,0,Fixtures!$D$6,1,3))</f>
        <v>97.302632124379087</v>
      </c>
    </row>
    <row r="81" spans="1:51" x14ac:dyDescent="0.3">
      <c r="A81" s="41" t="str">
        <f t="shared" si="9"/>
        <v>NOR</v>
      </c>
      <c r="B81" s="22">
        <f t="shared" ref="B81:AM81" si="23">(VLOOKUP(B15,$AV$2:$AW$41,2,FALSE))</f>
        <v>59.87766960644538</v>
      </c>
      <c r="C81" s="22">
        <f t="shared" si="23"/>
        <v>140.6579447405575</v>
      </c>
      <c r="D81" s="22">
        <f t="shared" si="23"/>
        <v>80.877823984176047</v>
      </c>
      <c r="E81" s="22">
        <f t="shared" si="23"/>
        <v>119.23277642904235</v>
      </c>
      <c r="F81" s="22">
        <f t="shared" si="23"/>
        <v>81.023406794558852</v>
      </c>
      <c r="G81" s="22">
        <f t="shared" si="23"/>
        <v>86.859688687819599</v>
      </c>
      <c r="H81" s="22">
        <f t="shared" si="23"/>
        <v>93.575242987794098</v>
      </c>
      <c r="I81" s="22">
        <f t="shared" si="23"/>
        <v>157.28816198409424</v>
      </c>
      <c r="J81" s="22">
        <f t="shared" si="23"/>
        <v>108.95571967333048</v>
      </c>
      <c r="K81" s="22">
        <f t="shared" si="23"/>
        <v>83.137507129084781</v>
      </c>
      <c r="L81" s="22">
        <f t="shared" si="23"/>
        <v>94.271342392869144</v>
      </c>
      <c r="M81" s="22">
        <f t="shared" si="23"/>
        <v>119.69222892160813</v>
      </c>
      <c r="N81" s="22">
        <f t="shared" si="23"/>
        <v>81.415956107454591</v>
      </c>
      <c r="O81" s="22">
        <f t="shared" si="23"/>
        <v>116.76190745194771</v>
      </c>
      <c r="P81" s="22">
        <f t="shared" si="23"/>
        <v>91.552048618617192</v>
      </c>
      <c r="Q81" s="22">
        <f t="shared" si="23"/>
        <v>94.194006024962746</v>
      </c>
      <c r="R81" s="22">
        <f t="shared" si="23"/>
        <v>77.960739387472429</v>
      </c>
      <c r="S81" s="22">
        <f t="shared" si="23"/>
        <v>84.451550684020731</v>
      </c>
      <c r="T81" s="22">
        <f t="shared" si="23"/>
        <v>128.69031435062257</v>
      </c>
      <c r="U81" s="22">
        <f t="shared" si="23"/>
        <v>104.91683177861646</v>
      </c>
      <c r="V81" s="22">
        <f t="shared" si="23"/>
        <v>114.36974142952613</v>
      </c>
      <c r="W81" s="22">
        <f t="shared" si="23"/>
        <v>68.021596741978456</v>
      </c>
      <c r="X81" s="22">
        <f t="shared" si="23"/>
        <v>133.16810182295947</v>
      </c>
      <c r="Y81" s="22">
        <f t="shared" si="23"/>
        <v>85.841044182504376</v>
      </c>
      <c r="Z81" s="85">
        <f t="shared" si="23"/>
        <v>115.08377296954703</v>
      </c>
      <c r="AA81" s="85">
        <f t="shared" si="23"/>
        <v>73.183818407877695</v>
      </c>
      <c r="AB81" s="86">
        <f t="shared" si="23"/>
        <v>69.09672328692605</v>
      </c>
      <c r="AC81" s="86">
        <f t="shared" si="23"/>
        <v>95.285348140244082</v>
      </c>
      <c r="AD81" s="86">
        <f t="shared" si="23"/>
        <v>77.067823111333155</v>
      </c>
      <c r="AE81" s="86">
        <f t="shared" si="23"/>
        <v>111.89694831164324</v>
      </c>
      <c r="AF81" s="86">
        <f t="shared" si="23"/>
        <v>99.50839079800005</v>
      </c>
      <c r="AG81" s="86">
        <f t="shared" si="23"/>
        <v>95.532469733411759</v>
      </c>
      <c r="AH81" s="86">
        <f t="shared" si="23"/>
        <v>115.22052959128452</v>
      </c>
      <c r="AI81" s="86">
        <f t="shared" si="23"/>
        <v>97.930005481315732</v>
      </c>
      <c r="AJ81" s="86">
        <f t="shared" si="23"/>
        <v>145.72894896882954</v>
      </c>
      <c r="AK81" s="22">
        <f t="shared" si="23"/>
        <v>66.172765077962211</v>
      </c>
      <c r="AL81" s="22">
        <f t="shared" si="23"/>
        <v>106.1618417295573</v>
      </c>
      <c r="AM81" s="22">
        <f t="shared" si="23"/>
        <v>66.291878286457234</v>
      </c>
      <c r="AN81" s="22">
        <f ca="1">IF(OR(Fixtures!$D$6&lt;=0,Fixtures!$D$6&gt;39),AVERAGE(B81:AM81),AVERAGE(OFFSET(A81,0,Fixtures!$D$6,1,38-Fixtures!$D$6+1)))</f>
        <v>97.890631748185356</v>
      </c>
      <c r="AO81" s="41" t="str">
        <f t="shared" si="11"/>
        <v>NOR</v>
      </c>
      <c r="AP81" s="67">
        <f ca="1">AVERAGE(OFFSET(A81,0,Fixtures!$D$6,1,9))</f>
        <v>100.48258102378048</v>
      </c>
      <c r="AQ81" s="67">
        <f ca="1">AVERAGE(OFFSET(A81,0,Fixtures!$D$6,1,6))</f>
        <v>99.085251614319475</v>
      </c>
      <c r="AR81" s="67">
        <f ca="1">AVERAGE(OFFSET(A81,0,Fixtures!$D$6,1,3))</f>
        <v>94.750039854406836</v>
      </c>
    </row>
    <row r="82" spans="1:51" x14ac:dyDescent="0.3">
      <c r="A82" s="41" t="str">
        <f t="shared" si="9"/>
        <v>SHU</v>
      </c>
      <c r="B82" s="22">
        <f t="shared" ref="B82:AM82" si="24">(VLOOKUP(B16,$AV$2:$AW$41,2,FALSE))</f>
        <v>108.95571967333048</v>
      </c>
      <c r="C82" s="22">
        <f t="shared" si="24"/>
        <v>114.36974142952613</v>
      </c>
      <c r="D82" s="22">
        <f t="shared" si="24"/>
        <v>95.285348140244082</v>
      </c>
      <c r="E82" s="22">
        <f t="shared" si="24"/>
        <v>66.172765077962211</v>
      </c>
      <c r="F82" s="22">
        <f t="shared" si="24"/>
        <v>111.89694831164324</v>
      </c>
      <c r="G82" s="22">
        <f t="shared" si="24"/>
        <v>81.415956107454591</v>
      </c>
      <c r="H82" s="22">
        <f t="shared" si="24"/>
        <v>73.183818407877695</v>
      </c>
      <c r="I82" s="22">
        <f t="shared" si="24"/>
        <v>97.930005481315732</v>
      </c>
      <c r="J82" s="22">
        <f t="shared" si="24"/>
        <v>116.76190745194771</v>
      </c>
      <c r="K82" s="22">
        <f t="shared" si="24"/>
        <v>119.23277642904235</v>
      </c>
      <c r="L82" s="22">
        <f t="shared" si="24"/>
        <v>106.1618417295573</v>
      </c>
      <c r="M82" s="22">
        <f t="shared" si="24"/>
        <v>85.841044182504376</v>
      </c>
      <c r="N82" s="22">
        <f t="shared" si="24"/>
        <v>83.137507129084781</v>
      </c>
      <c r="O82" s="22">
        <f t="shared" si="24"/>
        <v>69.09672328692605</v>
      </c>
      <c r="P82" s="22">
        <f t="shared" si="24"/>
        <v>140.6579447405575</v>
      </c>
      <c r="Q82" s="22">
        <f t="shared" si="24"/>
        <v>113.57366322486159</v>
      </c>
      <c r="R82" s="22">
        <f t="shared" si="24"/>
        <v>157.28816198409424</v>
      </c>
      <c r="S82" s="22">
        <f t="shared" si="24"/>
        <v>94.271342392869144</v>
      </c>
      <c r="T82" s="22">
        <f t="shared" si="24"/>
        <v>119.69222892160813</v>
      </c>
      <c r="U82" s="22">
        <f t="shared" si="24"/>
        <v>66.291878286457234</v>
      </c>
      <c r="V82" s="22">
        <f t="shared" si="24"/>
        <v>59.87766960644538</v>
      </c>
      <c r="W82" s="22">
        <f t="shared" si="24"/>
        <v>145.72894896882954</v>
      </c>
      <c r="X82" s="22">
        <f t="shared" si="24"/>
        <v>95.532469733411759</v>
      </c>
      <c r="Y82" s="22">
        <f t="shared" si="24"/>
        <v>81.023406794558852</v>
      </c>
      <c r="Z82" s="85">
        <f t="shared" si="24"/>
        <v>93.575242987794098</v>
      </c>
      <c r="AA82" s="85">
        <f t="shared" si="24"/>
        <v>133.16810182295947</v>
      </c>
      <c r="AB82" s="86">
        <f t="shared" si="24"/>
        <v>115.22052959128452</v>
      </c>
      <c r="AC82" s="130">
        <f t="shared" si="24"/>
        <v>128.69031435062257</v>
      </c>
      <c r="AD82" s="86">
        <f t="shared" si="24"/>
        <v>138.81225505260861</v>
      </c>
      <c r="AE82" s="86">
        <f t="shared" si="24"/>
        <v>115.08377296954703</v>
      </c>
      <c r="AF82" s="86">
        <f t="shared" si="24"/>
        <v>68.021596741978456</v>
      </c>
      <c r="AG82" s="86">
        <f t="shared" si="24"/>
        <v>104.91683177861646</v>
      </c>
      <c r="AH82" s="86">
        <f t="shared" si="24"/>
        <v>86.859688687819599</v>
      </c>
      <c r="AI82" s="86">
        <f t="shared" si="24"/>
        <v>84.451550684020731</v>
      </c>
      <c r="AJ82" s="86">
        <f t="shared" si="24"/>
        <v>80.877823984176047</v>
      </c>
      <c r="AK82" s="22">
        <f t="shared" si="24"/>
        <v>77.960739387472429</v>
      </c>
      <c r="AL82" s="22">
        <f t="shared" si="24"/>
        <v>99.50839079800005</v>
      </c>
      <c r="AM82" s="22">
        <f t="shared" si="24"/>
        <v>91.552048618617192</v>
      </c>
      <c r="AN82" s="22">
        <f ca="1">IF(OR(Fixtures!$D$6&lt;=0,Fixtures!$D$6&gt;39),AVERAGE(B82:AM82),AVERAGE(OFFSET(A82,0,Fixtures!$D$6,1,38-Fixtures!$D$6+1)))</f>
        <v>97.885001186679929</v>
      </c>
      <c r="AO82" s="41" t="str">
        <f t="shared" si="11"/>
        <v>SHU</v>
      </c>
      <c r="AP82" s="67">
        <f ca="1">AVERAGE(OFFSET(A82,0,Fixtures!$D$6,1,9))</f>
        <v>98.408285959651323</v>
      </c>
      <c r="AQ82" s="67">
        <f ca="1">AVERAGE(OFFSET(A82,0,Fixtures!$D$6,1,6))</f>
        <v>107.06407659686545</v>
      </c>
      <c r="AR82" s="67">
        <f ca="1">AVERAGE(OFFSET(A82,0,Fixtures!$D$6,1,3))</f>
        <v>127.52878079092606</v>
      </c>
    </row>
    <row r="83" spans="1:51" x14ac:dyDescent="0.3">
      <c r="A83" s="41" t="str">
        <f t="shared" si="9"/>
        <v>SOU</v>
      </c>
      <c r="B83" s="22">
        <f t="shared" ref="B83:AM83" si="25">(VLOOKUP(B17,$AV$2:$AW$41,2,FALSE))</f>
        <v>86.859688687819599</v>
      </c>
      <c r="C83" s="22">
        <f t="shared" si="25"/>
        <v>73.183818407877695</v>
      </c>
      <c r="D83" s="22">
        <f t="shared" si="25"/>
        <v>94.271342392869144</v>
      </c>
      <c r="E83" s="22">
        <f t="shared" si="25"/>
        <v>83.137507129084781</v>
      </c>
      <c r="F83" s="22">
        <f t="shared" si="25"/>
        <v>77.067823111333155</v>
      </c>
      <c r="G83" s="22">
        <f t="shared" si="25"/>
        <v>133.16810182295947</v>
      </c>
      <c r="H83" s="22">
        <f t="shared" si="25"/>
        <v>85.841044182504376</v>
      </c>
      <c r="I83" s="22">
        <f t="shared" si="25"/>
        <v>80.877823984176047</v>
      </c>
      <c r="J83" s="22">
        <f t="shared" si="25"/>
        <v>69.09672328692605</v>
      </c>
      <c r="K83" s="22">
        <f t="shared" si="25"/>
        <v>95.285348140244082</v>
      </c>
      <c r="L83" s="22">
        <f t="shared" si="25"/>
        <v>66.291878286457234</v>
      </c>
      <c r="M83" s="22">
        <f t="shared" si="25"/>
        <v>99.50839079800005</v>
      </c>
      <c r="N83" s="22">
        <f t="shared" si="25"/>
        <v>95.532469733411759</v>
      </c>
      <c r="O83" s="22">
        <f t="shared" si="25"/>
        <v>119.69222892160813</v>
      </c>
      <c r="P83" s="22">
        <f t="shared" si="25"/>
        <v>138.81225505260861</v>
      </c>
      <c r="Q83" s="22">
        <f t="shared" si="25"/>
        <v>115.08377296954703</v>
      </c>
      <c r="R83" s="22">
        <f t="shared" si="25"/>
        <v>145.72894896882954</v>
      </c>
      <c r="S83" s="22">
        <f t="shared" si="25"/>
        <v>128.69031435062257</v>
      </c>
      <c r="T83" s="22">
        <f t="shared" si="25"/>
        <v>66.172765077962211</v>
      </c>
      <c r="U83" s="22">
        <f t="shared" si="25"/>
        <v>114.36974142952613</v>
      </c>
      <c r="V83" s="22">
        <f t="shared" si="25"/>
        <v>104.91683177861646</v>
      </c>
      <c r="W83" s="22">
        <f t="shared" si="25"/>
        <v>77.960739387472429</v>
      </c>
      <c r="X83" s="22">
        <f t="shared" si="25"/>
        <v>84.451550684020731</v>
      </c>
      <c r="Y83" s="22">
        <f t="shared" si="25"/>
        <v>93.575242987794098</v>
      </c>
      <c r="Z83" s="85">
        <f t="shared" si="25"/>
        <v>59.87766960644538</v>
      </c>
      <c r="AA83" s="85">
        <f t="shared" si="25"/>
        <v>106.1618417295573</v>
      </c>
      <c r="AB83" s="86">
        <f t="shared" si="25"/>
        <v>157.28816198409424</v>
      </c>
      <c r="AC83" s="86">
        <f t="shared" si="25"/>
        <v>119.23277642904235</v>
      </c>
      <c r="AD83" s="86">
        <f t="shared" si="25"/>
        <v>140.6579447405575</v>
      </c>
      <c r="AE83" s="86">
        <f t="shared" si="25"/>
        <v>113.57366322486159</v>
      </c>
      <c r="AF83" s="86">
        <f t="shared" si="25"/>
        <v>116.76190745194771</v>
      </c>
      <c r="AG83" s="86">
        <f t="shared" si="25"/>
        <v>97.930005481315732</v>
      </c>
      <c r="AH83" s="86">
        <f t="shared" si="25"/>
        <v>81.023406794558852</v>
      </c>
      <c r="AI83" s="86">
        <f t="shared" si="25"/>
        <v>81.415956107454591</v>
      </c>
      <c r="AJ83" s="86">
        <f t="shared" si="25"/>
        <v>68.021596741978456</v>
      </c>
      <c r="AK83" s="22">
        <f t="shared" si="25"/>
        <v>115.22052959128452</v>
      </c>
      <c r="AL83" s="22">
        <f t="shared" si="25"/>
        <v>108.95571967333048</v>
      </c>
      <c r="AM83" s="22">
        <f t="shared" si="25"/>
        <v>94.194006024962746</v>
      </c>
      <c r="AN83" s="22">
        <f ca="1">IF(OR(Fixtures!$D$6&lt;=0,Fixtures!$D$6&gt;39),AVERAGE(B83:AM83),AVERAGE(OFFSET(A83,0,Fixtures!$D$6,1,38-Fixtures!$D$6+1)))</f>
        <v>103.36250111466315</v>
      </c>
      <c r="AO83" s="41" t="str">
        <f t="shared" si="11"/>
        <v>SOU</v>
      </c>
      <c r="AP83" s="67">
        <f ca="1">AVERAGE(OFFSET(A83,0,Fixtures!$D$6,1,9))</f>
        <v>103.75975406255569</v>
      </c>
      <c r="AQ83" s="67">
        <f ca="1">AVERAGE(OFFSET(A83,0,Fixtures!$D$6,1,6))</f>
        <v>111.52995068704728</v>
      </c>
      <c r="AR83" s="67">
        <f ca="1">AVERAGE(OFFSET(A83,0,Fixtures!$D$6,1,3))</f>
        <v>124.48812813148714</v>
      </c>
    </row>
    <row r="84" spans="1:51" x14ac:dyDescent="0.3">
      <c r="A84" s="41" t="str">
        <f t="shared" si="9"/>
        <v>TOT</v>
      </c>
      <c r="B84" s="22">
        <f t="shared" ref="B84:AM84" si="26">(VLOOKUP(B18,$AV$2:$AW$41,2,FALSE))</f>
        <v>157.28816198409424</v>
      </c>
      <c r="C84" s="22">
        <f t="shared" si="26"/>
        <v>66.291878286457234</v>
      </c>
      <c r="D84" s="22">
        <f t="shared" si="26"/>
        <v>140.6579447405575</v>
      </c>
      <c r="E84" s="22">
        <f t="shared" si="26"/>
        <v>95.532469733411759</v>
      </c>
      <c r="F84" s="22">
        <f t="shared" si="26"/>
        <v>114.36974142952613</v>
      </c>
      <c r="G84" s="22">
        <f t="shared" si="26"/>
        <v>77.960739387472429</v>
      </c>
      <c r="H84" s="22">
        <f t="shared" si="26"/>
        <v>111.89694831164324</v>
      </c>
      <c r="I84" s="22">
        <f t="shared" si="26"/>
        <v>94.271342392869144</v>
      </c>
      <c r="J84" s="22">
        <f t="shared" si="26"/>
        <v>119.69222892160813</v>
      </c>
      <c r="K84" s="22">
        <f t="shared" si="26"/>
        <v>59.87766960644538</v>
      </c>
      <c r="L84" s="22">
        <f t="shared" si="26"/>
        <v>81.415956107454591</v>
      </c>
      <c r="M84" s="22">
        <f t="shared" si="26"/>
        <v>94.194006024962746</v>
      </c>
      <c r="N84" s="22">
        <f t="shared" si="26"/>
        <v>119.23277642904235</v>
      </c>
      <c r="O84" s="22">
        <f t="shared" si="26"/>
        <v>133.16810182295947</v>
      </c>
      <c r="P84" s="22">
        <f t="shared" si="26"/>
        <v>68.021596741978456</v>
      </c>
      <c r="Q84" s="22">
        <f t="shared" si="26"/>
        <v>106.1618417295573</v>
      </c>
      <c r="R84" s="22">
        <f t="shared" si="26"/>
        <v>69.09672328692605</v>
      </c>
      <c r="S84" s="22">
        <f t="shared" si="26"/>
        <v>80.877823984176047</v>
      </c>
      <c r="T84" s="22">
        <f t="shared" si="26"/>
        <v>115.22052959128452</v>
      </c>
      <c r="U84" s="22">
        <f t="shared" si="26"/>
        <v>113.57366322486159</v>
      </c>
      <c r="V84" s="22">
        <f t="shared" si="26"/>
        <v>91.552048618617192</v>
      </c>
      <c r="W84" s="22">
        <f t="shared" si="26"/>
        <v>73.183818407877695</v>
      </c>
      <c r="X84" s="22">
        <f t="shared" si="26"/>
        <v>97.930005481315732</v>
      </c>
      <c r="Y84" s="22">
        <f t="shared" si="26"/>
        <v>138.81225505260861</v>
      </c>
      <c r="Z84" s="85">
        <f t="shared" si="26"/>
        <v>81.023406794558852</v>
      </c>
      <c r="AA84" s="85">
        <f t="shared" si="26"/>
        <v>128.69031435062257</v>
      </c>
      <c r="AB84" s="86">
        <f t="shared" si="26"/>
        <v>66.172765077962211</v>
      </c>
      <c r="AC84" s="86">
        <f t="shared" si="26"/>
        <v>84.451550684020731</v>
      </c>
      <c r="AD84" s="86">
        <f t="shared" si="26"/>
        <v>86.859688687819599</v>
      </c>
      <c r="AE84" s="86">
        <f t="shared" si="26"/>
        <v>83.137507129084781</v>
      </c>
      <c r="AF84" s="86">
        <f t="shared" si="26"/>
        <v>145.72894896882954</v>
      </c>
      <c r="AG84" s="86">
        <f t="shared" si="26"/>
        <v>77.067823111333155</v>
      </c>
      <c r="AH84" s="86">
        <f t="shared" si="26"/>
        <v>99.50839079800005</v>
      </c>
      <c r="AI84" s="86">
        <f t="shared" si="26"/>
        <v>108.95571967333048</v>
      </c>
      <c r="AJ84" s="86">
        <f t="shared" si="26"/>
        <v>116.76190745194771</v>
      </c>
      <c r="AK84" s="22">
        <f t="shared" si="26"/>
        <v>115.08377296954703</v>
      </c>
      <c r="AL84" s="22">
        <f t="shared" si="26"/>
        <v>95.285348140244082</v>
      </c>
      <c r="AM84" s="22">
        <f t="shared" si="26"/>
        <v>93.575242987794098</v>
      </c>
      <c r="AN84" s="22">
        <f ca="1">IF(OR(Fixtures!$D$6&lt;=0,Fixtures!$D$6&gt;39),AVERAGE(B84:AM84),AVERAGE(OFFSET(A84,0,Fixtures!$D$6,1,38-Fixtures!$D$6+1)))</f>
        <v>100.58326369108646</v>
      </c>
      <c r="AO84" s="41" t="str">
        <f t="shared" si="11"/>
        <v>TOT</v>
      </c>
      <c r="AP84" s="67">
        <f ca="1">AVERAGE(OFFSET(A84,0,Fixtures!$D$6,1,9))</f>
        <v>101.95058994154589</v>
      </c>
      <c r="AQ84" s="67">
        <f ca="1">AVERAGE(OFFSET(A84,0,Fixtures!$D$6,1,6))</f>
        <v>96.125651563181307</v>
      </c>
      <c r="AR84" s="67">
        <f ca="1">AVERAGE(OFFSET(A84,0,Fixtures!$D$6,1,3))</f>
        <v>84.816248833641694</v>
      </c>
    </row>
    <row r="85" spans="1:51" x14ac:dyDescent="0.3">
      <c r="A85" s="41" t="str">
        <f t="shared" si="9"/>
        <v>WAT</v>
      </c>
      <c r="B85" s="22">
        <f t="shared" ref="B85:AM85" si="27">(VLOOKUP(B19,$AV$2:$AW$41,2,FALSE))</f>
        <v>115.22052959128452</v>
      </c>
      <c r="C85" s="22">
        <f t="shared" si="27"/>
        <v>81.415956107454591</v>
      </c>
      <c r="D85" s="22">
        <f t="shared" si="27"/>
        <v>145.72894896882954</v>
      </c>
      <c r="E85" s="22">
        <f t="shared" si="27"/>
        <v>115.08377296954703</v>
      </c>
      <c r="F85" s="22">
        <f t="shared" si="27"/>
        <v>116.76190745194771</v>
      </c>
      <c r="G85" s="22">
        <f t="shared" si="27"/>
        <v>66.291878286457234</v>
      </c>
      <c r="H85" s="22">
        <f t="shared" si="27"/>
        <v>69.09672328692605</v>
      </c>
      <c r="I85" s="22">
        <f t="shared" si="27"/>
        <v>94.194006024962746</v>
      </c>
      <c r="J85" s="22">
        <f t="shared" si="27"/>
        <v>85.841044182504376</v>
      </c>
      <c r="K85" s="22">
        <f t="shared" si="27"/>
        <v>133.16810182295947</v>
      </c>
      <c r="L85" s="22">
        <f t="shared" si="27"/>
        <v>80.877823984176047</v>
      </c>
      <c r="M85" s="22">
        <f t="shared" si="27"/>
        <v>113.57366322486159</v>
      </c>
      <c r="N85" s="22">
        <f t="shared" si="27"/>
        <v>106.1618417295573</v>
      </c>
      <c r="O85" s="22">
        <f t="shared" si="27"/>
        <v>91.552048618617192</v>
      </c>
      <c r="P85" s="22">
        <f t="shared" si="27"/>
        <v>77.960739387472429</v>
      </c>
      <c r="Q85" s="22">
        <f t="shared" si="27"/>
        <v>114.36974142952613</v>
      </c>
      <c r="R85" s="22">
        <f t="shared" si="27"/>
        <v>59.87766960644538</v>
      </c>
      <c r="S85" s="22">
        <f t="shared" si="27"/>
        <v>83.137507129084781</v>
      </c>
      <c r="T85" s="22">
        <f t="shared" si="27"/>
        <v>77.067823111333155</v>
      </c>
      <c r="U85" s="22">
        <f t="shared" si="27"/>
        <v>157.28816198409424</v>
      </c>
      <c r="V85" s="22">
        <f t="shared" si="27"/>
        <v>84.451550684020731</v>
      </c>
      <c r="W85" s="22">
        <f t="shared" si="27"/>
        <v>108.95571967333048</v>
      </c>
      <c r="X85" s="22">
        <f t="shared" si="27"/>
        <v>104.91683177861646</v>
      </c>
      <c r="Y85" s="22">
        <f t="shared" si="27"/>
        <v>128.69031435062257</v>
      </c>
      <c r="Z85" s="85">
        <f t="shared" si="27"/>
        <v>99.50839079800005</v>
      </c>
      <c r="AA85" s="85">
        <f t="shared" si="27"/>
        <v>94.271342392869144</v>
      </c>
      <c r="AB85" s="86">
        <f t="shared" si="27"/>
        <v>68.021596741978456</v>
      </c>
      <c r="AC85" s="86">
        <f t="shared" si="27"/>
        <v>73.183818407877695</v>
      </c>
      <c r="AD85" s="86">
        <f t="shared" si="27"/>
        <v>93.575242987794098</v>
      </c>
      <c r="AE85" s="86">
        <f t="shared" si="27"/>
        <v>95.285348140244082</v>
      </c>
      <c r="AF85" s="86">
        <f t="shared" si="27"/>
        <v>86.859688687819599</v>
      </c>
      <c r="AG85" s="86">
        <f t="shared" si="27"/>
        <v>111.89694831164324</v>
      </c>
      <c r="AH85" s="86">
        <f t="shared" si="27"/>
        <v>66.172765077962211</v>
      </c>
      <c r="AI85" s="86">
        <f t="shared" si="27"/>
        <v>138.81225505260861</v>
      </c>
      <c r="AJ85" s="86">
        <f t="shared" si="27"/>
        <v>140.6579447405575</v>
      </c>
      <c r="AK85" s="22">
        <f t="shared" si="27"/>
        <v>119.23277642904235</v>
      </c>
      <c r="AL85" s="22">
        <f t="shared" si="27"/>
        <v>81.023406794558852</v>
      </c>
      <c r="AM85" s="22">
        <f t="shared" si="27"/>
        <v>95.532469733411759</v>
      </c>
      <c r="AN85" s="22">
        <f ca="1">IF(OR(Fixtures!$D$6&lt;=0,Fixtures!$D$6&gt;39),AVERAGE(B85:AM85),AVERAGE(OFFSET(A85,0,Fixtures!$D$6,1,38-Fixtures!$D$6+1)))</f>
        <v>100.20296948759272</v>
      </c>
      <c r="AO85" s="41" t="str">
        <f t="shared" si="11"/>
        <v>WAT</v>
      </c>
      <c r="AP85" s="67">
        <f ca="1">AVERAGE(OFFSET(A85,0,Fixtures!$D$6,1,9))</f>
        <v>102.85297642617215</v>
      </c>
      <c r="AQ85" s="67">
        <f ca="1">AVERAGE(OFFSET(A85,0,Fixtures!$D$6,1,6))</f>
        <v>87.828968602223483</v>
      </c>
      <c r="AR85" s="67">
        <f ca="1">AVERAGE(OFFSET(A85,0,Fixtures!$D$6,1,3))</f>
        <v>87.348136511971958</v>
      </c>
    </row>
    <row r="86" spans="1:51" x14ac:dyDescent="0.3">
      <c r="A86" s="41" t="str">
        <f t="shared" si="9"/>
        <v>WHU</v>
      </c>
      <c r="B86" s="22">
        <f t="shared" ref="B86:AM86" si="28">(VLOOKUP(B20,$AV$2:$AW$41,2,FALSE))</f>
        <v>81.023406794558852</v>
      </c>
      <c r="C86" s="22">
        <f t="shared" si="28"/>
        <v>94.271342392869144</v>
      </c>
      <c r="D86" s="22">
        <f t="shared" si="28"/>
        <v>97.930005481315732</v>
      </c>
      <c r="E86" s="22">
        <f t="shared" si="28"/>
        <v>138.81225505260861</v>
      </c>
      <c r="F86" s="22">
        <f t="shared" si="28"/>
        <v>128.69031435062257</v>
      </c>
      <c r="G86" s="22">
        <f t="shared" si="28"/>
        <v>83.137507129084781</v>
      </c>
      <c r="H86" s="22">
        <f t="shared" si="28"/>
        <v>108.95571967333048</v>
      </c>
      <c r="I86" s="22">
        <f t="shared" si="28"/>
        <v>114.36974142952613</v>
      </c>
      <c r="J86" s="22">
        <f t="shared" si="28"/>
        <v>81.415956107454591</v>
      </c>
      <c r="K86" s="22">
        <f t="shared" si="28"/>
        <v>94.194006024962746</v>
      </c>
      <c r="L86" s="22">
        <f t="shared" si="28"/>
        <v>140.6579447405575</v>
      </c>
      <c r="M86" s="22">
        <f t="shared" si="28"/>
        <v>86.859688687819599</v>
      </c>
      <c r="N86" s="22">
        <f t="shared" si="28"/>
        <v>104.91683177861646</v>
      </c>
      <c r="O86" s="22">
        <f t="shared" si="28"/>
        <v>66.172765077962211</v>
      </c>
      <c r="P86" s="22">
        <f t="shared" si="28"/>
        <v>69.09672328692605</v>
      </c>
      <c r="Q86" s="22">
        <f t="shared" si="28"/>
        <v>116.76190745194771</v>
      </c>
      <c r="R86" s="22">
        <f t="shared" si="28"/>
        <v>91.552048618617192</v>
      </c>
      <c r="S86" s="92">
        <f t="shared" si="28"/>
        <v>73.183818407877695</v>
      </c>
      <c r="T86" s="22">
        <f t="shared" si="28"/>
        <v>93.575242987794098</v>
      </c>
      <c r="U86" s="22">
        <f t="shared" si="28"/>
        <v>95.285348140244082</v>
      </c>
      <c r="V86" s="22">
        <f t="shared" si="28"/>
        <v>133.16810182295947</v>
      </c>
      <c r="W86" s="22">
        <f t="shared" si="28"/>
        <v>77.067823111333155</v>
      </c>
      <c r="X86" s="22">
        <f t="shared" si="28"/>
        <v>99.50839079800005</v>
      </c>
      <c r="Y86" s="92">
        <f t="shared" si="28"/>
        <v>77.960739387472429</v>
      </c>
      <c r="Z86" s="85">
        <f t="shared" si="28"/>
        <v>115.22052959128452</v>
      </c>
      <c r="AA86" s="85">
        <f t="shared" si="28"/>
        <v>66.291878286457234</v>
      </c>
      <c r="AB86" s="86">
        <f t="shared" si="28"/>
        <v>59.87766960644538</v>
      </c>
      <c r="AC86" s="86">
        <f t="shared" si="28"/>
        <v>111.89694831164324</v>
      </c>
      <c r="AD86" s="86">
        <f t="shared" si="28"/>
        <v>95.532469733411759</v>
      </c>
      <c r="AE86" s="86">
        <f t="shared" si="28"/>
        <v>84.451550684020731</v>
      </c>
      <c r="AF86" s="86">
        <f t="shared" si="28"/>
        <v>85.841044182504376</v>
      </c>
      <c r="AG86" s="86">
        <f t="shared" si="28"/>
        <v>80.877823984176047</v>
      </c>
      <c r="AH86" s="86">
        <f t="shared" si="28"/>
        <v>115.08377296954703</v>
      </c>
      <c r="AI86" s="86">
        <f t="shared" si="28"/>
        <v>106.1618417295573</v>
      </c>
      <c r="AJ86" s="86">
        <f t="shared" si="28"/>
        <v>113.57366322486159</v>
      </c>
      <c r="AK86" s="22">
        <f t="shared" si="28"/>
        <v>119.69222892160813</v>
      </c>
      <c r="AL86" s="22">
        <f t="shared" si="28"/>
        <v>68.021596741978456</v>
      </c>
      <c r="AM86" s="22">
        <f t="shared" si="28"/>
        <v>157.28816198409424</v>
      </c>
      <c r="AN86" s="22">
        <f ca="1">IF(OR(Fixtures!$D$6&lt;=0,Fixtures!$D$6&gt;39),AVERAGE(B86:AM86),AVERAGE(OFFSET(A86,0,Fixtures!$D$6,1,38-Fixtures!$D$6+1)))</f>
        <v>103.49282749703661</v>
      </c>
      <c r="AO86" s="41" t="str">
        <f t="shared" si="11"/>
        <v>WHU</v>
      </c>
      <c r="AP86" s="67">
        <f ca="1">AVERAGE(OFFSET(A86,0,Fixtures!$D$6,1,9))</f>
        <v>101.45681597125891</v>
      </c>
      <c r="AQ86" s="67">
        <f ca="1">AVERAGE(OFFSET(A86,0,Fixtures!$D$6,1,6))</f>
        <v>95.613934977550528</v>
      </c>
      <c r="AR86" s="67">
        <f ca="1">AVERAGE(OFFSET(A86,0,Fixtures!$D$6,1,3))</f>
        <v>97.293656243025239</v>
      </c>
    </row>
    <row r="87" spans="1:51" x14ac:dyDescent="0.3">
      <c r="A87" s="41" t="str">
        <f t="shared" si="9"/>
        <v>WOL</v>
      </c>
      <c r="B87" s="22">
        <f t="shared" ref="B87:AM87" si="29">(VLOOKUP(B21,$AV$2:$AW$41,2,FALSE))</f>
        <v>77.960739387472429</v>
      </c>
      <c r="C87" s="22">
        <f t="shared" si="29"/>
        <v>83.137507129084781</v>
      </c>
      <c r="D87" s="22">
        <f t="shared" si="29"/>
        <v>106.1618417295573</v>
      </c>
      <c r="E87" s="22">
        <f t="shared" si="29"/>
        <v>81.415956107454591</v>
      </c>
      <c r="F87" s="22">
        <f t="shared" si="29"/>
        <v>80.877823984176047</v>
      </c>
      <c r="G87" s="22">
        <f t="shared" si="29"/>
        <v>93.575242987794098</v>
      </c>
      <c r="H87" s="22">
        <f t="shared" si="29"/>
        <v>119.69222892160813</v>
      </c>
      <c r="I87" s="22">
        <f t="shared" si="29"/>
        <v>66.291878286457234</v>
      </c>
      <c r="J87" s="22">
        <f t="shared" si="29"/>
        <v>111.89694831164324</v>
      </c>
      <c r="K87" s="22">
        <f t="shared" si="29"/>
        <v>115.08377296954703</v>
      </c>
      <c r="L87" s="22">
        <f t="shared" si="29"/>
        <v>95.532469733411759</v>
      </c>
      <c r="M87" s="22">
        <f t="shared" si="29"/>
        <v>157.28816198409424</v>
      </c>
      <c r="N87" s="22">
        <f t="shared" si="29"/>
        <v>108.95571967333048</v>
      </c>
      <c r="O87" s="22">
        <f t="shared" si="29"/>
        <v>94.194006024962746</v>
      </c>
      <c r="P87" s="22">
        <f t="shared" si="29"/>
        <v>145.72894896882954</v>
      </c>
      <c r="Q87" s="22">
        <f t="shared" si="29"/>
        <v>94.271342392869144</v>
      </c>
      <c r="R87" s="22">
        <f t="shared" si="29"/>
        <v>104.91683177861646</v>
      </c>
      <c r="S87" s="22">
        <f t="shared" si="29"/>
        <v>113.57366322486159</v>
      </c>
      <c r="T87" s="22">
        <f t="shared" si="29"/>
        <v>81.023406794558852</v>
      </c>
      <c r="U87" s="22">
        <f t="shared" si="29"/>
        <v>59.87766960644538</v>
      </c>
      <c r="V87" s="22">
        <f t="shared" si="29"/>
        <v>97.930005481315732</v>
      </c>
      <c r="W87" s="22">
        <f t="shared" si="29"/>
        <v>140.6579447405575</v>
      </c>
      <c r="X87" s="22">
        <f t="shared" si="29"/>
        <v>91.552048618617192</v>
      </c>
      <c r="Y87" s="22">
        <f t="shared" si="29"/>
        <v>73.183818407877695</v>
      </c>
      <c r="Z87" s="85">
        <f t="shared" si="29"/>
        <v>68.021596741978456</v>
      </c>
      <c r="AA87" s="85">
        <f t="shared" si="29"/>
        <v>95.285348140244082</v>
      </c>
      <c r="AB87" s="86">
        <f t="shared" si="29"/>
        <v>138.81225505260861</v>
      </c>
      <c r="AC87" s="86">
        <f t="shared" si="29"/>
        <v>85.841044182504376</v>
      </c>
      <c r="AD87" s="86">
        <f t="shared" si="29"/>
        <v>115.22052959128452</v>
      </c>
      <c r="AE87" s="86">
        <f t="shared" si="29"/>
        <v>119.23277642904235</v>
      </c>
      <c r="AF87" s="86">
        <f t="shared" si="29"/>
        <v>133.16810182295947</v>
      </c>
      <c r="AG87" s="86">
        <f t="shared" si="29"/>
        <v>128.69031435062257</v>
      </c>
      <c r="AH87" s="86">
        <f t="shared" si="29"/>
        <v>116.76190745194771</v>
      </c>
      <c r="AI87" s="86">
        <f t="shared" si="29"/>
        <v>77.067823111333155</v>
      </c>
      <c r="AJ87" s="86">
        <f t="shared" si="29"/>
        <v>99.50839079800005</v>
      </c>
      <c r="AK87" s="22">
        <f t="shared" si="29"/>
        <v>86.859688687819599</v>
      </c>
      <c r="AL87" s="22">
        <f t="shared" si="29"/>
        <v>114.36974142952613</v>
      </c>
      <c r="AM87" s="22">
        <f t="shared" si="29"/>
        <v>66.172765077962211</v>
      </c>
      <c r="AN87" s="22">
        <f ca="1">IF(OR(Fixtures!$D$6&lt;=0,Fixtures!$D$6&gt;39),AVERAGE(B87:AM87),AVERAGE(OFFSET(A87,0,Fixtures!$D$6,1,38-Fixtures!$D$6+1)))</f>
        <v>103.89937117572745</v>
      </c>
      <c r="AO87" s="41" t="str">
        <f t="shared" si="11"/>
        <v>WOL</v>
      </c>
      <c r="AP87" s="67">
        <f ca="1">AVERAGE(OFFSET(A87,0,Fixtures!$D$6,1,9))</f>
        <v>106.92784182505709</v>
      </c>
      <c r="AQ87" s="67">
        <f ca="1">AVERAGE(OFFSET(A87,0,Fixtures!$D$6,1,6))</f>
        <v>116.48577897139349</v>
      </c>
      <c r="AR87" s="67">
        <f ca="1">AVERAGE(OFFSET(A87,0,Fixtures!$D$6,1,3))</f>
        <v>106.76478340094376</v>
      </c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si="30">AVERAGE(B24:G24)</f>
        <v>1.3249208258454197</v>
      </c>
      <c r="C90" s="9">
        <f t="shared" si="30"/>
        <v>1.238691892833677</v>
      </c>
      <c r="D90" s="9">
        <f t="shared" si="30"/>
        <v>1.2991696432168272</v>
      </c>
      <c r="E90" s="9">
        <f t="shared" si="30"/>
        <v>1.3306660319062698</v>
      </c>
      <c r="F90" s="9">
        <f t="shared" si="30"/>
        <v>1.3518348538121898</v>
      </c>
      <c r="G90" s="9">
        <f t="shared" si="30"/>
        <v>1.3615247283095986</v>
      </c>
      <c r="H90" s="9">
        <f t="shared" si="30"/>
        <v>1.1521363570636154</v>
      </c>
      <c r="I90" s="9">
        <f t="shared" si="30"/>
        <v>1.2780865974546136</v>
      </c>
      <c r="J90" s="9">
        <f t="shared" si="30"/>
        <v>1.1879638479769232</v>
      </c>
      <c r="K90" s="9">
        <f t="shared" si="30"/>
        <v>1.30478210171673</v>
      </c>
      <c r="L90" s="9">
        <f t="shared" si="30"/>
        <v>1.2671251741034366</v>
      </c>
      <c r="M90" s="9">
        <f t="shared" si="30"/>
        <v>1.2594481973688811</v>
      </c>
      <c r="N90" s="9">
        <f t="shared" si="30"/>
        <v>1.2657789639200858</v>
      </c>
      <c r="O90" s="9">
        <f t="shared" si="30"/>
        <v>1.2148296271650387</v>
      </c>
      <c r="P90" s="9">
        <f t="shared" si="30"/>
        <v>1.1878536610241188</v>
      </c>
      <c r="Q90" s="9">
        <f t="shared" si="30"/>
        <v>1.1160070218635953</v>
      </c>
      <c r="R90" s="9">
        <f t="shared" si="30"/>
        <v>1.0689964093144895</v>
      </c>
      <c r="S90" s="9">
        <f t="shared" si="30"/>
        <v>1.098490615839127</v>
      </c>
      <c r="T90" s="9">
        <f t="shared" si="30"/>
        <v>1.0705615185570228</v>
      </c>
      <c r="U90" s="9">
        <f t="shared" si="30"/>
        <v>1.0300764129286331</v>
      </c>
      <c r="V90" s="9">
        <f t="shared" si="30"/>
        <v>1.1639478637876239</v>
      </c>
      <c r="W90" s="9">
        <f t="shared" si="30"/>
        <v>1.200608779170059</v>
      </c>
      <c r="X90" s="9">
        <f t="shared" si="30"/>
        <v>1.1506192628376548</v>
      </c>
      <c r="Y90" s="9">
        <f t="shared" si="30"/>
        <v>1.2660264834076183</v>
      </c>
      <c r="Z90" s="9">
        <f t="shared" si="30"/>
        <v>1.3175096602436496</v>
      </c>
      <c r="AA90" s="9">
        <f t="shared" si="30"/>
        <v>1.3261071630064458</v>
      </c>
      <c r="AB90" s="9">
        <f t="shared" si="30"/>
        <v>1.3219739301987017</v>
      </c>
      <c r="AC90" s="9">
        <f t="shared" si="30"/>
        <v>1.2257364778155235</v>
      </c>
      <c r="AD90" s="9">
        <f t="shared" si="30"/>
        <v>1.3176559923637081</v>
      </c>
      <c r="AE90" s="9">
        <f t="shared" si="30"/>
        <v>1.1485918580929331</v>
      </c>
      <c r="AF90" s="9">
        <f t="shared" si="30"/>
        <v>1.1397523294621965</v>
      </c>
      <c r="AG90" s="9">
        <f t="shared" si="30"/>
        <v>1.2077983333803382</v>
      </c>
      <c r="AH90" s="9">
        <f t="shared" si="30"/>
        <v>1.1649809953383166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si="32">AVERAGE(B25:G25)</f>
        <v>1.3332321806223353</v>
      </c>
      <c r="C91" s="9">
        <f t="shared" ref="C91:C109" si="33">AVERAGE(C25:H25)</f>
        <v>1.4126216554068505</v>
      </c>
      <c r="D91" s="9">
        <f t="shared" ref="D91:D109" si="34">AVERAGE(D25:I25)</f>
        <v>1.3236954024653034</v>
      </c>
      <c r="E91" s="9">
        <f t="shared" ref="E91:E109" si="35">AVERAGE(E25:J25)</f>
        <v>1.35841399006672</v>
      </c>
      <c r="F91" s="9">
        <f t="shared" ref="F91:F109" si="36">AVERAGE(F25:K25)</f>
        <v>1.3090881494819138</v>
      </c>
      <c r="G91" s="9">
        <f t="shared" ref="G91:G109" si="37">AVERAGE(G25:L25)</f>
        <v>1.1487876007422904</v>
      </c>
      <c r="H91" s="9">
        <f t="shared" ref="H91:H109" si="38">AVERAGE(H25:M25)</f>
        <v>1.1009941768287137</v>
      </c>
      <c r="I91" s="9">
        <f t="shared" ref="I91:I109" si="39">AVERAGE(I25:N25)</f>
        <v>1.1772190619351763</v>
      </c>
      <c r="J91" s="9">
        <f t="shared" ref="J91:J109" si="40">AVERAGE(J25:O25)</f>
        <v>1.0948650709872385</v>
      </c>
      <c r="K91" s="9">
        <f t="shared" ref="K91:K109" si="41">AVERAGE(K25:P25)</f>
        <v>0.9599004578</v>
      </c>
      <c r="L91" s="9">
        <f t="shared" ref="L91:L109" si="42">AVERAGE(L25:Q25)</f>
        <v>1.0505996214223832</v>
      </c>
      <c r="M91" s="9">
        <f t="shared" ref="M91:M109" si="43">AVERAGE(M25:R25)</f>
        <v>1.0282193964961261</v>
      </c>
      <c r="N91" s="9">
        <f t="shared" ref="N91:N109" si="44">AVERAGE(N25:S25)</f>
        <v>1.1505537529257717</v>
      </c>
      <c r="O91" s="9">
        <f t="shared" ref="O91:O109" si="45">AVERAGE(O25:T25)</f>
        <v>1.1464753941511232</v>
      </c>
      <c r="P91" s="9">
        <f t="shared" ref="P91:P109" si="46">AVERAGE(P25:U25)</f>
        <v>1.2005470754767587</v>
      </c>
      <c r="Q91" s="9">
        <f t="shared" ref="Q91:Q109" si="47">AVERAGE(Q25:V25)</f>
        <v>1.2379471508464908</v>
      </c>
      <c r="R91" s="9">
        <f t="shared" ref="R91:R109" si="48">AVERAGE(R25:W25)</f>
        <v>1.2064330160433998</v>
      </c>
      <c r="S91" s="9">
        <f t="shared" ref="S91:S109" si="49">AVERAGE(S25:X25)</f>
        <v>1.2375354133784728</v>
      </c>
      <c r="T91" s="9">
        <f t="shared" ref="T91:T109" si="50">AVERAGE(T25:Y25)</f>
        <v>1.2547603842303321</v>
      </c>
      <c r="U91" s="9">
        <f t="shared" ref="U91:U109" si="51">AVERAGE(U25:Z25)</f>
        <v>1.145013612958302</v>
      </c>
      <c r="V91" s="9">
        <f t="shared" ref="V91:V109" si="52">AVERAGE(V25:AA25)</f>
        <v>1.1997962889646179</v>
      </c>
      <c r="W91" s="9">
        <f t="shared" ref="W91:W109" si="53">AVERAGE(W25:AB25)</f>
        <v>1.2082796487131944</v>
      </c>
      <c r="X91" s="9">
        <f t="shared" ref="X91:X109" si="54">AVERAGE(X25:AC25)</f>
        <v>1.2373822813439199</v>
      </c>
      <c r="Y91" s="9">
        <f t="shared" ref="Y91:Y109" si="55">AVERAGE(Y25:AD25)</f>
        <v>1.2078941953804303</v>
      </c>
      <c r="Z91" s="9">
        <f t="shared" ref="Z91:Z109" si="56">AVERAGE(Z25:AE25)</f>
        <v>1.1221273029320851</v>
      </c>
      <c r="AA91" s="9">
        <f t="shared" ref="AA91:AA109" si="57">AVERAGE(AA25:AF25)</f>
        <v>1.1332062656367679</v>
      </c>
      <c r="AB91" s="9">
        <f t="shared" ref="AB91:AB109" si="58">AVERAGE(AB25:AG25)</f>
        <v>1.0879848184602687</v>
      </c>
      <c r="AC91" s="9">
        <f t="shared" ref="AC91:AC109" si="59">AVERAGE(AC25:AH25)</f>
        <v>1.0307204235852272</v>
      </c>
      <c r="AD91" s="9">
        <f t="shared" ref="AD91:AD109" si="60">AVERAGE(AD25:AI25)</f>
        <v>1.0062892477579379</v>
      </c>
      <c r="AE91" s="9">
        <f t="shared" ref="AE91:AE109" si="61">AVERAGE(AE25:AJ25)</f>
        <v>1.1180623179565863</v>
      </c>
      <c r="AF91" s="9">
        <f t="shared" ref="AF91:AH109" si="62">AVERAGE(AF25:AK25)</f>
        <v>1.0865419350086813</v>
      </c>
      <c r="AG91" s="9">
        <f t="shared" si="62"/>
        <v>1.1364858279533865</v>
      </c>
      <c r="AH91" s="9">
        <f t="shared" si="62"/>
        <v>1.1654380704378584</v>
      </c>
      <c r="AX91" s="80"/>
      <c r="AY91" s="66"/>
    </row>
    <row r="92" spans="1:51" x14ac:dyDescent="0.3">
      <c r="A92" s="41" t="str">
        <f t="shared" si="31"/>
        <v>BOU</v>
      </c>
      <c r="B92" s="9">
        <f t="shared" si="32"/>
        <v>0.97352795407738257</v>
      </c>
      <c r="C92" s="9">
        <f t="shared" si="33"/>
        <v>1.0702499993113079</v>
      </c>
      <c r="D92" s="9">
        <f t="shared" si="34"/>
        <v>1.0193333532922666</v>
      </c>
      <c r="E92" s="9">
        <f t="shared" si="35"/>
        <v>1.1277928814481377</v>
      </c>
      <c r="F92" s="9">
        <f t="shared" si="36"/>
        <v>1.1584573611421076</v>
      </c>
      <c r="G92" s="9">
        <f t="shared" si="37"/>
        <v>1.1277320850421833</v>
      </c>
      <c r="H92" s="9">
        <f t="shared" si="38"/>
        <v>1.1638670175996522</v>
      </c>
      <c r="I92" s="9">
        <f t="shared" si="39"/>
        <v>1.0488600931682768</v>
      </c>
      <c r="J92" s="9">
        <f t="shared" si="40"/>
        <v>1.033978097975522</v>
      </c>
      <c r="K92" s="9">
        <f t="shared" si="41"/>
        <v>0.91714447088026674</v>
      </c>
      <c r="L92" s="9">
        <f t="shared" si="42"/>
        <v>0.9041179356638418</v>
      </c>
      <c r="M92" s="9">
        <f t="shared" si="43"/>
        <v>0.8496972426869901</v>
      </c>
      <c r="N92" s="9">
        <f t="shared" si="44"/>
        <v>0.8722236247944769</v>
      </c>
      <c r="O92" s="9">
        <f t="shared" si="45"/>
        <v>0.9328644950528503</v>
      </c>
      <c r="P92" s="9">
        <f t="shared" si="46"/>
        <v>0.94580992364652017</v>
      </c>
      <c r="Q92" s="9">
        <f t="shared" si="47"/>
        <v>0.98520921401148132</v>
      </c>
      <c r="R92" s="9">
        <f t="shared" si="48"/>
        <v>1.0724973398636195</v>
      </c>
      <c r="S92" s="9">
        <f t="shared" si="49"/>
        <v>1.1452853868489647</v>
      </c>
      <c r="T92" s="9">
        <f t="shared" si="50"/>
        <v>1.1622869544664229</v>
      </c>
      <c r="U92" s="9">
        <f t="shared" si="51"/>
        <v>1.2383476232109167</v>
      </c>
      <c r="V92" s="9">
        <f t="shared" si="52"/>
        <v>1.2119301792650863</v>
      </c>
      <c r="W92" s="9">
        <f t="shared" si="53"/>
        <v>1.1622185931203213</v>
      </c>
      <c r="X92" s="9">
        <f t="shared" si="54"/>
        <v>1.0893707656923295</v>
      </c>
      <c r="Y92" s="9">
        <f t="shared" si="55"/>
        <v>1.0069160726544564</v>
      </c>
      <c r="Z92" s="9">
        <f t="shared" si="56"/>
        <v>1.0053192925599153</v>
      </c>
      <c r="AA92" s="9">
        <f t="shared" si="57"/>
        <v>0.81622081399002366</v>
      </c>
      <c r="AB92" s="9">
        <f t="shared" si="58"/>
        <v>0.96186700181185625</v>
      </c>
      <c r="AC92" s="9">
        <f t="shared" si="59"/>
        <v>0.93293953471157642</v>
      </c>
      <c r="AD92" s="9">
        <f t="shared" si="60"/>
        <v>0.97805653429388151</v>
      </c>
      <c r="AE92" s="9">
        <f t="shared" si="61"/>
        <v>1.0649432393583742</v>
      </c>
      <c r="AF92" s="9">
        <f t="shared" si="62"/>
        <v>0.95208803112240548</v>
      </c>
      <c r="AG92" s="9">
        <f t="shared" si="62"/>
        <v>1.0559951662802818</v>
      </c>
      <c r="AH92" s="9">
        <f t="shared" si="62"/>
        <v>0.91702590065176681</v>
      </c>
    </row>
    <row r="93" spans="1:51" x14ac:dyDescent="0.3">
      <c r="A93" s="41" t="str">
        <f t="shared" si="31"/>
        <v>BRI</v>
      </c>
      <c r="B93" s="9">
        <f t="shared" si="32"/>
        <v>1.3145932260040942</v>
      </c>
      <c r="C93" s="9">
        <f t="shared" si="33"/>
        <v>1.2569252772951545</v>
      </c>
      <c r="D93" s="9">
        <f t="shared" si="34"/>
        <v>1.1663455419155053</v>
      </c>
      <c r="E93" s="9">
        <f t="shared" si="35"/>
        <v>1.1516864728998746</v>
      </c>
      <c r="F93" s="9">
        <f t="shared" si="36"/>
        <v>1.2521592485455455</v>
      </c>
      <c r="G93" s="9">
        <f t="shared" si="37"/>
        <v>1.3246246338881951</v>
      </c>
      <c r="H93" s="9">
        <f t="shared" si="38"/>
        <v>1.2391644638497454</v>
      </c>
      <c r="I93" s="9">
        <f t="shared" si="39"/>
        <v>1.330480779360858</v>
      </c>
      <c r="J93" s="9">
        <f t="shared" si="40"/>
        <v>1.2063567778796902</v>
      </c>
      <c r="K93" s="9">
        <f t="shared" si="41"/>
        <v>1.1461454730434426</v>
      </c>
      <c r="L93" s="9">
        <f t="shared" si="42"/>
        <v>1.11272783418826</v>
      </c>
      <c r="M93" s="9">
        <f t="shared" si="43"/>
        <v>0.97456662982444409</v>
      </c>
      <c r="N93" s="9">
        <f t="shared" si="44"/>
        <v>1.0601034932673929</v>
      </c>
      <c r="O93" s="9">
        <f t="shared" si="45"/>
        <v>1.0045027908318447</v>
      </c>
      <c r="P93" s="9">
        <f t="shared" si="46"/>
        <v>1.1913285765117814</v>
      </c>
      <c r="Q93" s="9">
        <f t="shared" si="47"/>
        <v>1.1973541006785717</v>
      </c>
      <c r="R93" s="9">
        <f t="shared" si="48"/>
        <v>1.157762765307025</v>
      </c>
      <c r="S93" s="9">
        <f t="shared" si="49"/>
        <v>1.3369299962132306</v>
      </c>
      <c r="T93" s="9">
        <f t="shared" si="50"/>
        <v>1.3257253754862253</v>
      </c>
      <c r="U93" s="9">
        <f t="shared" si="51"/>
        <v>1.3863613966907835</v>
      </c>
      <c r="V93" s="9">
        <f t="shared" si="52"/>
        <v>1.3564526076974281</v>
      </c>
      <c r="W93" s="9">
        <f t="shared" si="53"/>
        <v>1.3168971457650664</v>
      </c>
      <c r="X93" s="9">
        <f t="shared" si="54"/>
        <v>1.4228898831549239</v>
      </c>
      <c r="Y93" s="9">
        <f t="shared" si="55"/>
        <v>1.1992721269306759</v>
      </c>
      <c r="Z93" s="9">
        <f t="shared" si="56"/>
        <v>1.260564679381559</v>
      </c>
      <c r="AA93" s="9">
        <f t="shared" si="57"/>
        <v>1.1856188186897281</v>
      </c>
      <c r="AB93" s="9">
        <f t="shared" si="58"/>
        <v>1.1044880846135874</v>
      </c>
      <c r="AC93" s="9">
        <f t="shared" si="59"/>
        <v>1.170779011926699</v>
      </c>
      <c r="AD93" s="9">
        <f t="shared" si="60"/>
        <v>1.0793696397718497</v>
      </c>
      <c r="AE93" s="9">
        <f t="shared" si="61"/>
        <v>1.1337229270231814</v>
      </c>
      <c r="AF93" s="9">
        <f t="shared" si="62"/>
        <v>1.0408270615330306</v>
      </c>
      <c r="AG93" s="9">
        <f t="shared" si="62"/>
        <v>1.2114390146173759</v>
      </c>
      <c r="AH93" s="9">
        <f t="shared" si="62"/>
        <v>1.1846493799470637</v>
      </c>
    </row>
    <row r="94" spans="1:51" x14ac:dyDescent="0.3">
      <c r="A94" s="41" t="str">
        <f t="shared" si="31"/>
        <v>BUR</v>
      </c>
      <c r="B94" s="9">
        <f t="shared" si="32"/>
        <v>1.1548487733561541</v>
      </c>
      <c r="C94" s="9">
        <f t="shared" si="33"/>
        <v>1.1406107031412389</v>
      </c>
      <c r="D94" s="9">
        <f t="shared" si="34"/>
        <v>1.1866249377465901</v>
      </c>
      <c r="E94" s="9">
        <f t="shared" si="35"/>
        <v>1.2022588267363152</v>
      </c>
      <c r="F94" s="9">
        <f t="shared" si="36"/>
        <v>1.2188447312232382</v>
      </c>
      <c r="G94" s="9">
        <f t="shared" si="37"/>
        <v>1.1885020617572442</v>
      </c>
      <c r="H94" s="9">
        <f t="shared" si="38"/>
        <v>1.2034123218970498</v>
      </c>
      <c r="I94" s="9">
        <f t="shared" si="39"/>
        <v>1.1491588944779874</v>
      </c>
      <c r="J94" s="9">
        <f t="shared" si="40"/>
        <v>1.1811953857018156</v>
      </c>
      <c r="K94" s="9">
        <f t="shared" si="41"/>
        <v>1.2183537933764104</v>
      </c>
      <c r="L94" s="9">
        <f t="shared" si="42"/>
        <v>1.195408087696223</v>
      </c>
      <c r="M94" s="9">
        <f t="shared" si="43"/>
        <v>1.3626950570609273</v>
      </c>
      <c r="N94" s="9">
        <f t="shared" si="44"/>
        <v>1.2407187733669784</v>
      </c>
      <c r="O94" s="9">
        <f t="shared" si="45"/>
        <v>1.2115921549410633</v>
      </c>
      <c r="P94" s="9">
        <f t="shared" si="46"/>
        <v>1.1442650845505644</v>
      </c>
      <c r="Q94" s="9">
        <f t="shared" si="47"/>
        <v>1.3086683895324127</v>
      </c>
      <c r="R94" s="9">
        <f t="shared" si="48"/>
        <v>1.2739785053251418</v>
      </c>
      <c r="S94" s="9">
        <f t="shared" si="49"/>
        <v>1.1761691723224805</v>
      </c>
      <c r="T94" s="9">
        <f t="shared" si="50"/>
        <v>1.1039717026268798</v>
      </c>
      <c r="U94" s="9">
        <f t="shared" si="51"/>
        <v>1.2120771710591758</v>
      </c>
      <c r="V94" s="9">
        <f t="shared" si="52"/>
        <v>1.1943330565943413</v>
      </c>
      <c r="W94" s="9">
        <f t="shared" si="53"/>
        <v>1.1423376414514406</v>
      </c>
      <c r="X94" s="9">
        <f t="shared" si="54"/>
        <v>1.228604324530397</v>
      </c>
      <c r="Y94" s="9">
        <f t="shared" si="55"/>
        <v>1.2493668345272071</v>
      </c>
      <c r="Z94" s="9">
        <f t="shared" si="56"/>
        <v>1.2463160473884709</v>
      </c>
      <c r="AA94" s="9">
        <f t="shared" si="57"/>
        <v>1.2526329172594117</v>
      </c>
      <c r="AB94" s="9">
        <f t="shared" si="58"/>
        <v>1.2562013218982975</v>
      </c>
      <c r="AC94" s="9">
        <f t="shared" si="59"/>
        <v>1.1721851844053521</v>
      </c>
      <c r="AD94" s="9">
        <f t="shared" si="60"/>
        <v>1.179502980172864</v>
      </c>
      <c r="AE94" s="9">
        <f t="shared" si="61"/>
        <v>1.0589437382073157</v>
      </c>
      <c r="AF94" s="9">
        <f t="shared" si="62"/>
        <v>1.1240730956634879</v>
      </c>
      <c r="AG94" s="9">
        <f t="shared" si="62"/>
        <v>1.0663688428798206</v>
      </c>
      <c r="AH94" s="9">
        <f t="shared" si="62"/>
        <v>1.1497056601332309</v>
      </c>
    </row>
    <row r="95" spans="1:51" x14ac:dyDescent="0.3">
      <c r="A95" s="41" t="str">
        <f t="shared" si="31"/>
        <v>CHE</v>
      </c>
      <c r="B95" s="9">
        <f t="shared" si="32"/>
        <v>1.4384469551581542</v>
      </c>
      <c r="C95" s="9">
        <f t="shared" si="33"/>
        <v>1.621618954846741</v>
      </c>
      <c r="D95" s="9">
        <f t="shared" si="34"/>
        <v>1.5589514216161471</v>
      </c>
      <c r="E95" s="9">
        <f t="shared" si="35"/>
        <v>1.7057376165709524</v>
      </c>
      <c r="F95" s="9">
        <f t="shared" si="36"/>
        <v>1.6346201775373659</v>
      </c>
      <c r="G95" s="9">
        <f t="shared" si="37"/>
        <v>1.7071640843722176</v>
      </c>
      <c r="H95" s="9">
        <f t="shared" si="38"/>
        <v>1.83381427196104</v>
      </c>
      <c r="I95" s="9">
        <f t="shared" si="39"/>
        <v>1.64629033850224</v>
      </c>
      <c r="J95" s="9">
        <f t="shared" si="40"/>
        <v>1.8640761995225974</v>
      </c>
      <c r="K95" s="9">
        <f t="shared" si="41"/>
        <v>1.9152155204121577</v>
      </c>
      <c r="L95" s="9">
        <f t="shared" si="42"/>
        <v>1.9015192084043386</v>
      </c>
      <c r="M95" s="9">
        <f t="shared" si="43"/>
        <v>2.0646326050111612</v>
      </c>
      <c r="N95" s="9">
        <f t="shared" si="44"/>
        <v>1.9289101903785746</v>
      </c>
      <c r="O95" s="9">
        <f t="shared" si="45"/>
        <v>2.1062138310370409</v>
      </c>
      <c r="P95" s="9">
        <f t="shared" si="46"/>
        <v>1.8984426224093032</v>
      </c>
      <c r="Q95" s="9">
        <f t="shared" si="47"/>
        <v>1.6519528898832547</v>
      </c>
      <c r="R95" s="9">
        <f t="shared" si="48"/>
        <v>1.7735687452801308</v>
      </c>
      <c r="S95" s="9">
        <f t="shared" si="49"/>
        <v>1.653613852174346</v>
      </c>
      <c r="T95" s="9">
        <f t="shared" si="50"/>
        <v>1.7966923791204537</v>
      </c>
      <c r="U95" s="9">
        <f t="shared" si="51"/>
        <v>1.6487473375584714</v>
      </c>
      <c r="V95" s="9">
        <f t="shared" si="52"/>
        <v>1.6640445825386829</v>
      </c>
      <c r="W95" s="9">
        <f t="shared" si="53"/>
        <v>1.7494880568246645</v>
      </c>
      <c r="X95" s="9">
        <f t="shared" si="54"/>
        <v>1.6971616437086769</v>
      </c>
      <c r="Y95" s="9">
        <f t="shared" si="55"/>
        <v>1.7136100859998011</v>
      </c>
      <c r="Z95" s="9">
        <f t="shared" si="56"/>
        <v>1.6783393848177051</v>
      </c>
      <c r="AA95" s="9">
        <f t="shared" si="57"/>
        <v>1.7313456818330433</v>
      </c>
      <c r="AB95" s="9">
        <f t="shared" si="58"/>
        <v>1.7756778896946512</v>
      </c>
      <c r="AC95" s="9">
        <f t="shared" si="59"/>
        <v>1.8211134823090411</v>
      </c>
      <c r="AD95" s="9">
        <f t="shared" si="60"/>
        <v>1.7824165396498992</v>
      </c>
      <c r="AE95" s="9">
        <f t="shared" si="61"/>
        <v>1.6703207996921474</v>
      </c>
      <c r="AF95" s="9">
        <f t="shared" si="62"/>
        <v>1.773398179834784</v>
      </c>
      <c r="AG95" s="9">
        <f t="shared" si="62"/>
        <v>1.6748952750923454</v>
      </c>
      <c r="AH95" s="9">
        <f t="shared" si="62"/>
        <v>1.6346038620101828</v>
      </c>
    </row>
    <row r="96" spans="1:51" x14ac:dyDescent="0.3">
      <c r="A96" s="41" t="str">
        <f t="shared" si="31"/>
        <v>CRY</v>
      </c>
      <c r="B96" s="9">
        <f t="shared" si="32"/>
        <v>0.84186551075828298</v>
      </c>
      <c r="C96" s="9">
        <f t="shared" si="33"/>
        <v>0.90427425520018978</v>
      </c>
      <c r="D96" s="9">
        <f t="shared" si="34"/>
        <v>0.95905294522385243</v>
      </c>
      <c r="E96" s="9">
        <f t="shared" si="35"/>
        <v>0.99933577115616468</v>
      </c>
      <c r="F96" s="9">
        <f t="shared" si="36"/>
        <v>0.87369656266954987</v>
      </c>
      <c r="G96" s="9">
        <f t="shared" si="37"/>
        <v>0.91347507618819801</v>
      </c>
      <c r="H96" s="9">
        <f t="shared" si="38"/>
        <v>0.86534694930316813</v>
      </c>
      <c r="I96" s="9">
        <f t="shared" si="39"/>
        <v>0.76113866321326717</v>
      </c>
      <c r="J96" s="9">
        <f t="shared" si="40"/>
        <v>0.7190810964676525</v>
      </c>
      <c r="K96" s="9">
        <f t="shared" si="41"/>
        <v>0.80187918789569934</v>
      </c>
      <c r="L96" s="9">
        <f t="shared" si="42"/>
        <v>0.80499395163243326</v>
      </c>
      <c r="M96" s="9">
        <f t="shared" si="43"/>
        <v>0.83664808203858387</v>
      </c>
      <c r="N96" s="9">
        <f t="shared" si="44"/>
        <v>0.90019092340852225</v>
      </c>
      <c r="O96" s="9">
        <f t="shared" si="45"/>
        <v>1.0153819001622224</v>
      </c>
      <c r="P96" s="9">
        <f t="shared" si="46"/>
        <v>1.0214779896845285</v>
      </c>
      <c r="Q96" s="9">
        <f t="shared" si="47"/>
        <v>0.95757613772005401</v>
      </c>
      <c r="R96" s="9">
        <f t="shared" si="48"/>
        <v>1.0157508624042333</v>
      </c>
      <c r="S96" s="9">
        <f t="shared" si="49"/>
        <v>0.91892087745140705</v>
      </c>
      <c r="T96" s="9">
        <f t="shared" si="50"/>
        <v>0.94708540992178947</v>
      </c>
      <c r="U96" s="9">
        <f t="shared" si="51"/>
        <v>0.86525551494816944</v>
      </c>
      <c r="V96" s="9">
        <f t="shared" si="52"/>
        <v>0.85208718850567478</v>
      </c>
      <c r="W96" s="9">
        <f t="shared" si="53"/>
        <v>0.92788180728631753</v>
      </c>
      <c r="X96" s="9">
        <f t="shared" si="54"/>
        <v>0.86495392256154968</v>
      </c>
      <c r="Y96" s="9">
        <f t="shared" si="55"/>
        <v>0.96888430708118156</v>
      </c>
      <c r="Z96" s="9">
        <f t="shared" si="56"/>
        <v>0.93275850095700052</v>
      </c>
      <c r="AA96" s="9">
        <f t="shared" si="57"/>
        <v>0.86098250382660568</v>
      </c>
      <c r="AB96" s="9">
        <f t="shared" si="58"/>
        <v>0.92378014907060269</v>
      </c>
      <c r="AC96" s="9">
        <f t="shared" si="59"/>
        <v>0.8017189234939005</v>
      </c>
      <c r="AD96" s="9">
        <f t="shared" si="60"/>
        <v>0.8076681717119637</v>
      </c>
      <c r="AE96" s="9">
        <f t="shared" si="61"/>
        <v>0.78480284995583427</v>
      </c>
      <c r="AF96" s="9">
        <f t="shared" si="62"/>
        <v>0.77526290160286138</v>
      </c>
      <c r="AG96" s="9">
        <f t="shared" si="62"/>
        <v>0.78723985507105032</v>
      </c>
      <c r="AH96" s="9">
        <f t="shared" si="62"/>
        <v>0.78526296273922858</v>
      </c>
    </row>
    <row r="97" spans="1:39" x14ac:dyDescent="0.3">
      <c r="A97" s="41" t="str">
        <f t="shared" si="31"/>
        <v>EVE</v>
      </c>
      <c r="B97" s="9">
        <f t="shared" si="32"/>
        <v>1.4716092455176994</v>
      </c>
      <c r="C97" s="9">
        <f t="shared" si="33"/>
        <v>1.4831421184136062</v>
      </c>
      <c r="D97" s="9">
        <f t="shared" si="34"/>
        <v>1.3574567890058331</v>
      </c>
      <c r="E97" s="9">
        <f t="shared" si="35"/>
        <v>1.4619770920131299</v>
      </c>
      <c r="F97" s="9">
        <f t="shared" si="36"/>
        <v>1.4430553547189546</v>
      </c>
      <c r="G97" s="9">
        <f t="shared" si="37"/>
        <v>1.4838205016273796</v>
      </c>
      <c r="H97" s="9">
        <f t="shared" si="38"/>
        <v>1.4339658790090981</v>
      </c>
      <c r="I97" s="9">
        <f t="shared" si="39"/>
        <v>1.5833371679831132</v>
      </c>
      <c r="J97" s="9">
        <f t="shared" si="40"/>
        <v>1.5645175134709974</v>
      </c>
      <c r="K97" s="9">
        <f t="shared" si="41"/>
        <v>1.3144710189502984</v>
      </c>
      <c r="L97" s="9">
        <f t="shared" si="42"/>
        <v>1.3241554694722411</v>
      </c>
      <c r="M97" s="9">
        <f t="shared" si="43"/>
        <v>1.1968221193609427</v>
      </c>
      <c r="N97" s="9">
        <f t="shared" si="44"/>
        <v>1.3050097357522519</v>
      </c>
      <c r="O97" s="9">
        <f t="shared" si="45"/>
        <v>1.220615696580184</v>
      </c>
      <c r="P97" s="9">
        <f t="shared" si="46"/>
        <v>1.2991241409904766</v>
      </c>
      <c r="Q97" s="9">
        <f t="shared" si="47"/>
        <v>1.3126890223323366</v>
      </c>
      <c r="R97" s="9">
        <f t="shared" si="48"/>
        <v>1.4014572597694681</v>
      </c>
      <c r="S97" s="9">
        <f t="shared" si="49"/>
        <v>1.5097595633718524</v>
      </c>
      <c r="T97" s="9">
        <f t="shared" si="50"/>
        <v>1.5715254922450512</v>
      </c>
      <c r="U97" s="9">
        <f t="shared" si="51"/>
        <v>1.504224897868389</v>
      </c>
      <c r="V97" s="9">
        <f t="shared" si="52"/>
        <v>1.556463993836452</v>
      </c>
      <c r="W97" s="9">
        <f t="shared" si="53"/>
        <v>1.6183025109679232</v>
      </c>
      <c r="X97" s="9">
        <f t="shared" si="54"/>
        <v>1.5353750506738255</v>
      </c>
      <c r="Y97" s="9">
        <f t="shared" si="55"/>
        <v>1.423162805347592</v>
      </c>
      <c r="Z97" s="9">
        <f t="shared" si="56"/>
        <v>1.2487572318413924</v>
      </c>
      <c r="AA97" s="9">
        <f t="shared" si="57"/>
        <v>1.2818407144080177</v>
      </c>
      <c r="AB97" s="9">
        <f t="shared" si="58"/>
        <v>1.2325118125379235</v>
      </c>
      <c r="AC97" s="9">
        <f t="shared" si="59"/>
        <v>1.2120162153115346</v>
      </c>
      <c r="AD97" s="9">
        <f t="shared" si="60"/>
        <v>1.2863529589757892</v>
      </c>
      <c r="AE97" s="9">
        <f t="shared" si="61"/>
        <v>1.2925365972282754</v>
      </c>
      <c r="AF97" s="9">
        <f t="shared" si="62"/>
        <v>1.5099275746742216</v>
      </c>
      <c r="AG97" s="9">
        <f t="shared" si="62"/>
        <v>1.4327243818675897</v>
      </c>
      <c r="AH97" s="9">
        <f t="shared" si="62"/>
        <v>1.5306428543418029</v>
      </c>
    </row>
    <row r="98" spans="1:39" x14ac:dyDescent="0.3">
      <c r="A98" s="41" t="str">
        <f t="shared" si="31"/>
        <v>LEI</v>
      </c>
      <c r="B98" s="9">
        <f t="shared" si="32"/>
        <v>1.4370673005022112</v>
      </c>
      <c r="C98" s="9">
        <f t="shared" si="33"/>
        <v>1.6001162133984481</v>
      </c>
      <c r="D98" s="9">
        <f t="shared" si="34"/>
        <v>1.5851750529681505</v>
      </c>
      <c r="E98" s="9">
        <f t="shared" si="35"/>
        <v>1.7102220985857797</v>
      </c>
      <c r="F98" s="9">
        <f t="shared" si="36"/>
        <v>1.5412104337461914</v>
      </c>
      <c r="G98" s="9">
        <f t="shared" si="37"/>
        <v>1.6018610036804077</v>
      </c>
      <c r="H98" s="9">
        <f t="shared" si="38"/>
        <v>1.6362223382603782</v>
      </c>
      <c r="I98" s="9">
        <f t="shared" si="39"/>
        <v>1.4519375531886887</v>
      </c>
      <c r="J98" s="9">
        <f t="shared" si="40"/>
        <v>1.5984837788149526</v>
      </c>
      <c r="K98" s="9">
        <f t="shared" si="41"/>
        <v>1.6377340271142826</v>
      </c>
      <c r="L98" s="9">
        <f t="shared" si="42"/>
        <v>1.7258802337787558</v>
      </c>
      <c r="M98" s="9">
        <f t="shared" si="43"/>
        <v>1.9064630291555726</v>
      </c>
      <c r="N98" s="9">
        <f t="shared" si="44"/>
        <v>1.7250900141822605</v>
      </c>
      <c r="O98" s="9">
        <f t="shared" si="45"/>
        <v>1.7136393650238064</v>
      </c>
      <c r="P98" s="9">
        <f t="shared" si="46"/>
        <v>1.7079701407721031</v>
      </c>
      <c r="Q98" s="9">
        <f t="shared" si="47"/>
        <v>1.6339022021225478</v>
      </c>
      <c r="R98" s="9">
        <f t="shared" si="48"/>
        <v>1.653062252678372</v>
      </c>
      <c r="S98" s="9">
        <f t="shared" si="49"/>
        <v>1.456540354451044</v>
      </c>
      <c r="T98" s="9">
        <f t="shared" si="50"/>
        <v>1.7219437490355609</v>
      </c>
      <c r="U98" s="9">
        <f t="shared" si="51"/>
        <v>1.7442632602956349</v>
      </c>
      <c r="V98" s="9">
        <f t="shared" si="52"/>
        <v>1.6252673186569959</v>
      </c>
      <c r="W98" s="9">
        <f t="shared" si="53"/>
        <v>1.5871610195418695</v>
      </c>
      <c r="X98" s="9">
        <f t="shared" si="54"/>
        <v>1.5321221946829748</v>
      </c>
      <c r="Y98" s="9">
        <f t="shared" si="55"/>
        <v>1.7822407804494571</v>
      </c>
      <c r="Z98" s="9">
        <f t="shared" si="56"/>
        <v>1.5919292309801403</v>
      </c>
      <c r="AA98" s="9">
        <f t="shared" si="57"/>
        <v>1.6915538539282355</v>
      </c>
      <c r="AB98" s="9">
        <f t="shared" si="58"/>
        <v>1.7207930663885591</v>
      </c>
      <c r="AC98" s="9">
        <f t="shared" si="59"/>
        <v>1.8175273206059088</v>
      </c>
      <c r="AD98" s="9">
        <f t="shared" si="60"/>
        <v>1.7747072605243037</v>
      </c>
      <c r="AE98" s="9">
        <f t="shared" si="61"/>
        <v>1.5770327314557877</v>
      </c>
      <c r="AF98" s="9">
        <f t="shared" si="62"/>
        <v>1.6178467626407091</v>
      </c>
      <c r="AG98" s="9">
        <f t="shared" si="62"/>
        <v>1.4873442978056628</v>
      </c>
      <c r="AH98" s="9">
        <f t="shared" si="62"/>
        <v>1.5352800176035</v>
      </c>
    </row>
    <row r="99" spans="1:39" x14ac:dyDescent="0.3">
      <c r="A99" s="41" t="str">
        <f t="shared" si="31"/>
        <v>LIV</v>
      </c>
      <c r="B99" s="9">
        <f t="shared" si="32"/>
        <v>2.0884455031700977</v>
      </c>
      <c r="C99" s="9">
        <f t="shared" si="33"/>
        <v>1.8231403176746117</v>
      </c>
      <c r="D99" s="9">
        <f t="shared" si="34"/>
        <v>1.8945093638689947</v>
      </c>
      <c r="E99" s="9">
        <f t="shared" si="35"/>
        <v>1.6805055568096645</v>
      </c>
      <c r="F99" s="9">
        <f t="shared" si="36"/>
        <v>1.7990498387189904</v>
      </c>
      <c r="G99" s="9">
        <f t="shared" si="37"/>
        <v>1.6751962300323398</v>
      </c>
      <c r="H99" s="9">
        <f t="shared" si="38"/>
        <v>1.7693389557997454</v>
      </c>
      <c r="I99" s="9">
        <f t="shared" si="39"/>
        <v>1.8166381071818571</v>
      </c>
      <c r="J99" s="9">
        <f t="shared" si="40"/>
        <v>1.8864524283627568</v>
      </c>
      <c r="K99" s="9">
        <f t="shared" si="41"/>
        <v>2.0400332813528208</v>
      </c>
      <c r="L99" s="9">
        <f t="shared" si="42"/>
        <v>1.9848013476086874</v>
      </c>
      <c r="M99" s="9">
        <f t="shared" si="43"/>
        <v>2.0352316357418547</v>
      </c>
      <c r="N99" s="9">
        <f t="shared" si="44"/>
        <v>2.0931231786859414</v>
      </c>
      <c r="O99" s="9">
        <f t="shared" si="45"/>
        <v>2.0483825241757057</v>
      </c>
      <c r="P99" s="9">
        <f t="shared" si="46"/>
        <v>1.9406275292630344</v>
      </c>
      <c r="Q99" s="9">
        <f t="shared" si="47"/>
        <v>1.9220162030338297</v>
      </c>
      <c r="R99" s="9">
        <f t="shared" si="48"/>
        <v>1.8557851055412418</v>
      </c>
      <c r="S99" s="9">
        <f t="shared" si="49"/>
        <v>1.7277680571803169</v>
      </c>
      <c r="T99" s="9">
        <f t="shared" si="50"/>
        <v>1.584111884076483</v>
      </c>
      <c r="U99" s="9">
        <f t="shared" si="51"/>
        <v>1.752599392059522</v>
      </c>
      <c r="V99" s="9">
        <f t="shared" si="52"/>
        <v>1.7822701405215902</v>
      </c>
      <c r="W99" s="9">
        <f t="shared" si="53"/>
        <v>1.9627489120621762</v>
      </c>
      <c r="X99" s="9">
        <f t="shared" si="54"/>
        <v>1.9973877359852488</v>
      </c>
      <c r="Y99" s="9">
        <f t="shared" si="55"/>
        <v>2.1725981806660655</v>
      </c>
      <c r="Z99" s="9">
        <f t="shared" si="56"/>
        <v>2.207896807735009</v>
      </c>
      <c r="AA99" s="9">
        <f t="shared" si="57"/>
        <v>2.2165566924403368</v>
      </c>
      <c r="AB99" s="9">
        <f t="shared" si="58"/>
        <v>2.0810789303094386</v>
      </c>
      <c r="AC99" s="9">
        <f t="shared" si="59"/>
        <v>2.1215600572070326</v>
      </c>
      <c r="AD99" s="9">
        <f t="shared" si="60"/>
        <v>2.1110767920710107</v>
      </c>
      <c r="AE99" s="9">
        <f t="shared" si="61"/>
        <v>2.016499086787205</v>
      </c>
      <c r="AF99" s="9">
        <f t="shared" si="62"/>
        <v>2.0569475105856392</v>
      </c>
      <c r="AG99" s="9">
        <f t="shared" si="62"/>
        <v>1.9396566051962727</v>
      </c>
      <c r="AH99" s="9">
        <f t="shared" si="62"/>
        <v>2.0794613251408101</v>
      </c>
    </row>
    <row r="100" spans="1:39" x14ac:dyDescent="0.3">
      <c r="A100" s="41" t="str">
        <f t="shared" si="31"/>
        <v>MCI</v>
      </c>
      <c r="B100" s="9">
        <f t="shared" si="32"/>
        <v>2.5606673780558169</v>
      </c>
      <c r="C100" s="9">
        <f t="shared" si="33"/>
        <v>2.432764734805049</v>
      </c>
      <c r="D100" s="9">
        <f t="shared" si="34"/>
        <v>2.3481662860762564</v>
      </c>
      <c r="E100" s="9">
        <f t="shared" si="35"/>
        <v>2.2961470098439305</v>
      </c>
      <c r="F100" s="9">
        <f t="shared" si="36"/>
        <v>2.470044276423113</v>
      </c>
      <c r="G100" s="9">
        <f t="shared" si="37"/>
        <v>2.5484741751651163</v>
      </c>
      <c r="H100" s="9">
        <f t="shared" si="38"/>
        <v>2.2562119071613553</v>
      </c>
      <c r="I100" s="9">
        <f t="shared" si="39"/>
        <v>2.3151789607879807</v>
      </c>
      <c r="J100" s="9">
        <f t="shared" si="40"/>
        <v>2.3553090362303131</v>
      </c>
      <c r="K100" s="9">
        <f t="shared" si="41"/>
        <v>2.3325959382343275</v>
      </c>
      <c r="L100" s="9">
        <f t="shared" si="42"/>
        <v>2.0260753317514562</v>
      </c>
      <c r="M100" s="9">
        <f t="shared" si="43"/>
        <v>1.8866271793505718</v>
      </c>
      <c r="N100" s="9">
        <f t="shared" si="44"/>
        <v>2.0779973930078506</v>
      </c>
      <c r="O100" s="9">
        <f t="shared" si="45"/>
        <v>1.9773646882987694</v>
      </c>
      <c r="P100" s="9">
        <f t="shared" si="46"/>
        <v>1.9775075318964239</v>
      </c>
      <c r="Q100" s="9">
        <f t="shared" si="47"/>
        <v>2.0950771858797901</v>
      </c>
      <c r="R100" s="9">
        <f t="shared" si="48"/>
        <v>2.1866587330587781</v>
      </c>
      <c r="S100" s="9">
        <f t="shared" si="49"/>
        <v>2.3363288052482631</v>
      </c>
      <c r="T100" s="9">
        <f t="shared" si="50"/>
        <v>2.2030984894582435</v>
      </c>
      <c r="U100" s="9">
        <f t="shared" si="51"/>
        <v>2.259730508855204</v>
      </c>
      <c r="V100" s="9">
        <f t="shared" si="52"/>
        <v>2.4727633134487976</v>
      </c>
      <c r="W100" s="9">
        <f t="shared" si="53"/>
        <v>2.3250959641015712</v>
      </c>
      <c r="X100" s="9">
        <f t="shared" si="54"/>
        <v>2.3725094345625464</v>
      </c>
      <c r="Y100" s="9">
        <f t="shared" si="55"/>
        <v>2.1297931108950694</v>
      </c>
      <c r="Z100" s="9">
        <f t="shared" si="56"/>
        <v>2.3079841814878925</v>
      </c>
      <c r="AA100" s="9">
        <f t="shared" si="57"/>
        <v>2.2414628593811594</v>
      </c>
      <c r="AB100" s="9">
        <f t="shared" si="58"/>
        <v>1.9415790962451174</v>
      </c>
      <c r="AC100" s="9">
        <f t="shared" si="59"/>
        <v>1.9875471168539154</v>
      </c>
      <c r="AD100" s="9">
        <f t="shared" si="60"/>
        <v>2.0863274695907079</v>
      </c>
      <c r="AE100" s="9">
        <f t="shared" si="61"/>
        <v>2.1751083830799547</v>
      </c>
      <c r="AF100" s="9">
        <f t="shared" si="62"/>
        <v>2.2867456334703951</v>
      </c>
      <c r="AG100" s="9">
        <f t="shared" si="62"/>
        <v>2.3941537908828332</v>
      </c>
      <c r="AH100" s="9">
        <f t="shared" si="62"/>
        <v>2.6654456391099375</v>
      </c>
    </row>
    <row r="101" spans="1:39" x14ac:dyDescent="0.3">
      <c r="A101" s="41" t="str">
        <f t="shared" si="31"/>
        <v>MUN</v>
      </c>
      <c r="B101" s="9">
        <f t="shared" si="32"/>
        <v>1.5038818034990191</v>
      </c>
      <c r="C101" s="9">
        <f t="shared" si="33"/>
        <v>1.6077559616383041</v>
      </c>
      <c r="D101" s="9">
        <f t="shared" si="34"/>
        <v>1.7166717981195967</v>
      </c>
      <c r="E101" s="9">
        <f t="shared" si="35"/>
        <v>1.5974503308942893</v>
      </c>
      <c r="F101" s="9">
        <f t="shared" si="36"/>
        <v>1.6496063746514122</v>
      </c>
      <c r="G101" s="9">
        <f t="shared" si="37"/>
        <v>1.6318335275125548</v>
      </c>
      <c r="H101" s="9">
        <f t="shared" si="38"/>
        <v>1.682972817769377</v>
      </c>
      <c r="I101" s="9">
        <f t="shared" si="39"/>
        <v>1.5275081049945982</v>
      </c>
      <c r="J101" s="9">
        <f t="shared" si="40"/>
        <v>1.7102476684598591</v>
      </c>
      <c r="K101" s="9">
        <f t="shared" si="41"/>
        <v>1.8021056659497103</v>
      </c>
      <c r="L101" s="9">
        <f t="shared" si="42"/>
        <v>1.6901233754475857</v>
      </c>
      <c r="M101" s="9">
        <f t="shared" si="43"/>
        <v>1.7201207232137101</v>
      </c>
      <c r="N101" s="9">
        <f t="shared" si="44"/>
        <v>1.6185279002089967</v>
      </c>
      <c r="O101" s="9">
        <f t="shared" si="45"/>
        <v>1.8431648062334263</v>
      </c>
      <c r="P101" s="9">
        <f t="shared" si="46"/>
        <v>1.5935792552634582</v>
      </c>
      <c r="Q101" s="9">
        <f t="shared" si="47"/>
        <v>1.5161343610850235</v>
      </c>
      <c r="R101" s="9">
        <f t="shared" si="48"/>
        <v>1.7609502963970742</v>
      </c>
      <c r="S101" s="9">
        <f t="shared" si="49"/>
        <v>1.6147163795795194</v>
      </c>
      <c r="T101" s="9">
        <f t="shared" si="50"/>
        <v>1.6900868921738645</v>
      </c>
      <c r="U101" s="9">
        <f t="shared" si="51"/>
        <v>1.5273854574302055</v>
      </c>
      <c r="V101" s="9">
        <f t="shared" si="52"/>
        <v>1.4783904989638073</v>
      </c>
      <c r="W101" s="9">
        <f t="shared" si="53"/>
        <v>1.5986059418391392</v>
      </c>
      <c r="X101" s="9">
        <f t="shared" si="54"/>
        <v>1.3896099079613089</v>
      </c>
      <c r="Y101" s="9">
        <f t="shared" si="55"/>
        <v>1.4823350831302136</v>
      </c>
      <c r="Z101" s="9">
        <f t="shared" si="56"/>
        <v>1.3783330462015817</v>
      </c>
      <c r="AA101" s="9">
        <f t="shared" si="57"/>
        <v>1.4065346678943531</v>
      </c>
      <c r="AB101" s="9">
        <f t="shared" si="58"/>
        <v>1.4730834044040559</v>
      </c>
      <c r="AC101" s="9">
        <f t="shared" si="59"/>
        <v>1.5120922021089509</v>
      </c>
      <c r="AD101" s="9">
        <f t="shared" si="60"/>
        <v>1.6240569032086336</v>
      </c>
      <c r="AE101" s="9">
        <f t="shared" si="61"/>
        <v>1.7134269755067226</v>
      </c>
      <c r="AF101" s="9">
        <f t="shared" si="62"/>
        <v>1.7317446701230199</v>
      </c>
      <c r="AG101" s="9">
        <f t="shared" si="62"/>
        <v>1.8809235900154013</v>
      </c>
      <c r="AH101" s="9">
        <f t="shared" si="62"/>
        <v>1.8422935195475754</v>
      </c>
    </row>
    <row r="102" spans="1:39" x14ac:dyDescent="0.3">
      <c r="A102" s="41" t="str">
        <f t="shared" si="31"/>
        <v>NEW</v>
      </c>
      <c r="B102" s="9">
        <f t="shared" si="32"/>
        <v>0.9005978824539288</v>
      </c>
      <c r="C102" s="9">
        <f t="shared" si="33"/>
        <v>0.81597923679490114</v>
      </c>
      <c r="D102" s="9">
        <f t="shared" si="34"/>
        <v>0.80034736163682041</v>
      </c>
      <c r="E102" s="9">
        <f t="shared" si="35"/>
        <v>0.77464314694416936</v>
      </c>
      <c r="F102" s="9">
        <f t="shared" si="36"/>
        <v>0.71835299624738669</v>
      </c>
      <c r="G102" s="9">
        <f t="shared" si="37"/>
        <v>0.79592340292932917</v>
      </c>
      <c r="H102" s="9">
        <f t="shared" si="38"/>
        <v>0.82459116972857371</v>
      </c>
      <c r="I102" s="9">
        <f t="shared" si="39"/>
        <v>0.89088898252596405</v>
      </c>
      <c r="J102" s="9">
        <f t="shared" si="40"/>
        <v>0.88751211714283273</v>
      </c>
      <c r="K102" s="9">
        <f t="shared" si="41"/>
        <v>0.90175072486698216</v>
      </c>
      <c r="L102" s="9">
        <f t="shared" si="42"/>
        <v>0.94558942621025555</v>
      </c>
      <c r="M102" s="9">
        <f t="shared" si="43"/>
        <v>0.90328146458628922</v>
      </c>
      <c r="N102" s="9">
        <f t="shared" si="44"/>
        <v>0.87325472865729215</v>
      </c>
      <c r="O102" s="9">
        <f t="shared" si="45"/>
        <v>0.79396758135520373</v>
      </c>
      <c r="P102" s="9">
        <f t="shared" si="46"/>
        <v>0.82349375926149337</v>
      </c>
      <c r="Q102" s="9">
        <f t="shared" si="47"/>
        <v>0.87497470600427896</v>
      </c>
      <c r="R102" s="9">
        <f t="shared" si="48"/>
        <v>0.78654262351321069</v>
      </c>
      <c r="S102" s="9">
        <f t="shared" si="49"/>
        <v>0.80221348383572655</v>
      </c>
      <c r="T102" s="9">
        <f t="shared" si="50"/>
        <v>0.7259314367666615</v>
      </c>
      <c r="U102" s="9">
        <f t="shared" si="51"/>
        <v>0.85876057189765354</v>
      </c>
      <c r="V102" s="9">
        <f t="shared" si="52"/>
        <v>0.82466533657928187</v>
      </c>
      <c r="W102" s="9">
        <f t="shared" si="53"/>
        <v>0.79475771927070715</v>
      </c>
      <c r="X102" s="9">
        <f t="shared" si="54"/>
        <v>0.87402908097225895</v>
      </c>
      <c r="Y102" s="9">
        <f t="shared" si="55"/>
        <v>0.86449060398817956</v>
      </c>
      <c r="Z102" s="9">
        <f t="shared" si="56"/>
        <v>0.90854582560613961</v>
      </c>
      <c r="AA102" s="9">
        <f t="shared" si="57"/>
        <v>0.93805750464992688</v>
      </c>
      <c r="AB102" s="9">
        <f t="shared" si="58"/>
        <v>0.95560017304988409</v>
      </c>
      <c r="AC102" s="9">
        <f t="shared" si="59"/>
        <v>1.0660816622114941</v>
      </c>
      <c r="AD102" s="9">
        <f t="shared" si="60"/>
        <v>0.98314468555255596</v>
      </c>
      <c r="AE102" s="9">
        <f t="shared" si="61"/>
        <v>0.99147995330159933</v>
      </c>
      <c r="AF102" s="9">
        <f t="shared" si="62"/>
        <v>1.0086075884026944</v>
      </c>
      <c r="AG102" s="9">
        <f t="shared" si="62"/>
        <v>0.88057222079248876</v>
      </c>
      <c r="AH102" s="9">
        <f t="shared" si="62"/>
        <v>0.85507638736860037</v>
      </c>
    </row>
    <row r="103" spans="1:39" x14ac:dyDescent="0.3">
      <c r="A103" s="41" t="str">
        <f t="shared" si="31"/>
        <v>NOR</v>
      </c>
      <c r="B103" s="9">
        <f t="shared" si="32"/>
        <v>0.99431506354332544</v>
      </c>
      <c r="C103" s="9">
        <f t="shared" si="33"/>
        <v>1.0470169605438777</v>
      </c>
      <c r="D103" s="9">
        <f t="shared" si="34"/>
        <v>1.078805876518524</v>
      </c>
      <c r="E103" s="9">
        <f t="shared" si="35"/>
        <v>1.0946098361379815</v>
      </c>
      <c r="F103" s="9">
        <f t="shared" si="36"/>
        <v>1.0670523166760659</v>
      </c>
      <c r="G103" s="9">
        <f t="shared" si="37"/>
        <v>1.0596121091798278</v>
      </c>
      <c r="H103" s="9">
        <f t="shared" si="38"/>
        <v>1.1525599475062951</v>
      </c>
      <c r="I103" s="9">
        <f t="shared" si="39"/>
        <v>1.1335432225476219</v>
      </c>
      <c r="J103" s="9">
        <f t="shared" si="40"/>
        <v>1.0560766638596877</v>
      </c>
      <c r="K103" s="9">
        <f t="shared" si="41"/>
        <v>1.028857894455222</v>
      </c>
      <c r="L103" s="9">
        <f t="shared" si="42"/>
        <v>1.0499925621043433</v>
      </c>
      <c r="M103" s="9">
        <f t="shared" si="43"/>
        <v>1.0244833151956889</v>
      </c>
      <c r="N103" s="9">
        <f t="shared" si="44"/>
        <v>0.95712021686817961</v>
      </c>
      <c r="O103" s="9">
        <f t="shared" si="45"/>
        <v>1.0310557590718696</v>
      </c>
      <c r="P103" s="9">
        <f t="shared" si="46"/>
        <v>1.0084137147871388</v>
      </c>
      <c r="Q103" s="9">
        <f t="shared" si="47"/>
        <v>1.0838488397555699</v>
      </c>
      <c r="R103" s="9">
        <f t="shared" si="48"/>
        <v>1.0101790900447709</v>
      </c>
      <c r="S103" s="9">
        <f t="shared" si="49"/>
        <v>1.1428039307965014</v>
      </c>
      <c r="T103" s="9">
        <f t="shared" si="50"/>
        <v>1.1156260642779643</v>
      </c>
      <c r="U103" s="9">
        <f t="shared" si="51"/>
        <v>1.0943458808569202</v>
      </c>
      <c r="V103" s="9">
        <f t="shared" si="52"/>
        <v>1.0336877378578089</v>
      </c>
      <c r="W103" s="9">
        <f t="shared" si="53"/>
        <v>0.9231332222628793</v>
      </c>
      <c r="X103" s="9">
        <f t="shared" si="54"/>
        <v>0.99888908920800112</v>
      </c>
      <c r="Y103" s="9">
        <f t="shared" si="55"/>
        <v>0.86486775675395522</v>
      </c>
      <c r="Z103" s="9">
        <f t="shared" si="56"/>
        <v>0.94450792285034824</v>
      </c>
      <c r="AA103" s="9">
        <f t="shared" si="57"/>
        <v>0.95473250426462941</v>
      </c>
      <c r="AB103" s="9">
        <f t="shared" si="58"/>
        <v>0.96425015221707289</v>
      </c>
      <c r="AC103" s="9">
        <f t="shared" si="59"/>
        <v>1.0764309624653012</v>
      </c>
      <c r="AD103" s="9">
        <f t="shared" si="60"/>
        <v>1.0474508635849327</v>
      </c>
      <c r="AE103" s="9">
        <f t="shared" si="61"/>
        <v>1.2054824484994882</v>
      </c>
      <c r="AF103" s="9">
        <f t="shared" si="62"/>
        <v>1.0950817404550088</v>
      </c>
      <c r="AG103" s="9">
        <f t="shared" si="62"/>
        <v>1.1077999142171049</v>
      </c>
      <c r="AH103" s="9">
        <f t="shared" si="62"/>
        <v>1.0620685904439344</v>
      </c>
    </row>
    <row r="104" spans="1:39" x14ac:dyDescent="0.3">
      <c r="A104" s="41" t="str">
        <f t="shared" si="31"/>
        <v>SHU</v>
      </c>
      <c r="B104" s="9">
        <f t="shared" si="32"/>
        <v>1.083767242929832</v>
      </c>
      <c r="C104" s="9">
        <f t="shared" si="33"/>
        <v>1.0512170920635044</v>
      </c>
      <c r="D104" s="9">
        <f t="shared" si="34"/>
        <v>0.98138234814599024</v>
      </c>
      <c r="E104" s="9">
        <f t="shared" si="35"/>
        <v>1.0251785704620009</v>
      </c>
      <c r="F104" s="9">
        <f t="shared" si="36"/>
        <v>1.1137082941543308</v>
      </c>
      <c r="G104" s="9">
        <f t="shared" si="37"/>
        <v>1.1020129383373412</v>
      </c>
      <c r="H104" s="9">
        <f t="shared" si="38"/>
        <v>1.1093961222949602</v>
      </c>
      <c r="I104" s="9">
        <f t="shared" si="39"/>
        <v>1.1296942509556713</v>
      </c>
      <c r="J104" s="9">
        <f t="shared" si="40"/>
        <v>1.0815864115335767</v>
      </c>
      <c r="K104" s="9">
        <f t="shared" si="41"/>
        <v>1.1303165710705056</v>
      </c>
      <c r="L104" s="9">
        <f t="shared" si="42"/>
        <v>1.1208744372384036</v>
      </c>
      <c r="M104" s="9">
        <f t="shared" si="43"/>
        <v>1.2251341399016251</v>
      </c>
      <c r="N104" s="9">
        <f t="shared" si="44"/>
        <v>1.2391999486378749</v>
      </c>
      <c r="O104" s="9">
        <f t="shared" si="45"/>
        <v>1.3137444182193143</v>
      </c>
      <c r="P104" s="9">
        <f t="shared" si="46"/>
        <v>1.309064582188969</v>
      </c>
      <c r="Q104" s="9">
        <f t="shared" si="47"/>
        <v>1.122131764402521</v>
      </c>
      <c r="R104" s="9">
        <f t="shared" si="48"/>
        <v>1.2298148134265829</v>
      </c>
      <c r="S104" s="9">
        <f t="shared" si="49"/>
        <v>1.0684581356627672</v>
      </c>
      <c r="T104" s="9">
        <f t="shared" si="50"/>
        <v>1.0763955526734323</v>
      </c>
      <c r="U104" s="9">
        <f t="shared" si="51"/>
        <v>0.98844104235123309</v>
      </c>
      <c r="V104" s="9">
        <f t="shared" si="52"/>
        <v>1.1493981483447862</v>
      </c>
      <c r="W104" s="9">
        <f t="shared" si="53"/>
        <v>1.2844575411168695</v>
      </c>
      <c r="X104" s="9">
        <f t="shared" si="54"/>
        <v>1.2019963665937774</v>
      </c>
      <c r="Y104" s="9">
        <f t="shared" si="55"/>
        <v>1.3256759231894781</v>
      </c>
      <c r="Z104" s="9">
        <f t="shared" si="56"/>
        <v>1.3524636915190076</v>
      </c>
      <c r="AA104" s="9">
        <f t="shared" si="57"/>
        <v>1.309827868723852</v>
      </c>
      <c r="AB104" s="9">
        <f t="shared" si="58"/>
        <v>1.2522162706268778</v>
      </c>
      <c r="AC104" s="9">
        <f t="shared" si="59"/>
        <v>1.1621759163568772</v>
      </c>
      <c r="AD104" s="9">
        <f t="shared" si="60"/>
        <v>1.1196767320404726</v>
      </c>
      <c r="AE104" s="9">
        <f t="shared" si="61"/>
        <v>1.0015335422492679</v>
      </c>
      <c r="AF104" s="9">
        <f t="shared" si="62"/>
        <v>0.93959439406672163</v>
      </c>
      <c r="AG104" s="9">
        <f t="shared" si="62"/>
        <v>1.0290246955038533</v>
      </c>
      <c r="AH104" s="9">
        <f t="shared" si="62"/>
        <v>0.96782535084743326</v>
      </c>
    </row>
    <row r="105" spans="1:39" x14ac:dyDescent="0.3">
      <c r="A105" s="41" t="str">
        <f t="shared" si="31"/>
        <v>SOU</v>
      </c>
      <c r="B105" s="9">
        <f t="shared" si="32"/>
        <v>1.2731669012287605</v>
      </c>
      <c r="C105" s="9">
        <f t="shared" si="33"/>
        <v>1.2710478429873213</v>
      </c>
      <c r="D105" s="9">
        <f t="shared" si="34"/>
        <v>1.2906102783011846</v>
      </c>
      <c r="E105" s="9">
        <f t="shared" si="35"/>
        <v>1.2382402082589095</v>
      </c>
      <c r="F105" s="9">
        <f t="shared" si="36"/>
        <v>1.269126766843681</v>
      </c>
      <c r="G105" s="9">
        <f t="shared" si="37"/>
        <v>1.2467098642134753</v>
      </c>
      <c r="H105" s="9">
        <f t="shared" si="38"/>
        <v>1.161128184673559</v>
      </c>
      <c r="I105" s="9">
        <f t="shared" si="39"/>
        <v>1.1812889915868479</v>
      </c>
      <c r="J105" s="9">
        <f t="shared" si="40"/>
        <v>1.2799767658943775</v>
      </c>
      <c r="K105" s="9">
        <f t="shared" si="41"/>
        <v>1.4891745931655846</v>
      </c>
      <c r="L105" s="9">
        <f t="shared" si="42"/>
        <v>1.4863119363402546</v>
      </c>
      <c r="M105" s="9">
        <f t="shared" si="43"/>
        <v>1.7189306831461864</v>
      </c>
      <c r="N105" s="9">
        <f t="shared" si="44"/>
        <v>1.7336360215223781</v>
      </c>
      <c r="O105" s="9">
        <f t="shared" si="45"/>
        <v>1.6725598327325575</v>
      </c>
      <c r="P105" s="9">
        <f t="shared" si="46"/>
        <v>1.6590271134954611</v>
      </c>
      <c r="Q105" s="9">
        <f t="shared" si="47"/>
        <v>1.5728461225073456</v>
      </c>
      <c r="R105" s="9">
        <f t="shared" si="48"/>
        <v>1.4956200933589636</v>
      </c>
      <c r="S105" s="9">
        <f t="shared" si="49"/>
        <v>1.3398189143422563</v>
      </c>
      <c r="T105" s="9">
        <f t="shared" si="50"/>
        <v>1.2667699939565387</v>
      </c>
      <c r="U105" s="9">
        <f t="shared" si="51"/>
        <v>1.2536744794075889</v>
      </c>
      <c r="V105" s="9">
        <f t="shared" si="52"/>
        <v>1.2328054398220254</v>
      </c>
      <c r="W105" s="9">
        <f t="shared" si="53"/>
        <v>1.3659624474802554</v>
      </c>
      <c r="X105" s="9">
        <f t="shared" si="54"/>
        <v>1.4518195347934109</v>
      </c>
      <c r="Y105" s="9">
        <f t="shared" si="55"/>
        <v>1.5947274046997773</v>
      </c>
      <c r="Z105" s="9">
        <f t="shared" si="56"/>
        <v>1.6363295701245095</v>
      </c>
      <c r="AA105" s="9">
        <f t="shared" si="57"/>
        <v>1.8086413120119884</v>
      </c>
      <c r="AB105" s="9">
        <f t="shared" si="58"/>
        <v>1.7424400555474779</v>
      </c>
      <c r="AC105" s="9">
        <f t="shared" si="59"/>
        <v>1.5485326915186786</v>
      </c>
      <c r="AD105" s="9">
        <f t="shared" si="60"/>
        <v>1.4698633968340913</v>
      </c>
      <c r="AE105" s="9">
        <f t="shared" si="61"/>
        <v>1.2537362450266738</v>
      </c>
      <c r="AF105" s="9">
        <f t="shared" si="62"/>
        <v>1.3104266447176045</v>
      </c>
      <c r="AG105" s="9">
        <f t="shared" si="62"/>
        <v>1.240210625062296</v>
      </c>
      <c r="AH105" s="9">
        <f t="shared" si="62"/>
        <v>1.2759829964036549</v>
      </c>
    </row>
    <row r="106" spans="1:39" x14ac:dyDescent="0.3">
      <c r="A106" s="41" t="str">
        <f t="shared" si="31"/>
        <v>TOT</v>
      </c>
      <c r="B106" s="9">
        <f t="shared" si="32"/>
        <v>1.4503663498008088</v>
      </c>
      <c r="C106" s="9">
        <f t="shared" si="33"/>
        <v>1.3421765481159948</v>
      </c>
      <c r="D106" s="9">
        <f t="shared" si="34"/>
        <v>1.396740239776828</v>
      </c>
      <c r="E106" s="9">
        <f t="shared" si="35"/>
        <v>1.3467685282248858</v>
      </c>
      <c r="F106" s="9">
        <f t="shared" si="36"/>
        <v>1.277236906283971</v>
      </c>
      <c r="G106" s="9">
        <f t="shared" si="37"/>
        <v>1.1634090084105597</v>
      </c>
      <c r="H106" s="9">
        <f t="shared" si="38"/>
        <v>1.2358862443805732</v>
      </c>
      <c r="I106" s="9">
        <f t="shared" si="39"/>
        <v>1.2017000904574382</v>
      </c>
      <c r="J106" s="9">
        <f t="shared" si="40"/>
        <v>1.3352640955882451</v>
      </c>
      <c r="K106" s="9">
        <f t="shared" si="41"/>
        <v>1.1826292775044445</v>
      </c>
      <c r="L106" s="9">
        <f t="shared" si="42"/>
        <v>1.3188962097824788</v>
      </c>
      <c r="M106" s="9">
        <f t="shared" si="43"/>
        <v>1.2948720605507107</v>
      </c>
      <c r="N106" s="9">
        <f t="shared" si="44"/>
        <v>1.2631329864517518</v>
      </c>
      <c r="O106" s="9">
        <f t="shared" si="45"/>
        <v>1.3052408849248895</v>
      </c>
      <c r="P106" s="9">
        <f t="shared" si="46"/>
        <v>1.2093189832385858</v>
      </c>
      <c r="Q106" s="9">
        <f t="shared" si="47"/>
        <v>1.25520650688643</v>
      </c>
      <c r="R106" s="9">
        <f t="shared" si="48"/>
        <v>1.1766035017128733</v>
      </c>
      <c r="S106" s="9">
        <f t="shared" si="49"/>
        <v>1.2328322526725435</v>
      </c>
      <c r="T106" s="9">
        <f t="shared" si="50"/>
        <v>1.3709187698837011</v>
      </c>
      <c r="U106" s="9">
        <f t="shared" si="51"/>
        <v>1.2894100453039383</v>
      </c>
      <c r="V106" s="9">
        <f t="shared" si="52"/>
        <v>1.3188895338257141</v>
      </c>
      <c r="W106" s="9">
        <f t="shared" si="53"/>
        <v>1.2693965415218402</v>
      </c>
      <c r="X106" s="9">
        <f t="shared" si="54"/>
        <v>1.2962531426515291</v>
      </c>
      <c r="Y106" s="9">
        <f t="shared" si="55"/>
        <v>1.2746645464650266</v>
      </c>
      <c r="Z106" s="9">
        <f t="shared" si="56"/>
        <v>1.1419639762585547</v>
      </c>
      <c r="AA106" s="9">
        <f t="shared" si="57"/>
        <v>1.2961894135041658</v>
      </c>
      <c r="AB106" s="9">
        <f t="shared" si="58"/>
        <v>1.1955186614114139</v>
      </c>
      <c r="AC106" s="9">
        <f t="shared" si="59"/>
        <v>1.3036508393972168</v>
      </c>
      <c r="AD106" s="9">
        <f t="shared" si="60"/>
        <v>1.3148390631598685</v>
      </c>
      <c r="AE106" s="9">
        <f t="shared" si="61"/>
        <v>1.4237526749795002</v>
      </c>
      <c r="AF106" s="9">
        <f t="shared" si="62"/>
        <v>1.4500234393644982</v>
      </c>
      <c r="AG106" s="9">
        <f t="shared" si="62"/>
        <v>1.3297912902685409</v>
      </c>
      <c r="AH106" s="9">
        <f t="shared" si="62"/>
        <v>1.3619829635911442</v>
      </c>
    </row>
    <row r="107" spans="1:39" x14ac:dyDescent="0.3">
      <c r="A107" s="41" t="str">
        <f t="shared" si="31"/>
        <v>WAT</v>
      </c>
      <c r="B107" s="9">
        <f t="shared" si="32"/>
        <v>1.1736761006610834</v>
      </c>
      <c r="C107" s="9">
        <f t="shared" si="33"/>
        <v>1.057467712656081</v>
      </c>
      <c r="D107" s="9">
        <f t="shared" si="34"/>
        <v>1.1120819580585766</v>
      </c>
      <c r="E107" s="9">
        <f t="shared" si="35"/>
        <v>0.96259028477136255</v>
      </c>
      <c r="F107" s="9">
        <f t="shared" si="36"/>
        <v>1.0398330182770561</v>
      </c>
      <c r="G107" s="9">
        <f t="shared" si="37"/>
        <v>0.96877737778930795</v>
      </c>
      <c r="H107" s="9">
        <f t="shared" si="38"/>
        <v>1.0453794270135626</v>
      </c>
      <c r="I107" s="9">
        <f t="shared" si="39"/>
        <v>1.1436503116524357</v>
      </c>
      <c r="J107" s="9">
        <f t="shared" si="40"/>
        <v>1.1054577275407136</v>
      </c>
      <c r="K107" s="9">
        <f t="shared" si="41"/>
        <v>1.09269070750123</v>
      </c>
      <c r="L107" s="9">
        <f t="shared" si="42"/>
        <v>1.0554672532899898</v>
      </c>
      <c r="M107" s="9">
        <f t="shared" si="43"/>
        <v>0.99232640557543794</v>
      </c>
      <c r="N107" s="9">
        <f t="shared" si="44"/>
        <v>0.9729479293215233</v>
      </c>
      <c r="O107" s="9">
        <f t="shared" si="45"/>
        <v>0.88759116334200538</v>
      </c>
      <c r="P107" s="9">
        <f t="shared" si="46"/>
        <v>1.0507192405599239</v>
      </c>
      <c r="Q107" s="9">
        <f t="shared" si="47"/>
        <v>1.0916398819767699</v>
      </c>
      <c r="R107" s="9">
        <f t="shared" si="48"/>
        <v>1.0416924360351147</v>
      </c>
      <c r="S107" s="9">
        <f t="shared" si="49"/>
        <v>1.1524339727029742</v>
      </c>
      <c r="T107" s="9">
        <f t="shared" si="50"/>
        <v>1.1963032006311318</v>
      </c>
      <c r="U107" s="9">
        <f t="shared" si="51"/>
        <v>1.2684851779102442</v>
      </c>
      <c r="V107" s="9">
        <f t="shared" si="52"/>
        <v>1.1097626762394805</v>
      </c>
      <c r="W107" s="9">
        <f t="shared" si="53"/>
        <v>1.052739455464244</v>
      </c>
      <c r="X107" s="9">
        <f t="shared" si="54"/>
        <v>1.0211328569223421</v>
      </c>
      <c r="Y107" s="9">
        <f t="shared" si="55"/>
        <v>0.96498535003273134</v>
      </c>
      <c r="Z107" s="9">
        <f t="shared" si="56"/>
        <v>0.94517059250414481</v>
      </c>
      <c r="AA107" s="9">
        <f t="shared" si="57"/>
        <v>0.88885258842030124</v>
      </c>
      <c r="AB107" s="9">
        <f t="shared" si="58"/>
        <v>0.9576939659734891</v>
      </c>
      <c r="AC107" s="9">
        <f t="shared" si="59"/>
        <v>0.9546986413612979</v>
      </c>
      <c r="AD107" s="9">
        <f t="shared" si="60"/>
        <v>1.0846523743078047</v>
      </c>
      <c r="AE107" s="9">
        <f t="shared" si="61"/>
        <v>1.2115724195440212</v>
      </c>
      <c r="AF107" s="9">
        <f t="shared" si="62"/>
        <v>1.2160648539760299</v>
      </c>
      <c r="AG107" s="9">
        <f t="shared" si="62"/>
        <v>1.2357799341214666</v>
      </c>
      <c r="AH107" s="9">
        <f t="shared" si="62"/>
        <v>1.168981731096147</v>
      </c>
    </row>
    <row r="108" spans="1:39" x14ac:dyDescent="0.3">
      <c r="A108" s="41" t="str">
        <f t="shared" si="31"/>
        <v>WHU</v>
      </c>
      <c r="B108" s="9">
        <f t="shared" si="32"/>
        <v>1.2168508955928694</v>
      </c>
      <c r="C108" s="9">
        <f t="shared" si="33"/>
        <v>1.2343276760360311</v>
      </c>
      <c r="D108" s="9">
        <f t="shared" si="34"/>
        <v>1.3144553544445643</v>
      </c>
      <c r="E108" s="9">
        <f t="shared" si="35"/>
        <v>1.2853822027078408</v>
      </c>
      <c r="F108" s="9">
        <f t="shared" si="36"/>
        <v>1.1893755705955502</v>
      </c>
      <c r="G108" s="9">
        <f t="shared" si="37"/>
        <v>1.2654735368590739</v>
      </c>
      <c r="H108" s="9">
        <f t="shared" si="38"/>
        <v>1.2395010472875574</v>
      </c>
      <c r="I108" s="9">
        <f t="shared" si="39"/>
        <v>1.2734365771061831</v>
      </c>
      <c r="J108" s="9">
        <f t="shared" si="40"/>
        <v>1.1438410677999549</v>
      </c>
      <c r="K108" s="9">
        <f t="shared" si="41"/>
        <v>1.1221529332326601</v>
      </c>
      <c r="L108" s="9">
        <f t="shared" si="42"/>
        <v>1.1707130685374876</v>
      </c>
      <c r="M108" s="9">
        <f t="shared" si="43"/>
        <v>1.0292328080575999</v>
      </c>
      <c r="N108" s="9">
        <f t="shared" si="44"/>
        <v>1.0337876007888598</v>
      </c>
      <c r="O108" s="9">
        <f t="shared" si="45"/>
        <v>0.97277458547055318</v>
      </c>
      <c r="P108" s="9">
        <f t="shared" si="46"/>
        <v>1.0613055446086406</v>
      </c>
      <c r="Q108" s="9">
        <f t="shared" si="47"/>
        <v>1.226202479052332</v>
      </c>
      <c r="R108" s="9">
        <f t="shared" si="48"/>
        <v>1.1106405236276755</v>
      </c>
      <c r="S108" s="9">
        <f t="shared" si="49"/>
        <v>1.163577863373491</v>
      </c>
      <c r="T108" s="9">
        <f t="shared" si="50"/>
        <v>1.1433563799687785</v>
      </c>
      <c r="U108" s="9">
        <f t="shared" si="51"/>
        <v>1.2265402188145635</v>
      </c>
      <c r="V108" s="9">
        <f t="shared" si="52"/>
        <v>1.1382189596904477</v>
      </c>
      <c r="W108" s="9">
        <f t="shared" si="53"/>
        <v>0.95709178755921176</v>
      </c>
      <c r="X108" s="9">
        <f t="shared" si="54"/>
        <v>1.0621856418682207</v>
      </c>
      <c r="Y108" s="9">
        <f t="shared" si="55"/>
        <v>1.0162558739436238</v>
      </c>
      <c r="Z108" s="9">
        <f t="shared" si="56"/>
        <v>1.0607225272272611</v>
      </c>
      <c r="AA108" s="9">
        <f t="shared" si="57"/>
        <v>0.96392255279064454</v>
      </c>
      <c r="AB108" s="9">
        <f t="shared" si="58"/>
        <v>1.0212426430781372</v>
      </c>
      <c r="AC108" s="9">
        <f t="shared" si="59"/>
        <v>1.118433549047521</v>
      </c>
      <c r="AD108" s="9">
        <f t="shared" si="60"/>
        <v>1.1060931215374694</v>
      </c>
      <c r="AE108" s="9">
        <f t="shared" si="61"/>
        <v>1.1378548260118866</v>
      </c>
      <c r="AF108" s="9">
        <f t="shared" si="62"/>
        <v>1.2136834141944328</v>
      </c>
      <c r="AG108" s="9">
        <f t="shared" si="62"/>
        <v>1.1823120958960274</v>
      </c>
      <c r="AH108" s="9">
        <f t="shared" si="62"/>
        <v>1.3467268672015649</v>
      </c>
    </row>
    <row r="109" spans="1:39" x14ac:dyDescent="0.3">
      <c r="A109" s="41" t="str">
        <f t="shared" si="31"/>
        <v>WOL</v>
      </c>
      <c r="B109" s="9">
        <f t="shared" si="32"/>
        <v>1.1955909772438194</v>
      </c>
      <c r="C109" s="9">
        <f t="shared" si="33"/>
        <v>1.3356781905397082</v>
      </c>
      <c r="D109" s="9">
        <f t="shared" si="34"/>
        <v>1.2632651087717495</v>
      </c>
      <c r="E109" s="9">
        <f t="shared" si="35"/>
        <v>1.2776358858672758</v>
      </c>
      <c r="F109" s="9">
        <f t="shared" si="36"/>
        <v>1.3466604289153175</v>
      </c>
      <c r="G109" s="9">
        <f t="shared" si="37"/>
        <v>1.3398575667782879</v>
      </c>
      <c r="H109" s="9">
        <f t="shared" si="38"/>
        <v>1.5421387190215927</v>
      </c>
      <c r="I109" s="9">
        <f t="shared" si="39"/>
        <v>1.4655962956887036</v>
      </c>
      <c r="J109" s="9">
        <f t="shared" si="40"/>
        <v>1.5657142646833277</v>
      </c>
      <c r="K109" s="9">
        <f t="shared" si="41"/>
        <v>1.6504889995869114</v>
      </c>
      <c r="L109" s="9">
        <f t="shared" si="42"/>
        <v>1.6078201055460939</v>
      </c>
      <c r="M109" s="9">
        <f t="shared" si="43"/>
        <v>1.6748588530441031</v>
      </c>
      <c r="N109" s="9">
        <f t="shared" si="44"/>
        <v>1.5135777402212487</v>
      </c>
      <c r="O109" s="9">
        <f t="shared" si="45"/>
        <v>1.4932255347655172</v>
      </c>
      <c r="P109" s="9">
        <f t="shared" si="46"/>
        <v>1.3799573866260406</v>
      </c>
      <c r="Q109" s="9">
        <f t="shared" si="47"/>
        <v>1.2155687773742412</v>
      </c>
      <c r="R109" s="9">
        <f t="shared" si="48"/>
        <v>1.3747515469364533</v>
      </c>
      <c r="S109" s="9">
        <f t="shared" si="49"/>
        <v>1.299552283723604</v>
      </c>
      <c r="T109" s="9">
        <f t="shared" si="50"/>
        <v>1.2500884422896896</v>
      </c>
      <c r="U109" s="9">
        <f t="shared" si="51"/>
        <v>1.1865189862375674</v>
      </c>
      <c r="V109" s="9">
        <f t="shared" si="52"/>
        <v>1.3025217713099753</v>
      </c>
      <c r="W109" s="9">
        <f t="shared" si="53"/>
        <v>1.4495788340446667</v>
      </c>
      <c r="X109" s="9">
        <f t="shared" si="54"/>
        <v>1.2731125713438087</v>
      </c>
      <c r="Y109" s="9">
        <f t="shared" si="55"/>
        <v>1.374130386035376</v>
      </c>
      <c r="Z109" s="9">
        <f t="shared" si="56"/>
        <v>1.4351963371212382</v>
      </c>
      <c r="AA109" s="9">
        <f t="shared" si="57"/>
        <v>1.6294276698519985</v>
      </c>
      <c r="AB109" s="9">
        <f t="shared" si="58"/>
        <v>1.6545020855630472</v>
      </c>
      <c r="AC109" s="9">
        <f t="shared" si="59"/>
        <v>1.5992492971950369</v>
      </c>
      <c r="AD109" s="9">
        <f t="shared" si="60"/>
        <v>1.5812627559833652</v>
      </c>
      <c r="AE109" s="9">
        <f t="shared" si="61"/>
        <v>1.5418919716639321</v>
      </c>
      <c r="AF109" s="9">
        <f t="shared" si="62"/>
        <v>1.4755218355322961</v>
      </c>
      <c r="AG109" s="9">
        <f t="shared" si="62"/>
        <v>1.4284177332616894</v>
      </c>
      <c r="AH109" s="9">
        <f t="shared" si="62"/>
        <v>1.3002465100218641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si="63">AVERAGE(B68:G68)</f>
        <v>106.87638059159603</v>
      </c>
      <c r="C112" s="9">
        <f t="shared" si="63"/>
        <v>99.032684553667934</v>
      </c>
      <c r="D112" s="9">
        <f t="shared" si="63"/>
        <v>103.53372790256829</v>
      </c>
      <c r="E112" s="9">
        <f t="shared" si="63"/>
        <v>106.39875348671625</v>
      </c>
      <c r="F112" s="9">
        <f t="shared" si="63"/>
        <v>107.97423842853453</v>
      </c>
      <c r="G112" s="9">
        <f t="shared" si="63"/>
        <v>105.72782929565203</v>
      </c>
      <c r="H112" s="9">
        <f t="shared" si="63"/>
        <v>92.506592196215067</v>
      </c>
      <c r="I112" s="9">
        <f t="shared" si="63"/>
        <v>99.819150791159188</v>
      </c>
      <c r="J112" s="9">
        <f t="shared" si="63"/>
        <v>96.553411024809535</v>
      </c>
      <c r="K112" s="9">
        <f t="shared" si="63"/>
        <v>102.91219543813479</v>
      </c>
      <c r="L112" s="9">
        <f t="shared" si="63"/>
        <v>103.72270127138746</v>
      </c>
      <c r="M112" s="9">
        <f t="shared" si="63"/>
        <v>103.15134395647715</v>
      </c>
      <c r="N112" s="9">
        <f t="shared" si="63"/>
        <v>103.72721340980752</v>
      </c>
      <c r="O112" s="9">
        <f t="shared" si="63"/>
        <v>103.23700863675539</v>
      </c>
      <c r="P112" s="9">
        <f t="shared" si="63"/>
        <v>97.787702096641127</v>
      </c>
      <c r="Q112" s="9">
        <f t="shared" si="63"/>
        <v>92.440531686274497</v>
      </c>
      <c r="R112" s="9">
        <f t="shared" si="63"/>
        <v>88.164276112733134</v>
      </c>
      <c r="S112" s="9">
        <f t="shared" si="63"/>
        <v>90.359375984467121</v>
      </c>
      <c r="T112" s="9">
        <f t="shared" si="63"/>
        <v>87.818844146218396</v>
      </c>
      <c r="U112" s="9">
        <f t="shared" si="63"/>
        <v>84.136172315299902</v>
      </c>
      <c r="V112" s="9">
        <f t="shared" si="63"/>
        <v>94.099525774696815</v>
      </c>
      <c r="W112" s="9">
        <f t="shared" si="63"/>
        <v>96.828006386182707</v>
      </c>
      <c r="X112" s="9">
        <f t="shared" si="63"/>
        <v>92.280778935959873</v>
      </c>
      <c r="Y112" s="9">
        <f t="shared" si="63"/>
        <v>100.86993609327102</v>
      </c>
      <c r="Z112" s="9">
        <f t="shared" si="63"/>
        <v>105.55303231242219</v>
      </c>
      <c r="AA112" s="9">
        <f t="shared" si="63"/>
        <v>106.33509230088843</v>
      </c>
      <c r="AB112" s="9">
        <f t="shared" si="63"/>
        <v>106.02747735289698</v>
      </c>
      <c r="AC112" s="9">
        <f t="shared" si="63"/>
        <v>100.95886610105129</v>
      </c>
      <c r="AD112" s="9">
        <f t="shared" si="63"/>
        <v>105.79111107668244</v>
      </c>
      <c r="AE112" s="9">
        <f t="shared" si="63"/>
        <v>95.809793612294911</v>
      </c>
      <c r="AF112" s="9">
        <f t="shared" si="63"/>
        <v>92.295206281462995</v>
      </c>
      <c r="AG112" s="9">
        <f t="shared" si="63"/>
        <v>98.48491723679723</v>
      </c>
      <c r="AH112" s="9">
        <f t="shared" si="63"/>
        <v>95.298246214963811</v>
      </c>
    </row>
    <row r="113" spans="1:34" x14ac:dyDescent="0.3">
      <c r="A113" s="41" t="str">
        <f t="shared" ref="A113:A131" si="64">$A91</f>
        <v>AVL</v>
      </c>
      <c r="B113" s="9">
        <f t="shared" ref="B113:B131" si="65">AVERAGE(B69:G69)</f>
        <v>108.8923664155832</v>
      </c>
      <c r="C113" s="9">
        <f t="shared" ref="C113:C131" si="66">AVERAGE(C69:H69)</f>
        <v>112.2791660067587</v>
      </c>
      <c r="D113" s="9">
        <f t="shared" ref="D113:D131" si="67">AVERAGE(D69:I69)</f>
        <v>109.01342624040905</v>
      </c>
      <c r="E113" s="9">
        <f t="shared" ref="E113:E131" si="68">AVERAGE(E69:J69)</f>
        <v>111.63211603928978</v>
      </c>
      <c r="F113" s="9">
        <f t="shared" ref="F113:F131" si="69">AVERAGE(F69:K69)</f>
        <v>107.08488858906701</v>
      </c>
      <c r="G113" s="9">
        <f t="shared" ref="G113:G131" si="70">AVERAGE(G69:L69)</f>
        <v>94.99403349557501</v>
      </c>
      <c r="H113" s="9">
        <f t="shared" ref="H113:H131" si="71">AVERAGE(H69:M69)</f>
        <v>90.588075754494071</v>
      </c>
      <c r="I113" s="9">
        <f t="shared" ref="I113:I131" si="72">AVERAGE(I69:N69)</f>
        <v>96.337426256327433</v>
      </c>
      <c r="J113" s="9">
        <f t="shared" ref="J113:J131" si="73">AVERAGE(J69:O69)</f>
        <v>88.745415175846901</v>
      </c>
      <c r="K113" s="9">
        <f t="shared" ref="K113:K131" si="74">AVERAGE(K69:P69)</f>
        <v>80.570787756959859</v>
      </c>
      <c r="L113" s="9">
        <f t="shared" ref="L113:L131" si="75">AVERAGE(L69:Q69)</f>
        <v>85.403032732590987</v>
      </c>
      <c r="M113" s="9">
        <f t="shared" ref="M113:M131" si="76">AVERAGE(M69:R69)</f>
        <v>86.050366849833566</v>
      </c>
      <c r="N113" s="9">
        <f t="shared" ref="N113:N131" si="77">AVERAGE(N69:S69)</f>
        <v>93.183737687286438</v>
      </c>
      <c r="O113" s="9">
        <f t="shared" ref="O113:O131" si="78">AVERAGE(O69:T69)</f>
        <v>92.876122739294956</v>
      </c>
      <c r="P113" s="9">
        <f t="shared" ref="P113:P131" si="79">AVERAGE(P69:U69)</f>
        <v>97.8608575291845</v>
      </c>
      <c r="Q113" s="9">
        <f t="shared" ref="Q113:Q131" si="80">AVERAGE(Q69:V69)</f>
        <v>101.3086781308274</v>
      </c>
      <c r="R113" s="9">
        <f t="shared" ref="R113:R131" si="81">AVERAGE(R69:W69)</f>
        <v>98.931687906546529</v>
      </c>
      <c r="S113" s="9">
        <f t="shared" ref="S113:S131" si="82">AVERAGE(S69:X69)</f>
        <v>101.79894112013585</v>
      </c>
      <c r="T113" s="9">
        <f t="shared" ref="T113:T131" si="83">AVERAGE(T69:Y69)</f>
        <v>103.09815455513001</v>
      </c>
      <c r="U113" s="9">
        <f t="shared" ref="U113:U131" si="84">AVERAGE(U69:Z69)</f>
        <v>98.122065325250333</v>
      </c>
      <c r="V113" s="9">
        <f t="shared" ref="V113:V131" si="85">AVERAGE(V69:AA69)</f>
        <v>99.286536374800448</v>
      </c>
      <c r="W113" s="9">
        <f t="shared" ref="W113:W131" si="86">AVERAGE(W69:AB69)</f>
        <v>100.06859636326671</v>
      </c>
      <c r="X113" s="9">
        <f t="shared" ref="X113:X131" si="87">AVERAGE(X69:AC69)</f>
        <v>102.26369623500068</v>
      </c>
      <c r="Y113" s="9">
        <f t="shared" ref="Y113:Y131" si="88">AVERAGE(Y69:AD69)</f>
        <v>99.545262400767911</v>
      </c>
      <c r="Z113" s="9">
        <f t="shared" ref="Z113:Z131" si="89">AVERAGE(Z69:AE69)</f>
        <v>93.076194911195884</v>
      </c>
      <c r="AA113" s="9">
        <f t="shared" ref="AA113:AA131" si="90">AVERAGE(AA69:AF69)</f>
        <v>94.097537127231973</v>
      </c>
      <c r="AB113" s="9">
        <f t="shared" ref="AB113:AB131" si="91">AVERAGE(AB69:AG69)</f>
        <v>90.686656944799367</v>
      </c>
      <c r="AC113" s="9">
        <f t="shared" ref="AC113:AC131" si="92">AVERAGE(AC69:AH69)</f>
        <v>85.407593776104065</v>
      </c>
      <c r="AD113" s="9">
        <f t="shared" ref="AD113:AD131" si="93">AVERAGE(AD69:AI69)</f>
        <v>83.564843960124406</v>
      </c>
      <c r="AE113" s="9">
        <f t="shared" ref="AE113:AE131" si="94">AVERAGE(AE69:AJ69)</f>
        <v>89.63301096713333</v>
      </c>
      <c r="AF113" s="9">
        <f t="shared" ref="AF113:AH131" si="95">AVERAGE(AF69:AK69)</f>
        <v>89.722699654346442</v>
      </c>
      <c r="AG113" s="9">
        <f t="shared" si="95"/>
        <v>90.002388734746546</v>
      </c>
      <c r="AH113" s="9">
        <f t="shared" si="95"/>
        <v>95.799259692250146</v>
      </c>
    </row>
    <row r="114" spans="1:34" x14ac:dyDescent="0.3">
      <c r="A114" s="41" t="str">
        <f t="shared" si="64"/>
        <v>BOU</v>
      </c>
      <c r="B114" s="9">
        <f t="shared" si="65"/>
        <v>95.488150995705652</v>
      </c>
      <c r="C114" s="9">
        <f t="shared" si="66"/>
        <v>104.07730815301676</v>
      </c>
      <c r="D114" s="9">
        <f t="shared" si="67"/>
        <v>98.551000716814954</v>
      </c>
      <c r="E114" s="9">
        <f t="shared" si="68"/>
        <v>108.18247542648993</v>
      </c>
      <c r="F114" s="9">
        <f t="shared" si="69"/>
        <v>111.51068644213046</v>
      </c>
      <c r="G114" s="9">
        <f t="shared" si="70"/>
        <v>108.7822058306446</v>
      </c>
      <c r="H114" s="9">
        <f t="shared" si="71"/>
        <v>112.7041598891329</v>
      </c>
      <c r="I114" s="9">
        <f t="shared" si="72"/>
        <v>102.4912601749981</v>
      </c>
      <c r="J114" s="9">
        <f t="shared" si="73"/>
        <v>100.8760225831802</v>
      </c>
      <c r="K114" s="9">
        <f t="shared" si="74"/>
        <v>93.336520572377779</v>
      </c>
      <c r="L114" s="9">
        <f t="shared" si="75"/>
        <v>89.212156060138113</v>
      </c>
      <c r="M114" s="9">
        <f t="shared" si="76"/>
        <v>86.384699051617687</v>
      </c>
      <c r="N114" s="9">
        <f t="shared" si="77"/>
        <v>84.897710511619394</v>
      </c>
      <c r="O114" s="9">
        <f t="shared" si="78"/>
        <v>90.282769972940557</v>
      </c>
      <c r="P114" s="9">
        <f t="shared" si="79"/>
        <v>91.687819674668006</v>
      </c>
      <c r="Q114" s="9">
        <f t="shared" si="80"/>
        <v>95.964075248209397</v>
      </c>
      <c r="R114" s="9">
        <f t="shared" si="81"/>
        <v>103.7154770004978</v>
      </c>
      <c r="S114" s="9">
        <f t="shared" si="82"/>
        <v>111.61562669164771</v>
      </c>
      <c r="T114" s="9">
        <f t="shared" si="83"/>
        <v>113.12540800193557</v>
      </c>
      <c r="U114" s="9">
        <f t="shared" si="84"/>
        <v>119.87978375729334</v>
      </c>
      <c r="V114" s="9">
        <f t="shared" si="85"/>
        <v>117.01253054370399</v>
      </c>
      <c r="W114" s="9">
        <f t="shared" si="86"/>
        <v>111.61701592016688</v>
      </c>
      <c r="X114" s="9">
        <f t="shared" si="87"/>
        <v>105.14794843059487</v>
      </c>
      <c r="Y114" s="9">
        <f t="shared" si="88"/>
        <v>96.198616160858819</v>
      </c>
      <c r="Z114" s="9">
        <f t="shared" si="89"/>
        <v>96.056818133899085</v>
      </c>
      <c r="AA114" s="9">
        <f t="shared" si="90"/>
        <v>81.358245017704391</v>
      </c>
      <c r="AB114" s="9">
        <f t="shared" si="91"/>
        <v>91.9565986225751</v>
      </c>
      <c r="AC114" s="9">
        <f t="shared" si="92"/>
        <v>88.816916631601586</v>
      </c>
      <c r="AD114" s="9">
        <f t="shared" si="93"/>
        <v>92.823417930675006</v>
      </c>
      <c r="AE114" s="9">
        <f t="shared" si="94"/>
        <v>98.724697686308104</v>
      </c>
      <c r="AF114" s="9">
        <f t="shared" si="95"/>
        <v>90.711720495796612</v>
      </c>
      <c r="AG114" s="9">
        <f t="shared" si="95"/>
        <v>97.845091333249499</v>
      </c>
      <c r="AH114" s="9">
        <f t="shared" si="95"/>
        <v>87.971426561065684</v>
      </c>
    </row>
    <row r="115" spans="1:34" x14ac:dyDescent="0.3">
      <c r="A115" s="41" t="str">
        <f t="shared" si="64"/>
        <v>BRI</v>
      </c>
      <c r="B115" s="9">
        <f t="shared" si="65"/>
        <v>107.18223262455835</v>
      </c>
      <c r="C115" s="9">
        <f t="shared" si="66"/>
        <v>101.88935922399942</v>
      </c>
      <c r="D115" s="9">
        <f t="shared" si="67"/>
        <v>95.087339692297235</v>
      </c>
      <c r="E115" s="9">
        <f t="shared" si="68"/>
        <v>97.88623403212712</v>
      </c>
      <c r="F115" s="9">
        <f t="shared" si="69"/>
        <v>103.42231945071761</v>
      </c>
      <c r="G115" s="9">
        <f t="shared" si="70"/>
        <v>108.86405500455949</v>
      </c>
      <c r="H115" s="9">
        <f t="shared" si="71"/>
        <v>101.02035896663141</v>
      </c>
      <c r="I115" s="9">
        <f t="shared" si="72"/>
        <v>105.87245614367838</v>
      </c>
      <c r="J115" s="9">
        <f t="shared" si="73"/>
        <v>98.365929114983189</v>
      </c>
      <c r="K115" s="9">
        <f t="shared" si="74"/>
        <v>92.839621678781384</v>
      </c>
      <c r="L115" s="9">
        <f t="shared" si="75"/>
        <v>90.330148326451493</v>
      </c>
      <c r="M115" s="9">
        <f t="shared" si="76"/>
        <v>82.790646315649084</v>
      </c>
      <c r="N115" s="9">
        <f t="shared" si="77"/>
        <v>87.152714529479795</v>
      </c>
      <c r="O115" s="9">
        <f t="shared" si="78"/>
        <v>85.578663869856499</v>
      </c>
      <c r="P115" s="9">
        <f t="shared" si="79"/>
        <v>97.793735905942199</v>
      </c>
      <c r="Q115" s="9">
        <f t="shared" si="80"/>
        <v>95.351294947736264</v>
      </c>
      <c r="R115" s="9">
        <f t="shared" si="81"/>
        <v>94.845362518308562</v>
      </c>
      <c r="S115" s="9">
        <f t="shared" si="82"/>
        <v>105.46418235102526</v>
      </c>
      <c r="T115" s="9">
        <f t="shared" si="83"/>
        <v>107.92446795908653</v>
      </c>
      <c r="U115" s="9">
        <f t="shared" si="84"/>
        <v>113.48975666684287</v>
      </c>
      <c r="V115" s="9">
        <f t="shared" si="85"/>
        <v>111.24377784995097</v>
      </c>
      <c r="W115" s="9">
        <f t="shared" si="86"/>
        <v>110.60877770447716</v>
      </c>
      <c r="X115" s="9">
        <f t="shared" si="87"/>
        <v>116.10107525815575</v>
      </c>
      <c r="Y115" s="9">
        <f t="shared" si="88"/>
        <v>101.40250214196105</v>
      </c>
      <c r="Z115" s="9">
        <f t="shared" si="89"/>
        <v>102.70353343839724</v>
      </c>
      <c r="AA115" s="9">
        <f t="shared" si="90"/>
        <v>95.824860598135601</v>
      </c>
      <c r="AB115" s="9">
        <f t="shared" si="91"/>
        <v>89.732406966048373</v>
      </c>
      <c r="AC115" s="9">
        <f t="shared" si="92"/>
        <v>95.816713651636448</v>
      </c>
      <c r="AD115" s="9">
        <f t="shared" si="93"/>
        <v>88.952393148028378</v>
      </c>
      <c r="AE115" s="9">
        <f t="shared" si="94"/>
        <v>90.940173732633852</v>
      </c>
      <c r="AF115" s="9">
        <f t="shared" si="95"/>
        <v>86.738530593745438</v>
      </c>
      <c r="AG115" s="9">
        <f t="shared" si="95"/>
        <v>97.188064819259594</v>
      </c>
      <c r="AH115" s="9">
        <f t="shared" si="95"/>
        <v>97.808428412382057</v>
      </c>
    </row>
    <row r="116" spans="1:34" x14ac:dyDescent="0.3">
      <c r="A116" s="41" t="str">
        <f t="shared" si="64"/>
        <v>BUR</v>
      </c>
      <c r="B116" s="9">
        <f t="shared" si="65"/>
        <v>97.132259530889428</v>
      </c>
      <c r="C116" s="9">
        <f t="shared" si="66"/>
        <v>99.931153870719299</v>
      </c>
      <c r="D116" s="9">
        <f t="shared" si="67"/>
        <v>100.59380738148401</v>
      </c>
      <c r="E116" s="9">
        <f t="shared" si="68"/>
        <v>102.07114339824176</v>
      </c>
      <c r="F116" s="9">
        <f t="shared" si="69"/>
        <v>103.35347766095815</v>
      </c>
      <c r="G116" s="9">
        <f t="shared" si="70"/>
        <v>100.4862244473688</v>
      </c>
      <c r="H116" s="9">
        <f t="shared" si="71"/>
        <v>101.63900676673897</v>
      </c>
      <c r="I116" s="9">
        <f t="shared" si="72"/>
        <v>96.512288621854466</v>
      </c>
      <c r="J116" s="9">
        <f t="shared" si="73"/>
        <v>98.989180393775499</v>
      </c>
      <c r="K116" s="9">
        <f t="shared" si="74"/>
        <v>99.49962496162324</v>
      </c>
      <c r="L116" s="9">
        <f t="shared" si="75"/>
        <v>100.32682832801129</v>
      </c>
      <c r="M116" s="9">
        <f t="shared" si="76"/>
        <v>110.92518193288203</v>
      </c>
      <c r="N116" s="9">
        <f t="shared" si="77"/>
        <v>104.79631038363219</v>
      </c>
      <c r="O116" s="9">
        <f t="shared" si="78"/>
        <v>102.04396882132198</v>
      </c>
      <c r="P116" s="9">
        <f t="shared" si="79"/>
        <v>96.838596437915086</v>
      </c>
      <c r="Q116" s="9">
        <f t="shared" si="80"/>
        <v>109.54938896950432</v>
      </c>
      <c r="R116" s="9">
        <f t="shared" si="81"/>
        <v>106.27134245208065</v>
      </c>
      <c r="S116" s="9">
        <f t="shared" si="82"/>
        <v>98.709243018695062</v>
      </c>
      <c r="T116" s="9">
        <f t="shared" si="83"/>
        <v>91.886889196803054</v>
      </c>
      <c r="U116" s="9">
        <f t="shared" si="84"/>
        <v>97.777881087551918</v>
      </c>
      <c r="V116" s="9">
        <f t="shared" si="85"/>
        <v>99.180304669140639</v>
      </c>
      <c r="W116" s="9">
        <f t="shared" si="86"/>
        <v>95.160294642284839</v>
      </c>
      <c r="X116" s="9">
        <f t="shared" si="87"/>
        <v>103.31212929088231</v>
      </c>
      <c r="Y116" s="9">
        <f t="shared" si="88"/>
        <v>104.91737656394439</v>
      </c>
      <c r="Z116" s="9">
        <f t="shared" si="89"/>
        <v>104.62909015469086</v>
      </c>
      <c r="AA116" s="9">
        <f t="shared" si="90"/>
        <v>105.11747706630092</v>
      </c>
      <c r="AB116" s="9">
        <f t="shared" si="91"/>
        <v>105.4546761278304</v>
      </c>
      <c r="AC116" s="9">
        <f t="shared" si="92"/>
        <v>98.958993494830949</v>
      </c>
      <c r="AD116" s="9">
        <f t="shared" si="93"/>
        <v>99.650494071413505</v>
      </c>
      <c r="AE116" s="9">
        <f t="shared" si="94"/>
        <v>92.143967042718316</v>
      </c>
      <c r="AF116" s="9">
        <f t="shared" si="95"/>
        <v>95.170579108978913</v>
      </c>
      <c r="AG116" s="9">
        <f t="shared" si="95"/>
        <v>94.150818159521137</v>
      </c>
      <c r="AH116" s="9">
        <f t="shared" si="95"/>
        <v>97.758365926769557</v>
      </c>
    </row>
    <row r="117" spans="1:34" x14ac:dyDescent="0.3">
      <c r="A117" s="41" t="str">
        <f t="shared" si="64"/>
        <v>CHE</v>
      </c>
      <c r="B117" s="9">
        <f t="shared" si="65"/>
        <v>85.559192637808437</v>
      </c>
      <c r="C117" s="9">
        <f t="shared" si="66"/>
        <v>93.425681446026132</v>
      </c>
      <c r="D117" s="9">
        <f t="shared" si="67"/>
        <v>92.803464859088308</v>
      </c>
      <c r="E117" s="9">
        <f t="shared" si="68"/>
        <v>97.317511778370942</v>
      </c>
      <c r="F117" s="9">
        <f t="shared" si="69"/>
        <v>96.095125555513746</v>
      </c>
      <c r="G117" s="9">
        <f t="shared" si="70"/>
        <v>100.90067258791203</v>
      </c>
      <c r="H117" s="9">
        <f t="shared" si="71"/>
        <v>107.76499309152011</v>
      </c>
      <c r="I117" s="9">
        <f t="shared" si="72"/>
        <v>99.610217874048885</v>
      </c>
      <c r="J117" s="9">
        <f t="shared" si="73"/>
        <v>108.63970126575096</v>
      </c>
      <c r="K117" s="9">
        <f t="shared" si="74"/>
        <v>111.41140413967373</v>
      </c>
      <c r="L117" s="9">
        <f t="shared" si="75"/>
        <v>110.50411537627957</v>
      </c>
      <c r="M117" s="9">
        <f t="shared" si="76"/>
        <v>116.3771314332202</v>
      </c>
      <c r="N117" s="9">
        <f t="shared" si="77"/>
        <v>111.62234855871657</v>
      </c>
      <c r="O117" s="9">
        <f t="shared" si="78"/>
        <v>119.22319356291422</v>
      </c>
      <c r="P117" s="9">
        <f t="shared" si="79"/>
        <v>110.8571136903446</v>
      </c>
      <c r="Q117" s="9">
        <f t="shared" si="80"/>
        <v>100.35431042514044</v>
      </c>
      <c r="R117" s="9">
        <f t="shared" si="81"/>
        <v>104.47862469549089</v>
      </c>
      <c r="S117" s="9">
        <f t="shared" si="82"/>
        <v>101.46456988658882</v>
      </c>
      <c r="T117" s="9">
        <f t="shared" si="83"/>
        <v>106.61804709816268</v>
      </c>
      <c r="U117" s="9">
        <f t="shared" si="84"/>
        <v>100.96201227746757</v>
      </c>
      <c r="V117" s="9">
        <f t="shared" si="85"/>
        <v>98.896185176746414</v>
      </c>
      <c r="W117" s="9">
        <f t="shared" si="86"/>
        <v>100.67043340770429</v>
      </c>
      <c r="X117" s="9">
        <f t="shared" si="87"/>
        <v>101.13607973166648</v>
      </c>
      <c r="Y117" s="9">
        <f t="shared" si="88"/>
        <v>98.540182703075303</v>
      </c>
      <c r="Z117" s="9">
        <f t="shared" si="89"/>
        <v>100.52825051952112</v>
      </c>
      <c r="AA117" s="9">
        <f t="shared" si="90"/>
        <v>101.03869508736886</v>
      </c>
      <c r="AB117" s="9">
        <f t="shared" si="91"/>
        <v>107.05457330402845</v>
      </c>
      <c r="AC117" s="9">
        <f t="shared" si="92"/>
        <v>109.51713949452706</v>
      </c>
      <c r="AD117" s="9">
        <f t="shared" si="93"/>
        <v>106.95372671360434</v>
      </c>
      <c r="AE117" s="9">
        <f t="shared" si="94"/>
        <v>103.21363209915985</v>
      </c>
      <c r="AF117" s="9">
        <f t="shared" si="95"/>
        <v>104.90062221615754</v>
      </c>
      <c r="AG117" s="9">
        <f t="shared" si="95"/>
        <v>101.37633268480528</v>
      </c>
      <c r="AH117" s="9">
        <f t="shared" si="95"/>
        <v>95.579461727301677</v>
      </c>
    </row>
    <row r="118" spans="1:34" x14ac:dyDescent="0.3">
      <c r="A118" s="41" t="str">
        <f t="shared" si="64"/>
        <v>CRY</v>
      </c>
      <c r="B118" s="9">
        <f t="shared" si="65"/>
        <v>95.363094583655155</v>
      </c>
      <c r="C118" s="9">
        <f t="shared" si="66"/>
        <v>101.91373862608992</v>
      </c>
      <c r="D118" s="9">
        <f t="shared" si="67"/>
        <v>108.94123084570812</v>
      </c>
      <c r="E118" s="9">
        <f t="shared" si="68"/>
        <v>111.10819918780486</v>
      </c>
      <c r="F118" s="9">
        <f t="shared" si="69"/>
        <v>100.81558381269112</v>
      </c>
      <c r="G118" s="9">
        <f t="shared" si="70"/>
        <v>102.3896344723144</v>
      </c>
      <c r="H118" s="9">
        <f t="shared" si="71"/>
        <v>99.343170204637985</v>
      </c>
      <c r="I118" s="9">
        <f t="shared" si="72"/>
        <v>88.40509743051615</v>
      </c>
      <c r="J118" s="9">
        <f t="shared" si="73"/>
        <v>83.009582806979026</v>
      </c>
      <c r="K118" s="9">
        <f t="shared" si="74"/>
        <v>91.70036531171246</v>
      </c>
      <c r="L118" s="9">
        <f t="shared" si="75"/>
        <v>92.099954603029801</v>
      </c>
      <c r="M118" s="9">
        <f t="shared" si="76"/>
        <v>95.422484844869871</v>
      </c>
      <c r="N118" s="9">
        <f t="shared" si="77"/>
        <v>103.57431949346734</v>
      </c>
      <c r="O118" s="9">
        <f t="shared" si="78"/>
        <v>115.66517458695931</v>
      </c>
      <c r="P118" s="9">
        <f t="shared" si="79"/>
        <v>116.44723457542557</v>
      </c>
      <c r="Q118" s="9">
        <f t="shared" si="80"/>
        <v>113.18149480907591</v>
      </c>
      <c r="R118" s="9">
        <f t="shared" si="81"/>
        <v>116.3201451375146</v>
      </c>
      <c r="S118" s="9">
        <f t="shared" si="82"/>
        <v>108.16536992004337</v>
      </c>
      <c r="T118" s="9">
        <f t="shared" si="83"/>
        <v>107.63423247705941</v>
      </c>
      <c r="U118" s="9">
        <f t="shared" si="84"/>
        <v>99.045075319748278</v>
      </c>
      <c r="V118" s="9">
        <f t="shared" si="85"/>
        <v>97.355726567887857</v>
      </c>
      <c r="W118" s="9">
        <f t="shared" si="86"/>
        <v>101.86977348717051</v>
      </c>
      <c r="X118" s="9">
        <f t="shared" si="87"/>
        <v>98.121345977324083</v>
      </c>
      <c r="Y118" s="9">
        <f t="shared" si="88"/>
        <v>107.02140441651591</v>
      </c>
      <c r="Z118" s="9">
        <f t="shared" si="89"/>
        <v>106.53119964346376</v>
      </c>
      <c r="AA118" s="9">
        <f t="shared" si="90"/>
        <v>100.81181024037754</v>
      </c>
      <c r="AB118" s="9">
        <f t="shared" si="91"/>
        <v>104.93612451072799</v>
      </c>
      <c r="AC118" s="9">
        <f t="shared" si="92"/>
        <v>94.486590285213822</v>
      </c>
      <c r="AD118" s="9">
        <f t="shared" si="93"/>
        <v>92.254337217098282</v>
      </c>
      <c r="AE118" s="9">
        <f t="shared" si="94"/>
        <v>93.754018121934038</v>
      </c>
      <c r="AF118" s="9">
        <f t="shared" si="95"/>
        <v>89.450982697893096</v>
      </c>
      <c r="AG118" s="9">
        <f t="shared" si="95"/>
        <v>90.98749164463986</v>
      </c>
      <c r="AH118" s="9">
        <f t="shared" si="95"/>
        <v>90.779989986149744</v>
      </c>
    </row>
    <row r="119" spans="1:34" x14ac:dyDescent="0.3">
      <c r="A119" s="41" t="str">
        <f t="shared" si="64"/>
        <v>EVE</v>
      </c>
      <c r="B119" s="9">
        <f t="shared" si="65"/>
        <v>104.92651044038979</v>
      </c>
      <c r="C119" s="9">
        <f t="shared" si="66"/>
        <v>102.83453774151724</v>
      </c>
      <c r="D119" s="9">
        <f t="shared" si="67"/>
        <v>97.362447702552501</v>
      </c>
      <c r="E119" s="9">
        <f t="shared" si="68"/>
        <v>100.20222013892032</v>
      </c>
      <c r="F119" s="9">
        <f t="shared" si="69"/>
        <v>101.83885209039506</v>
      </c>
      <c r="G119" s="9">
        <f t="shared" si="70"/>
        <v>101.16570410794272</v>
      </c>
      <c r="H119" s="9">
        <f t="shared" si="71"/>
        <v>100.72537787355179</v>
      </c>
      <c r="I119" s="9">
        <f t="shared" si="72"/>
        <v>110.35685258322677</v>
      </c>
      <c r="J119" s="9">
        <f t="shared" si="73"/>
        <v>108.87369436650225</v>
      </c>
      <c r="K119" s="9">
        <f t="shared" si="74"/>
        <v>94.565147806104861</v>
      </c>
      <c r="L119" s="9">
        <f t="shared" si="75"/>
        <v>92.332894737989363</v>
      </c>
      <c r="M119" s="9">
        <f t="shared" si="76"/>
        <v>86.18368889854969</v>
      </c>
      <c r="N119" s="9">
        <f t="shared" si="77"/>
        <v>90.385332037438118</v>
      </c>
      <c r="O119" s="9">
        <f t="shared" si="78"/>
        <v>84.943596483596224</v>
      </c>
      <c r="P119" s="9">
        <f t="shared" si="79"/>
        <v>91.130768747275326</v>
      </c>
      <c r="Q119" s="9">
        <f t="shared" si="80"/>
        <v>92.199803527277297</v>
      </c>
      <c r="R119" s="9">
        <f t="shared" si="81"/>
        <v>97.923587795128711</v>
      </c>
      <c r="S119" s="9">
        <f t="shared" si="82"/>
        <v>106.45878440963936</v>
      </c>
      <c r="T119" s="9">
        <f t="shared" si="83"/>
        <v>110.44145729107431</v>
      </c>
      <c r="U119" s="9">
        <f t="shared" si="84"/>
        <v>109.06948458303407</v>
      </c>
      <c r="V119" s="9">
        <f t="shared" si="85"/>
        <v>108.95047932636392</v>
      </c>
      <c r="W119" s="9">
        <f t="shared" si="86"/>
        <v>113.82391123418965</v>
      </c>
      <c r="X119" s="9">
        <f t="shared" si="87"/>
        <v>108.47674082382305</v>
      </c>
      <c r="Y119" s="9">
        <f t="shared" si="88"/>
        <v>99.633405598643037</v>
      </c>
      <c r="Z119" s="9">
        <f t="shared" si="89"/>
        <v>88.38771787652972</v>
      </c>
      <c r="AA119" s="9">
        <f t="shared" si="90"/>
        <v>90.994994167120694</v>
      </c>
      <c r="AB119" s="9">
        <f t="shared" si="91"/>
        <v>87.814261952240358</v>
      </c>
      <c r="AC119" s="9">
        <f t="shared" si="92"/>
        <v>86.199024360422456</v>
      </c>
      <c r="AD119" s="9">
        <f t="shared" si="93"/>
        <v>90.992264557515526</v>
      </c>
      <c r="AE119" s="9">
        <f t="shared" si="94"/>
        <v>91.479590925676177</v>
      </c>
      <c r="AF119" s="9">
        <f t="shared" si="95"/>
        <v>105.49698152171227</v>
      </c>
      <c r="AG119" s="9">
        <f t="shared" si="95"/>
        <v>99.412674836124197</v>
      </c>
      <c r="AH119" s="9">
        <f t="shared" si="95"/>
        <v>105.72646711657676</v>
      </c>
    </row>
    <row r="120" spans="1:34" x14ac:dyDescent="0.3">
      <c r="A120" s="41" t="str">
        <f t="shared" si="64"/>
        <v>LEI</v>
      </c>
      <c r="B120" s="9">
        <f t="shared" si="65"/>
        <v>88.966444869478423</v>
      </c>
      <c r="C120" s="9">
        <f t="shared" si="66"/>
        <v>98.334177212234536</v>
      </c>
      <c r="D120" s="9">
        <f t="shared" si="67"/>
        <v>97.284994633648395</v>
      </c>
      <c r="E120" s="9">
        <f t="shared" si="68"/>
        <v>102.13399773668574</v>
      </c>
      <c r="F120" s="9">
        <f t="shared" si="69"/>
        <v>95.197988869295372</v>
      </c>
      <c r="G120" s="9">
        <f t="shared" si="70"/>
        <v>99.456929910264648</v>
      </c>
      <c r="H120" s="9">
        <f t="shared" si="71"/>
        <v>101.43110918915322</v>
      </c>
      <c r="I120" s="9">
        <f t="shared" si="72"/>
        <v>93.700008797871803</v>
      </c>
      <c r="J120" s="9">
        <f t="shared" si="73"/>
        <v>100.30512899646425</v>
      </c>
      <c r="K120" s="9">
        <f t="shared" si="74"/>
        <v>102.56019352847272</v>
      </c>
      <c r="L120" s="9">
        <f t="shared" si="75"/>
        <v>108.74990448380696</v>
      </c>
      <c r="M120" s="9">
        <f t="shared" si="76"/>
        <v>116.28940649460937</v>
      </c>
      <c r="N120" s="9">
        <f t="shared" si="77"/>
        <v>107.87773496702762</v>
      </c>
      <c r="O120" s="9">
        <f t="shared" si="78"/>
        <v>104.36314763619571</v>
      </c>
      <c r="P120" s="9">
        <f t="shared" si="79"/>
        <v>107.65054524136944</v>
      </c>
      <c r="Q120" s="9">
        <f t="shared" si="80"/>
        <v>106.88246924935925</v>
      </c>
      <c r="R120" s="9">
        <f t="shared" si="81"/>
        <v>104.08357490952936</v>
      </c>
      <c r="S120" s="9">
        <f t="shared" si="82"/>
        <v>95.424813848731205</v>
      </c>
      <c r="T120" s="9">
        <f t="shared" si="83"/>
        <v>108.66432562912657</v>
      </c>
      <c r="U120" s="9">
        <f t="shared" si="84"/>
        <v>109.94665989184297</v>
      </c>
      <c r="V120" s="9">
        <f t="shared" si="85"/>
        <v>101.59065103482358</v>
      </c>
      <c r="W120" s="9">
        <f t="shared" si="86"/>
        <v>95.91392333899222</v>
      </c>
      <c r="X120" s="9">
        <f t="shared" si="87"/>
        <v>96.193375824528616</v>
      </c>
      <c r="Y120" s="9">
        <f t="shared" si="88"/>
        <v>107.93145470724106</v>
      </c>
      <c r="Z120" s="9">
        <f t="shared" si="89"/>
        <v>99.964964125988743</v>
      </c>
      <c r="AA120" s="9">
        <f t="shared" si="90"/>
        <v>105.68874839384016</v>
      </c>
      <c r="AB120" s="9">
        <f t="shared" si="91"/>
        <v>107.74195386392826</v>
      </c>
      <c r="AC120" s="9">
        <f t="shared" si="92"/>
        <v>113.29967630308947</v>
      </c>
      <c r="AD120" s="9">
        <f t="shared" si="93"/>
        <v>110.29281072118117</v>
      </c>
      <c r="AE120" s="9">
        <f t="shared" si="94"/>
        <v>102.23740366938721</v>
      </c>
      <c r="AF120" s="9">
        <f t="shared" si="95"/>
        <v>101.61473709332836</v>
      </c>
      <c r="AG120" s="9">
        <f t="shared" si="95"/>
        <v>96.718156191864992</v>
      </c>
      <c r="AH120" s="9">
        <f t="shared" si="95"/>
        <v>97.005081362136707</v>
      </c>
    </row>
    <row r="121" spans="1:34" x14ac:dyDescent="0.3">
      <c r="A121" s="41" t="str">
        <f t="shared" si="64"/>
        <v>LIV</v>
      </c>
      <c r="B121" s="9">
        <f t="shared" si="65"/>
        <v>106.80276827158548</v>
      </c>
      <c r="C121" s="9">
        <f t="shared" si="66"/>
        <v>96.512029614706236</v>
      </c>
      <c r="D121" s="9">
        <f t="shared" si="67"/>
        <v>97.134246201644032</v>
      </c>
      <c r="E121" s="9">
        <f t="shared" si="68"/>
        <v>89.010861083315831</v>
      </c>
      <c r="F121" s="9">
        <f t="shared" si="69"/>
        <v>92.020384931781976</v>
      </c>
      <c r="G121" s="9">
        <f t="shared" si="70"/>
        <v>90.025779866792803</v>
      </c>
      <c r="H121" s="9">
        <f t="shared" si="71"/>
        <v>92.500886819558914</v>
      </c>
      <c r="I121" s="9">
        <f t="shared" si="72"/>
        <v>95.252123465635748</v>
      </c>
      <c r="J121" s="9">
        <f t="shared" si="73"/>
        <v>98.574653707475818</v>
      </c>
      <c r="K121" s="9">
        <f t="shared" si="74"/>
        <v>103.82245271681275</v>
      </c>
      <c r="L121" s="9">
        <f t="shared" si="75"/>
        <v>104.49560069926508</v>
      </c>
      <c r="M121" s="9">
        <f t="shared" si="76"/>
        <v>102.99591979442935</v>
      </c>
      <c r="N121" s="9">
        <f t="shared" si="77"/>
        <v>109.36414806684327</v>
      </c>
      <c r="O121" s="9">
        <f t="shared" si="78"/>
        <v>106.761730800123</v>
      </c>
      <c r="P121" s="9">
        <f t="shared" si="79"/>
        <v>101.63356764891238</v>
      </c>
      <c r="Q121" s="9">
        <f t="shared" si="80"/>
        <v>100.74783685340616</v>
      </c>
      <c r="R121" s="9">
        <f t="shared" si="81"/>
        <v>96.895390938268463</v>
      </c>
      <c r="S121" s="9">
        <f t="shared" si="82"/>
        <v>90.802937306181249</v>
      </c>
      <c r="T121" s="9">
        <f t="shared" si="83"/>
        <v>82.446928449161859</v>
      </c>
      <c r="U121" s="9">
        <f t="shared" si="84"/>
        <v>88.102963269856971</v>
      </c>
      <c r="V121" s="9">
        <f t="shared" si="85"/>
        <v>92.956648693330465</v>
      </c>
      <c r="W121" s="9">
        <f t="shared" si="86"/>
        <v>101.5458058506416</v>
      </c>
      <c r="X121" s="9">
        <f t="shared" si="87"/>
        <v>103.56063273377681</v>
      </c>
      <c r="Y121" s="9">
        <f t="shared" si="88"/>
        <v>111.89906518275593</v>
      </c>
      <c r="Z121" s="9">
        <f t="shared" si="89"/>
        <v>113.95227065284404</v>
      </c>
      <c r="AA121" s="9">
        <f t="shared" si="90"/>
        <v>114.36440283915783</v>
      </c>
      <c r="AB121" s="9">
        <f t="shared" si="91"/>
        <v>106.48410534942377</v>
      </c>
      <c r="AC121" s="9">
        <f t="shared" si="92"/>
        <v>108.4106408519679</v>
      </c>
      <c r="AD121" s="9">
        <f t="shared" si="93"/>
        <v>107.80086367056015</v>
      </c>
      <c r="AE121" s="9">
        <f t="shared" si="94"/>
        <v>103.29982032165977</v>
      </c>
      <c r="AF121" s="9">
        <f t="shared" si="95"/>
        <v>105.65257259265263</v>
      </c>
      <c r="AG121" s="9">
        <f t="shared" si="95"/>
        <v>100.07058635176095</v>
      </c>
      <c r="AH121" s="9">
        <f t="shared" si="95"/>
        <v>108.20256879894258</v>
      </c>
    </row>
    <row r="122" spans="1:34" x14ac:dyDescent="0.3">
      <c r="A122" s="41" t="str">
        <f t="shared" si="64"/>
        <v>MCI</v>
      </c>
      <c r="B122" s="9">
        <f t="shared" si="65"/>
        <v>113.59862493645726</v>
      </c>
      <c r="C122" s="9">
        <f t="shared" si="66"/>
        <v>107.29582154952595</v>
      </c>
      <c r="D122" s="9">
        <f t="shared" si="67"/>
        <v>103.88494136709335</v>
      </c>
      <c r="E122" s="9">
        <f t="shared" si="68"/>
        <v>101.3215285861706</v>
      </c>
      <c r="F122" s="9">
        <f t="shared" si="69"/>
        <v>108.33280065163889</v>
      </c>
      <c r="G122" s="9">
        <f t="shared" si="70"/>
        <v>108.05334816610251</v>
      </c>
      <c r="H122" s="9">
        <f t="shared" si="71"/>
        <v>98.0842549469087</v>
      </c>
      <c r="I122" s="9">
        <f t="shared" si="72"/>
        <v>97.994566259695645</v>
      </c>
      <c r="J122" s="9">
        <f t="shared" si="73"/>
        <v>103.09993664061666</v>
      </c>
      <c r="K122" s="9">
        <f t="shared" si="74"/>
        <v>101.98067759062093</v>
      </c>
      <c r="L122" s="9">
        <f t="shared" si="75"/>
        <v>89.622235114786008</v>
      </c>
      <c r="M122" s="9">
        <f t="shared" si="76"/>
        <v>86.894822018414104</v>
      </c>
      <c r="N122" s="9">
        <f t="shared" si="77"/>
        <v>92.796101774047202</v>
      </c>
      <c r="O122" s="9">
        <f t="shared" si="78"/>
        <v>90.832584991172212</v>
      </c>
      <c r="P122" s="9">
        <f t="shared" si="79"/>
        <v>87.350957167074839</v>
      </c>
      <c r="Q122" s="9">
        <f t="shared" si="80"/>
        <v>89.45907418543824</v>
      </c>
      <c r="R122" s="9">
        <f t="shared" si="81"/>
        <v>97.051208722361196</v>
      </c>
      <c r="S122" s="9">
        <f t="shared" si="82"/>
        <v>100.19075400504694</v>
      </c>
      <c r="T122" s="9">
        <f t="shared" si="83"/>
        <v>97.154499833561786</v>
      </c>
      <c r="U122" s="9">
        <f t="shared" si="84"/>
        <v>99.945219982824824</v>
      </c>
      <c r="V122" s="9">
        <f t="shared" si="85"/>
        <v>108.53437714013597</v>
      </c>
      <c r="W122" s="9">
        <f t="shared" si="86"/>
        <v>104.94310190504804</v>
      </c>
      <c r="X122" s="9">
        <f t="shared" si="87"/>
        <v>102.95503408860223</v>
      </c>
      <c r="Y122" s="9">
        <f t="shared" si="88"/>
        <v>95.230343307344285</v>
      </c>
      <c r="Z122" s="9">
        <f t="shared" si="89"/>
        <v>100.07934641038162</v>
      </c>
      <c r="AA122" s="9">
        <f t="shared" si="90"/>
        <v>96.801299892957957</v>
      </c>
      <c r="AB122" s="9">
        <f t="shared" si="91"/>
        <v>84.710444799465961</v>
      </c>
      <c r="AC122" s="9">
        <f t="shared" si="92"/>
        <v>86.975663004656766</v>
      </c>
      <c r="AD122" s="9">
        <f t="shared" si="93"/>
        <v>90.958335886091717</v>
      </c>
      <c r="AE122" s="9">
        <f t="shared" si="94"/>
        <v>95.33329349457351</v>
      </c>
      <c r="AF122" s="9">
        <f t="shared" si="95"/>
        <v>99.834336843473864</v>
      </c>
      <c r="AG122" s="9">
        <f t="shared" si="95"/>
        <v>105.12721024403281</v>
      </c>
      <c r="AH122" s="9">
        <f t="shared" si="95"/>
        <v>116.0652830181546</v>
      </c>
    </row>
    <row r="123" spans="1:34" x14ac:dyDescent="0.3">
      <c r="A123" s="41" t="str">
        <f t="shared" si="64"/>
        <v>MUN</v>
      </c>
      <c r="B123" s="9">
        <f t="shared" si="65"/>
        <v>95.069076981421972</v>
      </c>
      <c r="C123" s="9">
        <f t="shared" si="66"/>
        <v>101.04975755938392</v>
      </c>
      <c r="D123" s="9">
        <f t="shared" si="67"/>
        <v>108.71426583982073</v>
      </c>
      <c r="E123" s="9">
        <f t="shared" si="68"/>
        <v>101.84994533621267</v>
      </c>
      <c r="F123" s="9">
        <f t="shared" si="69"/>
        <v>105.5202144372534</v>
      </c>
      <c r="G123" s="9">
        <f t="shared" si="70"/>
        <v>107.79860969276781</v>
      </c>
      <c r="H123" s="9">
        <f t="shared" si="71"/>
        <v>107.12990188647484</v>
      </c>
      <c r="I123" s="9">
        <f t="shared" si="72"/>
        <v>100.51422116303907</v>
      </c>
      <c r="J123" s="9">
        <f t="shared" si="73"/>
        <v>107.54828599879694</v>
      </c>
      <c r="K123" s="9">
        <f t="shared" si="74"/>
        <v>112.83712156058674</v>
      </c>
      <c r="L123" s="9">
        <f t="shared" si="75"/>
        <v>104.95682407085269</v>
      </c>
      <c r="M123" s="9">
        <f t="shared" si="76"/>
        <v>103.3822692582976</v>
      </c>
      <c r="N123" s="9">
        <f t="shared" si="77"/>
        <v>100.50051523996949</v>
      </c>
      <c r="O123" s="9">
        <f t="shared" si="78"/>
        <v>111.0988688448402</v>
      </c>
      <c r="P123" s="9">
        <f t="shared" si="79"/>
        <v>99.360789962127754</v>
      </c>
      <c r="Q123" s="9">
        <f t="shared" si="80"/>
        <v>97.796729621260297</v>
      </c>
      <c r="R123" s="9">
        <f t="shared" si="81"/>
        <v>109.88345908228554</v>
      </c>
      <c r="S123" s="9">
        <f t="shared" si="82"/>
        <v>103.2783388836931</v>
      </c>
      <c r="T123" s="9">
        <f t="shared" si="83"/>
        <v>104.65031159173334</v>
      </c>
      <c r="U123" s="9">
        <f t="shared" si="84"/>
        <v>95.282579248977228</v>
      </c>
      <c r="V123" s="9">
        <f t="shared" si="85"/>
        <v>91.83475864733434</v>
      </c>
      <c r="W123" s="9">
        <f t="shared" si="86"/>
        <v>95.861385178700388</v>
      </c>
      <c r="X123" s="9">
        <f t="shared" si="87"/>
        <v>86.295335354508055</v>
      </c>
      <c r="Y123" s="9">
        <f t="shared" si="88"/>
        <v>89.819624885860307</v>
      </c>
      <c r="Z123" s="9">
        <f t="shared" si="89"/>
        <v>86.432825294684804</v>
      </c>
      <c r="AA123" s="9">
        <f t="shared" si="90"/>
        <v>88.05656785150849</v>
      </c>
      <c r="AB123" s="9">
        <f t="shared" si="91"/>
        <v>92.739664070659657</v>
      </c>
      <c r="AC123" s="9">
        <f t="shared" si="92"/>
        <v>94.985642887551535</v>
      </c>
      <c r="AD123" s="9">
        <f t="shared" si="93"/>
        <v>102.86470259474619</v>
      </c>
      <c r="AE123" s="9">
        <f t="shared" si="94"/>
        <v>108.01029284759358</v>
      </c>
      <c r="AF123" s="9">
        <f t="shared" si="95"/>
        <v>109.29932598180854</v>
      </c>
      <c r="AG123" s="9">
        <f t="shared" si="95"/>
        <v>117.88848313911967</v>
      </c>
      <c r="AH123" s="9">
        <f t="shared" si="95"/>
        <v>115.1700493048869</v>
      </c>
    </row>
    <row r="124" spans="1:34" x14ac:dyDescent="0.3">
      <c r="A124" s="41" t="str">
        <f t="shared" si="64"/>
        <v>NEW</v>
      </c>
      <c r="B124" s="9">
        <f t="shared" si="65"/>
        <v>101.82784049644197</v>
      </c>
      <c r="C124" s="9">
        <f t="shared" si="66"/>
        <v>95.360979152362745</v>
      </c>
      <c r="D124" s="9">
        <f t="shared" si="67"/>
        <v>90.288286469733251</v>
      </c>
      <c r="E124" s="9">
        <f t="shared" si="68"/>
        <v>87.010239952309576</v>
      </c>
      <c r="F124" s="9">
        <f t="shared" si="69"/>
        <v>81.136793579378335</v>
      </c>
      <c r="G124" s="9">
        <f t="shared" si="70"/>
        <v>91.029311383144488</v>
      </c>
      <c r="H124" s="9">
        <f t="shared" si="71"/>
        <v>94.020573421756993</v>
      </c>
      <c r="I124" s="9">
        <f t="shared" si="72"/>
        <v>102.475502582282</v>
      </c>
      <c r="J124" s="9">
        <f t="shared" si="73"/>
        <v>102.12315252652769</v>
      </c>
      <c r="K124" s="9">
        <f t="shared" si="74"/>
        <v>103.93899553208951</v>
      </c>
      <c r="L124" s="9">
        <f t="shared" si="75"/>
        <v>108.51322847002659</v>
      </c>
      <c r="M124" s="9">
        <f t="shared" si="76"/>
        <v>103.11771384648948</v>
      </c>
      <c r="N124" s="9">
        <f t="shared" si="77"/>
        <v>99.984653780917256</v>
      </c>
      <c r="O124" s="9">
        <f t="shared" si="78"/>
        <v>89.873200846143234</v>
      </c>
      <c r="P124" s="9">
        <f t="shared" si="79"/>
        <v>92.954031513383441</v>
      </c>
      <c r="Q124" s="9">
        <f t="shared" si="80"/>
        <v>95.990285684868581</v>
      </c>
      <c r="R124" s="9">
        <f t="shared" si="81"/>
        <v>88.856914847415723</v>
      </c>
      <c r="S124" s="9">
        <f t="shared" si="82"/>
        <v>87.859937396808462</v>
      </c>
      <c r="T124" s="9">
        <f t="shared" si="83"/>
        <v>82.367639843129879</v>
      </c>
      <c r="U124" s="9">
        <f t="shared" si="84"/>
        <v>94.166082894901578</v>
      </c>
      <c r="V124" s="9">
        <f t="shared" si="85"/>
        <v>93.503429384136851</v>
      </c>
      <c r="W124" s="9">
        <f t="shared" si="86"/>
        <v>93.21841185872853</v>
      </c>
      <c r="X124" s="9">
        <f t="shared" si="87"/>
        <v>99.395931599167071</v>
      </c>
      <c r="Y124" s="9">
        <f t="shared" si="88"/>
        <v>101.17496903824059</v>
      </c>
      <c r="Z124" s="9">
        <f t="shared" si="89"/>
        <v>103.30464402449195</v>
      </c>
      <c r="AA124" s="9">
        <f t="shared" si="90"/>
        <v>106.38396184640622</v>
      </c>
      <c r="AB124" s="9">
        <f t="shared" si="91"/>
        <v>108.621170169726</v>
      </c>
      <c r="AC124" s="9">
        <f t="shared" si="92"/>
        <v>117.31345449989858</v>
      </c>
      <c r="AD124" s="9">
        <f t="shared" si="93"/>
        <v>110.66846059271525</v>
      </c>
      <c r="AE124" s="9">
        <f t="shared" si="94"/>
        <v>111.73145340316496</v>
      </c>
      <c r="AF124" s="9">
        <f t="shared" si="95"/>
        <v>113.51859102877394</v>
      </c>
      <c r="AG124" s="9">
        <f t="shared" si="95"/>
        <v>103.01578776356978</v>
      </c>
      <c r="AH124" s="9">
        <f t="shared" si="95"/>
        <v>97.053804219327631</v>
      </c>
    </row>
    <row r="125" spans="1:34" x14ac:dyDescent="0.3">
      <c r="A125" s="41" t="str">
        <f t="shared" si="64"/>
        <v>NOR</v>
      </c>
      <c r="B125" s="9">
        <f t="shared" si="65"/>
        <v>94.754885040433294</v>
      </c>
      <c r="C125" s="9">
        <f t="shared" si="66"/>
        <v>100.37114727065807</v>
      </c>
      <c r="D125" s="9">
        <f t="shared" si="67"/>
        <v>103.14285014458086</v>
      </c>
      <c r="E125" s="9">
        <f t="shared" si="68"/>
        <v>107.8224994261066</v>
      </c>
      <c r="F125" s="9">
        <f t="shared" si="69"/>
        <v>101.80662120944699</v>
      </c>
      <c r="G125" s="9">
        <f t="shared" si="70"/>
        <v>104.01461047583207</v>
      </c>
      <c r="H125" s="9">
        <f t="shared" si="71"/>
        <v>109.48670051479682</v>
      </c>
      <c r="I125" s="9">
        <f t="shared" si="72"/>
        <v>107.4601527014069</v>
      </c>
      <c r="J125" s="9">
        <f t="shared" si="73"/>
        <v>100.70577694604913</v>
      </c>
      <c r="K125" s="9">
        <f t="shared" si="74"/>
        <v>97.805165103596934</v>
      </c>
      <c r="L125" s="9">
        <f t="shared" si="75"/>
        <v>99.647914919576579</v>
      </c>
      <c r="M125" s="9">
        <f t="shared" si="76"/>
        <v>96.929481085343809</v>
      </c>
      <c r="N125" s="9">
        <f t="shared" si="77"/>
        <v>91.056034712412568</v>
      </c>
      <c r="O125" s="9">
        <f t="shared" si="78"/>
        <v>98.935094419607239</v>
      </c>
      <c r="P125" s="9">
        <f t="shared" si="79"/>
        <v>96.960915140718683</v>
      </c>
      <c r="Q125" s="9">
        <f t="shared" si="80"/>
        <v>100.76386394253684</v>
      </c>
      <c r="R125" s="9">
        <f t="shared" si="81"/>
        <v>96.401795728706134</v>
      </c>
      <c r="S125" s="9">
        <f t="shared" si="82"/>
        <v>105.6030228012873</v>
      </c>
      <c r="T125" s="9">
        <f t="shared" si="83"/>
        <v>105.83460505103456</v>
      </c>
      <c r="U125" s="9">
        <f t="shared" si="84"/>
        <v>103.56684815418866</v>
      </c>
      <c r="V125" s="9">
        <f t="shared" si="85"/>
        <v>98.278012592398852</v>
      </c>
      <c r="W125" s="9">
        <f t="shared" si="86"/>
        <v>90.732509568632182</v>
      </c>
      <c r="X125" s="9">
        <f t="shared" si="87"/>
        <v>95.276468135009793</v>
      </c>
      <c r="Y125" s="9">
        <f t="shared" si="88"/>
        <v>85.926421683072064</v>
      </c>
      <c r="Z125" s="9">
        <f t="shared" si="89"/>
        <v>90.269072371261871</v>
      </c>
      <c r="AA125" s="9">
        <f t="shared" si="90"/>
        <v>87.673175342670717</v>
      </c>
      <c r="AB125" s="9">
        <f t="shared" si="91"/>
        <v>91.397950563593056</v>
      </c>
      <c r="AC125" s="9">
        <f t="shared" si="92"/>
        <v>99.085251614319475</v>
      </c>
      <c r="AD125" s="9">
        <f t="shared" si="93"/>
        <v>99.526027837831407</v>
      </c>
      <c r="AE125" s="9">
        <f t="shared" si="94"/>
        <v>110.9695488140808</v>
      </c>
      <c r="AF125" s="9">
        <f t="shared" si="95"/>
        <v>103.34885160846731</v>
      </c>
      <c r="AG125" s="9">
        <f t="shared" si="95"/>
        <v>104.45776009706019</v>
      </c>
      <c r="AH125" s="9">
        <f t="shared" si="95"/>
        <v>99.584328189234427</v>
      </c>
    </row>
    <row r="126" spans="1:34" x14ac:dyDescent="0.3">
      <c r="A126" s="41" t="str">
        <f t="shared" si="64"/>
        <v>SHU</v>
      </c>
      <c r="B126" s="9">
        <f t="shared" si="65"/>
        <v>96.349413123360122</v>
      </c>
      <c r="C126" s="9">
        <f t="shared" si="66"/>
        <v>90.387429579117978</v>
      </c>
      <c r="D126" s="9">
        <f t="shared" si="67"/>
        <v>87.647473587749587</v>
      </c>
      <c r="E126" s="9">
        <f t="shared" si="68"/>
        <v>91.226900139700206</v>
      </c>
      <c r="F126" s="9">
        <f t="shared" si="69"/>
        <v>100.07023536488022</v>
      </c>
      <c r="G126" s="9">
        <f t="shared" si="70"/>
        <v>99.114384267865901</v>
      </c>
      <c r="H126" s="9">
        <f t="shared" si="71"/>
        <v>99.851898947040866</v>
      </c>
      <c r="I126" s="9">
        <f t="shared" si="72"/>
        <v>101.51084706724203</v>
      </c>
      <c r="J126" s="9">
        <f t="shared" si="73"/>
        <v>96.705300034843773</v>
      </c>
      <c r="K126" s="9">
        <f t="shared" si="74"/>
        <v>100.68797291627872</v>
      </c>
      <c r="L126" s="9">
        <f t="shared" si="75"/>
        <v>99.744787382248589</v>
      </c>
      <c r="M126" s="9">
        <f t="shared" si="76"/>
        <v>108.26584075800476</v>
      </c>
      <c r="N126" s="9">
        <f t="shared" si="77"/>
        <v>109.67089045973223</v>
      </c>
      <c r="O126" s="9">
        <f t="shared" si="78"/>
        <v>115.76334409181943</v>
      </c>
      <c r="P126" s="9">
        <f t="shared" si="79"/>
        <v>115.29586992507465</v>
      </c>
      <c r="Q126" s="9">
        <f t="shared" si="80"/>
        <v>101.83249073605596</v>
      </c>
      <c r="R126" s="9">
        <f t="shared" si="81"/>
        <v>107.19170502671727</v>
      </c>
      <c r="S126" s="9">
        <f t="shared" si="82"/>
        <v>96.899089651603518</v>
      </c>
      <c r="T126" s="9">
        <f t="shared" si="83"/>
        <v>94.691100385218476</v>
      </c>
      <c r="U126" s="9">
        <f t="shared" si="84"/>
        <v>90.338269396249473</v>
      </c>
      <c r="V126" s="9">
        <f t="shared" si="85"/>
        <v>101.48430665233319</v>
      </c>
      <c r="W126" s="9">
        <f t="shared" si="86"/>
        <v>110.70811664980637</v>
      </c>
      <c r="X126" s="9">
        <f t="shared" si="87"/>
        <v>107.86834421343853</v>
      </c>
      <c r="Y126" s="9">
        <f t="shared" si="88"/>
        <v>115.08164176663801</v>
      </c>
      <c r="Z126" s="9">
        <f t="shared" si="89"/>
        <v>120.75836946246937</v>
      </c>
      <c r="AA126" s="9">
        <f t="shared" si="90"/>
        <v>116.49942842150011</v>
      </c>
      <c r="AB126" s="9">
        <f t="shared" si="91"/>
        <v>111.7908834141096</v>
      </c>
      <c r="AC126" s="9">
        <f t="shared" si="92"/>
        <v>107.06407659686545</v>
      </c>
      <c r="AD126" s="9">
        <f t="shared" si="93"/>
        <v>99.690949319098479</v>
      </c>
      <c r="AE126" s="9">
        <f t="shared" si="94"/>
        <v>90.035210807693048</v>
      </c>
      <c r="AF126" s="9">
        <f t="shared" si="95"/>
        <v>83.84803854401396</v>
      </c>
      <c r="AG126" s="9">
        <f t="shared" si="95"/>
        <v>89.095837553350904</v>
      </c>
      <c r="AH126" s="9">
        <f t="shared" si="95"/>
        <v>86.868373693351018</v>
      </c>
    </row>
    <row r="127" spans="1:34" x14ac:dyDescent="0.3">
      <c r="A127" s="41" t="str">
        <f t="shared" si="64"/>
        <v>SOU</v>
      </c>
      <c r="B127" s="9">
        <f t="shared" si="65"/>
        <v>91.281380258657308</v>
      </c>
      <c r="C127" s="9">
        <f t="shared" si="66"/>
        <v>91.111606174438108</v>
      </c>
      <c r="D127" s="9">
        <f t="shared" si="67"/>
        <v>92.393940437154484</v>
      </c>
      <c r="E127" s="9">
        <f t="shared" si="68"/>
        <v>88.198170586163982</v>
      </c>
      <c r="F127" s="9">
        <f t="shared" si="69"/>
        <v>90.222810754690514</v>
      </c>
      <c r="G127" s="9">
        <f t="shared" si="70"/>
        <v>88.426819950544541</v>
      </c>
      <c r="H127" s="9">
        <f t="shared" si="71"/>
        <v>82.816868113051299</v>
      </c>
      <c r="I127" s="9">
        <f t="shared" si="72"/>
        <v>84.432105704869201</v>
      </c>
      <c r="J127" s="9">
        <f t="shared" si="73"/>
        <v>90.901173194441228</v>
      </c>
      <c r="K127" s="9">
        <f t="shared" si="74"/>
        <v>102.52042848872163</v>
      </c>
      <c r="L127" s="9">
        <f t="shared" si="75"/>
        <v>105.82016596027212</v>
      </c>
      <c r="M127" s="9">
        <f t="shared" si="76"/>
        <v>119.05967774066751</v>
      </c>
      <c r="N127" s="9">
        <f t="shared" si="77"/>
        <v>123.9233316661046</v>
      </c>
      <c r="O127" s="9">
        <f t="shared" si="78"/>
        <v>119.03004755686301</v>
      </c>
      <c r="P127" s="9">
        <f t="shared" si="79"/>
        <v>118.14296630818268</v>
      </c>
      <c r="Q127" s="9">
        <f t="shared" si="80"/>
        <v>112.49372909585067</v>
      </c>
      <c r="R127" s="9">
        <f t="shared" si="81"/>
        <v>106.30655683217157</v>
      </c>
      <c r="S127" s="9">
        <f t="shared" si="82"/>
        <v>96.093657118036774</v>
      </c>
      <c r="T127" s="9">
        <f t="shared" si="83"/>
        <v>90.241145224232</v>
      </c>
      <c r="U127" s="9">
        <f t="shared" si="84"/>
        <v>89.191962645645859</v>
      </c>
      <c r="V127" s="9">
        <f t="shared" si="85"/>
        <v>87.823979362317729</v>
      </c>
      <c r="W127" s="9">
        <f t="shared" si="86"/>
        <v>96.552534396564013</v>
      </c>
      <c r="X127" s="9">
        <f t="shared" si="87"/>
        <v>103.43120723682568</v>
      </c>
      <c r="Y127" s="9">
        <f t="shared" si="88"/>
        <v>112.79893957958181</v>
      </c>
      <c r="Z127" s="9">
        <f t="shared" si="89"/>
        <v>116.13200961909304</v>
      </c>
      <c r="AA127" s="9">
        <f t="shared" si="90"/>
        <v>125.61271592667678</v>
      </c>
      <c r="AB127" s="9">
        <f t="shared" si="91"/>
        <v>124.2407432186365</v>
      </c>
      <c r="AC127" s="9">
        <f t="shared" si="92"/>
        <v>111.52995068704728</v>
      </c>
      <c r="AD127" s="9">
        <f t="shared" si="93"/>
        <v>105.22714730011599</v>
      </c>
      <c r="AE127" s="9">
        <f t="shared" si="94"/>
        <v>93.121089300352821</v>
      </c>
      <c r="AF127" s="9">
        <f t="shared" si="95"/>
        <v>93.395567028089985</v>
      </c>
      <c r="AG127" s="9">
        <f t="shared" si="95"/>
        <v>92.094535731653764</v>
      </c>
      <c r="AH127" s="9">
        <f t="shared" si="95"/>
        <v>91.471869155594945</v>
      </c>
    </row>
    <row r="128" spans="1:34" x14ac:dyDescent="0.3">
      <c r="A128" s="41" t="str">
        <f t="shared" si="64"/>
        <v>TOT</v>
      </c>
      <c r="B128" s="9">
        <f t="shared" si="65"/>
        <v>108.68348926025322</v>
      </c>
      <c r="C128" s="9">
        <f t="shared" si="66"/>
        <v>101.11828698151139</v>
      </c>
      <c r="D128" s="9">
        <f t="shared" si="67"/>
        <v>105.78153099924668</v>
      </c>
      <c r="E128" s="9">
        <f t="shared" si="68"/>
        <v>102.2872450294218</v>
      </c>
      <c r="F128" s="9">
        <f t="shared" si="69"/>
        <v>96.344778341594065</v>
      </c>
      <c r="G128" s="9">
        <f t="shared" si="70"/>
        <v>90.852480787915496</v>
      </c>
      <c r="H128" s="9">
        <f t="shared" si="71"/>
        <v>93.558025227497197</v>
      </c>
      <c r="I128" s="9">
        <f t="shared" si="72"/>
        <v>94.780663247063728</v>
      </c>
      <c r="J128" s="9">
        <f t="shared" si="73"/>
        <v>101.26345648541211</v>
      </c>
      <c r="K128" s="9">
        <f t="shared" si="74"/>
        <v>92.651684455473841</v>
      </c>
      <c r="L128" s="9">
        <f t="shared" si="75"/>
        <v>100.36571314265915</v>
      </c>
      <c r="M128" s="9">
        <f t="shared" si="76"/>
        <v>98.312507672571044</v>
      </c>
      <c r="N128" s="9">
        <f t="shared" si="77"/>
        <v>96.093143999106601</v>
      </c>
      <c r="O128" s="9">
        <f t="shared" si="78"/>
        <v>95.424436192813644</v>
      </c>
      <c r="P128" s="9">
        <f t="shared" si="79"/>
        <v>92.158696426463976</v>
      </c>
      <c r="Q128" s="9">
        <f t="shared" si="80"/>
        <v>96.080438405903791</v>
      </c>
      <c r="R128" s="9">
        <f t="shared" si="81"/>
        <v>90.584101185623851</v>
      </c>
      <c r="S128" s="9">
        <f t="shared" si="82"/>
        <v>95.389648218022145</v>
      </c>
      <c r="T128" s="9">
        <f t="shared" si="83"/>
        <v>105.04538672942756</v>
      </c>
      <c r="U128" s="9">
        <f t="shared" si="84"/>
        <v>99.345866263306604</v>
      </c>
      <c r="V128" s="9">
        <f t="shared" si="85"/>
        <v>101.86530811760012</v>
      </c>
      <c r="W128" s="9">
        <f t="shared" si="86"/>
        <v>97.635427527490961</v>
      </c>
      <c r="X128" s="9">
        <f t="shared" si="87"/>
        <v>99.513382906848122</v>
      </c>
      <c r="Y128" s="9">
        <f t="shared" si="88"/>
        <v>97.668330107932093</v>
      </c>
      <c r="Z128" s="9">
        <f t="shared" si="89"/>
        <v>88.389205454011446</v>
      </c>
      <c r="AA128" s="9">
        <f t="shared" si="90"/>
        <v>99.173462483056582</v>
      </c>
      <c r="AB128" s="9">
        <f t="shared" si="91"/>
        <v>90.569713943174989</v>
      </c>
      <c r="AC128" s="9">
        <f t="shared" si="92"/>
        <v>96.125651563181307</v>
      </c>
      <c r="AD128" s="9">
        <f t="shared" si="93"/>
        <v>100.20967972806626</v>
      </c>
      <c r="AE128" s="9">
        <f t="shared" si="94"/>
        <v>105.19338285542096</v>
      </c>
      <c r="AF128" s="9">
        <f t="shared" si="95"/>
        <v>110.51776049549797</v>
      </c>
      <c r="AG128" s="9">
        <f t="shared" si="95"/>
        <v>102.11049369073375</v>
      </c>
      <c r="AH128" s="9">
        <f t="shared" si="95"/>
        <v>104.86173033681058</v>
      </c>
    </row>
    <row r="129" spans="1:34" x14ac:dyDescent="0.3">
      <c r="A129" s="41" t="str">
        <f t="shared" si="64"/>
        <v>WAT</v>
      </c>
      <c r="B129" s="9">
        <f t="shared" si="65"/>
        <v>106.7504988959201</v>
      </c>
      <c r="C129" s="9">
        <f t="shared" si="66"/>
        <v>99.063197845193699</v>
      </c>
      <c r="D129" s="9">
        <f t="shared" si="67"/>
        <v>101.19287283144506</v>
      </c>
      <c r="E129" s="9">
        <f t="shared" si="68"/>
        <v>91.2115553670575</v>
      </c>
      <c r="F129" s="9">
        <f t="shared" si="69"/>
        <v>94.225610175959602</v>
      </c>
      <c r="G129" s="9">
        <f t="shared" si="70"/>
        <v>88.244929597997668</v>
      </c>
      <c r="H129" s="9">
        <f t="shared" si="71"/>
        <v>96.125227087731716</v>
      </c>
      <c r="I129" s="9">
        <f t="shared" si="72"/>
        <v>102.30274682817026</v>
      </c>
      <c r="J129" s="9">
        <f t="shared" si="73"/>
        <v>101.86242059377931</v>
      </c>
      <c r="K129" s="9">
        <f t="shared" si="74"/>
        <v>100.54903646127401</v>
      </c>
      <c r="L129" s="9">
        <f t="shared" si="75"/>
        <v>97.415976395701776</v>
      </c>
      <c r="M129" s="9">
        <f t="shared" si="76"/>
        <v>93.915950666080008</v>
      </c>
      <c r="N129" s="9">
        <f t="shared" si="77"/>
        <v>88.843257983450528</v>
      </c>
      <c r="O129" s="9">
        <f t="shared" si="78"/>
        <v>83.99425488041318</v>
      </c>
      <c r="P129" s="9">
        <f t="shared" si="79"/>
        <v>94.950273774659351</v>
      </c>
      <c r="Q129" s="9">
        <f t="shared" si="80"/>
        <v>96.032075657417408</v>
      </c>
      <c r="R129" s="9">
        <f t="shared" si="81"/>
        <v>95.129738698051469</v>
      </c>
      <c r="S129" s="9">
        <f t="shared" si="82"/>
        <v>102.63626572674663</v>
      </c>
      <c r="T129" s="9">
        <f t="shared" si="83"/>
        <v>110.2284002636696</v>
      </c>
      <c r="U129" s="9">
        <f t="shared" si="84"/>
        <v>113.96849487811409</v>
      </c>
      <c r="V129" s="9">
        <f t="shared" si="85"/>
        <v>103.46569161290991</v>
      </c>
      <c r="W129" s="9">
        <f t="shared" si="86"/>
        <v>100.72736595590287</v>
      </c>
      <c r="X129" s="9">
        <f t="shared" si="87"/>
        <v>94.765382411660724</v>
      </c>
      <c r="Y129" s="9">
        <f t="shared" si="88"/>
        <v>92.875117613190341</v>
      </c>
      <c r="Z129" s="9">
        <f t="shared" si="89"/>
        <v>87.30762324479393</v>
      </c>
      <c r="AA129" s="9">
        <f t="shared" si="90"/>
        <v>85.199506226430515</v>
      </c>
      <c r="AB129" s="9">
        <f t="shared" si="91"/>
        <v>88.137107212892843</v>
      </c>
      <c r="AC129" s="9">
        <f t="shared" si="92"/>
        <v>87.828968602223483</v>
      </c>
      <c r="AD129" s="9">
        <f t="shared" si="93"/>
        <v>98.767041376345318</v>
      </c>
      <c r="AE129" s="9">
        <f t="shared" si="94"/>
        <v>106.61415833513921</v>
      </c>
      <c r="AF129" s="9">
        <f t="shared" si="95"/>
        <v>110.60539638327225</v>
      </c>
      <c r="AG129" s="9">
        <f t="shared" si="95"/>
        <v>109.63268273439546</v>
      </c>
      <c r="AH129" s="9">
        <f t="shared" si="95"/>
        <v>106.90526963802354</v>
      </c>
    </row>
    <row r="130" spans="1:34" x14ac:dyDescent="0.3">
      <c r="A130" s="41" t="str">
        <f t="shared" si="64"/>
        <v>WHU</v>
      </c>
      <c r="B130" s="9">
        <f t="shared" si="65"/>
        <v>103.97747186684326</v>
      </c>
      <c r="C130" s="9">
        <f t="shared" si="66"/>
        <v>108.63285734663856</v>
      </c>
      <c r="D130" s="9">
        <f t="shared" si="67"/>
        <v>111.98259051941471</v>
      </c>
      <c r="E130" s="9">
        <f t="shared" si="68"/>
        <v>109.23024895710451</v>
      </c>
      <c r="F130" s="9">
        <f t="shared" si="69"/>
        <v>101.79387411916355</v>
      </c>
      <c r="G130" s="9">
        <f t="shared" si="70"/>
        <v>103.78847918415271</v>
      </c>
      <c r="H130" s="9">
        <f t="shared" si="71"/>
        <v>104.40884277727515</v>
      </c>
      <c r="I130" s="9">
        <f t="shared" si="72"/>
        <v>103.73569479482283</v>
      </c>
      <c r="J130" s="9">
        <f t="shared" si="73"/>
        <v>95.702865402895512</v>
      </c>
      <c r="K130" s="9">
        <f t="shared" si="74"/>
        <v>93.649659932807424</v>
      </c>
      <c r="L130" s="9">
        <f t="shared" si="75"/>
        <v>97.410976837304929</v>
      </c>
      <c r="M130" s="9">
        <f t="shared" si="76"/>
        <v>89.22666081698155</v>
      </c>
      <c r="N130" s="9">
        <f t="shared" si="77"/>
        <v>86.947349103657871</v>
      </c>
      <c r="O130" s="9">
        <f t="shared" si="78"/>
        <v>85.057084305187502</v>
      </c>
      <c r="P130" s="9">
        <f t="shared" si="79"/>
        <v>89.909181482234473</v>
      </c>
      <c r="Q130" s="9">
        <f t="shared" si="80"/>
        <v>100.58774457157337</v>
      </c>
      <c r="R130" s="9">
        <f t="shared" si="81"/>
        <v>93.972063848137608</v>
      </c>
      <c r="S130" s="9">
        <f t="shared" si="82"/>
        <v>95.298120878034752</v>
      </c>
      <c r="T130" s="9">
        <f t="shared" si="83"/>
        <v>96.094274374633883</v>
      </c>
      <c r="U130" s="9">
        <f t="shared" si="84"/>
        <v>99.701822141882289</v>
      </c>
      <c r="V130" s="9">
        <f t="shared" si="85"/>
        <v>94.869577166251133</v>
      </c>
      <c r="W130" s="9">
        <f t="shared" si="86"/>
        <v>82.654505130165447</v>
      </c>
      <c r="X130" s="9">
        <f t="shared" si="87"/>
        <v>88.459359330217126</v>
      </c>
      <c r="Y130" s="9">
        <f t="shared" si="88"/>
        <v>87.796705819452427</v>
      </c>
      <c r="Z130" s="9">
        <f t="shared" si="89"/>
        <v>88.87850770221047</v>
      </c>
      <c r="AA130" s="9">
        <f t="shared" si="90"/>
        <v>83.981926800747118</v>
      </c>
      <c r="AB130" s="9">
        <f t="shared" si="91"/>
        <v>86.41291775036693</v>
      </c>
      <c r="AC130" s="9">
        <f t="shared" si="92"/>
        <v>95.613934977550528</v>
      </c>
      <c r="AD130" s="9">
        <f t="shared" si="93"/>
        <v>94.658083880536196</v>
      </c>
      <c r="AE130" s="9">
        <f t="shared" si="94"/>
        <v>97.664949462444511</v>
      </c>
      <c r="AF130" s="9">
        <f t="shared" si="95"/>
        <v>103.53839583537574</v>
      </c>
      <c r="AG130" s="9">
        <f t="shared" si="95"/>
        <v>100.56848792862142</v>
      </c>
      <c r="AH130" s="9">
        <f t="shared" si="95"/>
        <v>113.30354426194113</v>
      </c>
    </row>
    <row r="131" spans="1:34" x14ac:dyDescent="0.3">
      <c r="A131" s="41" t="str">
        <f t="shared" si="64"/>
        <v>WOL</v>
      </c>
      <c r="B131" s="9">
        <f t="shared" si="65"/>
        <v>87.188185220923216</v>
      </c>
      <c r="C131" s="9">
        <f t="shared" si="66"/>
        <v>94.143433476612486</v>
      </c>
      <c r="D131" s="9">
        <f t="shared" si="67"/>
        <v>91.335828669507919</v>
      </c>
      <c r="E131" s="9">
        <f t="shared" si="68"/>
        <v>92.291679766522222</v>
      </c>
      <c r="F131" s="9">
        <f t="shared" si="69"/>
        <v>97.902982576870969</v>
      </c>
      <c r="G131" s="9">
        <f t="shared" si="70"/>
        <v>100.34542353507692</v>
      </c>
      <c r="H131" s="9">
        <f t="shared" si="71"/>
        <v>110.9642433677936</v>
      </c>
      <c r="I131" s="9">
        <f t="shared" si="72"/>
        <v>109.17482515974733</v>
      </c>
      <c r="J131" s="9">
        <f t="shared" si="73"/>
        <v>113.82517978283158</v>
      </c>
      <c r="K131" s="9">
        <f t="shared" si="74"/>
        <v>119.46384655902931</v>
      </c>
      <c r="L131" s="9">
        <f t="shared" si="75"/>
        <v>115.99510812958299</v>
      </c>
      <c r="M131" s="9">
        <f t="shared" si="76"/>
        <v>117.55916847045044</v>
      </c>
      <c r="N131" s="9">
        <f t="shared" si="77"/>
        <v>110.27341867724499</v>
      </c>
      <c r="O131" s="9">
        <f t="shared" si="78"/>
        <v>105.61803319744972</v>
      </c>
      <c r="P131" s="9">
        <f t="shared" si="79"/>
        <v>99.89864379436348</v>
      </c>
      <c r="Q131" s="9">
        <f t="shared" si="80"/>
        <v>91.932153213111178</v>
      </c>
      <c r="R131" s="9">
        <f t="shared" si="81"/>
        <v>99.663253604392594</v>
      </c>
      <c r="S131" s="9">
        <f t="shared" si="82"/>
        <v>97.435789744392707</v>
      </c>
      <c r="T131" s="9">
        <f t="shared" si="83"/>
        <v>90.704148941562039</v>
      </c>
      <c r="U131" s="9">
        <f t="shared" si="84"/>
        <v>88.53718059946533</v>
      </c>
      <c r="V131" s="9">
        <f t="shared" si="85"/>
        <v>94.438460355098456</v>
      </c>
      <c r="W131" s="9">
        <f t="shared" si="86"/>
        <v>101.2521686169806</v>
      </c>
      <c r="X131" s="9">
        <f t="shared" si="87"/>
        <v>92.116018523971718</v>
      </c>
      <c r="Y131" s="9">
        <f t="shared" si="88"/>
        <v>96.060765352749627</v>
      </c>
      <c r="Z131" s="9">
        <f t="shared" si="89"/>
        <v>103.73559168961039</v>
      </c>
      <c r="AA131" s="9">
        <f t="shared" si="90"/>
        <v>114.59334253644056</v>
      </c>
      <c r="AB131" s="9">
        <f t="shared" si="91"/>
        <v>120.16083690483697</v>
      </c>
      <c r="AC131" s="9">
        <f t="shared" si="92"/>
        <v>116.48577897139349</v>
      </c>
      <c r="AD131" s="9">
        <f t="shared" si="93"/>
        <v>115.02357545953161</v>
      </c>
      <c r="AE131" s="9">
        <f t="shared" si="94"/>
        <v>112.40488566065086</v>
      </c>
      <c r="AF131" s="9">
        <f t="shared" si="95"/>
        <v>107.00937103711375</v>
      </c>
      <c r="AG131" s="9">
        <f t="shared" si="95"/>
        <v>103.87631097154154</v>
      </c>
      <c r="AH131" s="9">
        <f t="shared" si="95"/>
        <v>93.456719426098132</v>
      </c>
    </row>
  </sheetData>
  <sortState ref="AZ22:BA41">
    <sortCondition descending="1" ref="BA22:BA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AT23" sqref="AT23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hidden="1" customWidth="1"/>
    <col min="20" max="28" width="5.6640625" style="60" hidden="1" customWidth="1"/>
    <col min="29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customWidth="1"/>
    <col min="34" max="34" width="5.5546875" style="60" customWidth="1"/>
    <col min="35" max="35" width="5.6640625" style="60" customWidth="1"/>
    <col min="36" max="36" width="5.5546875" style="60" customWidth="1"/>
    <col min="37" max="37" width="5.6640625" style="60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664062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128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">
        <v>5</v>
      </c>
      <c r="AU2" s="3">
        <v>82.969099891398841</v>
      </c>
      <c r="AV2" s="72" t="s">
        <v>5</v>
      </c>
      <c r="AW2" s="3">
        <v>116.76190745194771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128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">
        <v>111</v>
      </c>
      <c r="AU3" s="3">
        <v>81.867577343514867</v>
      </c>
      <c r="AV3" s="72" t="s">
        <v>111</v>
      </c>
      <c r="AW3" s="3">
        <v>157.28816198409424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">
        <v>73</v>
      </c>
      <c r="AU4" s="3">
        <v>69.535866066967472</v>
      </c>
      <c r="AV4" s="72" t="s">
        <v>73</v>
      </c>
      <c r="AW4" s="3">
        <v>133.16810182295947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">
        <v>121</v>
      </c>
      <c r="AU5" s="3">
        <v>82.229399541456075</v>
      </c>
      <c r="AV5" s="72" t="s">
        <v>121</v>
      </c>
      <c r="AW5" s="3">
        <v>115.22052959128452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">
        <v>61</v>
      </c>
      <c r="AU6" s="3">
        <v>79.867825381896267</v>
      </c>
      <c r="AV6" s="72" t="s">
        <v>61</v>
      </c>
      <c r="AW6" s="3">
        <v>106.1618417295573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">
        <v>7</v>
      </c>
      <c r="AU7" s="3">
        <v>113.93108421748586</v>
      </c>
      <c r="AV7" s="72" t="s">
        <v>7</v>
      </c>
      <c r="AW7" s="3">
        <v>80.877823984176047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">
        <v>53</v>
      </c>
      <c r="AU8" s="3">
        <v>58.829531606759517</v>
      </c>
      <c r="AV8" s="72" t="s">
        <v>53</v>
      </c>
      <c r="AW8" s="3">
        <v>114.36974142952613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82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">
        <v>4</v>
      </c>
      <c r="AU9" s="3">
        <v>95.765324826237006</v>
      </c>
      <c r="AV9" s="72" t="s">
        <v>4</v>
      </c>
      <c r="AW9" s="3">
        <v>99.50839079800005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82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">
        <v>62</v>
      </c>
      <c r="AU10" s="3">
        <v>107.47745649532192</v>
      </c>
      <c r="AV10" s="72" t="s">
        <v>62</v>
      </c>
      <c r="AW10" s="3">
        <v>95.285348140244082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0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0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">
        <v>8</v>
      </c>
      <c r="AU11" s="3">
        <v>129.75064428616039</v>
      </c>
      <c r="AV11" s="72" t="s">
        <v>8</v>
      </c>
      <c r="AW11" s="3">
        <v>73.183818407877695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128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">
        <v>1</v>
      </c>
      <c r="AU12" s="3">
        <v>153.15454229967779</v>
      </c>
      <c r="AV12" s="72" t="s">
        <v>1</v>
      </c>
      <c r="AW12" s="3">
        <v>81.023406794558852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82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">
        <v>6</v>
      </c>
      <c r="AU13" s="3">
        <v>107.24840824615927</v>
      </c>
      <c r="AV13" s="72" t="s">
        <v>6</v>
      </c>
      <c r="AW13" s="3">
        <v>83.137507129084781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">
        <v>2</v>
      </c>
      <c r="AU14" s="3">
        <v>59.179780433546348</v>
      </c>
      <c r="AV14" s="72" t="s">
        <v>2</v>
      </c>
      <c r="AW14" s="3">
        <v>140.6579447405575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82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">
        <v>113</v>
      </c>
      <c r="AU15" s="3">
        <v>70.821152883736488</v>
      </c>
      <c r="AV15" s="72" t="s">
        <v>113</v>
      </c>
      <c r="AW15" s="3">
        <v>138.81225505260861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128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">
        <v>112</v>
      </c>
      <c r="AU16" s="3">
        <v>75.553944416001471</v>
      </c>
      <c r="AV16" s="72" t="s">
        <v>112</v>
      </c>
      <c r="AW16" s="3">
        <v>94.194006024962746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">
        <v>10</v>
      </c>
      <c r="AU17" s="3">
        <v>94.201022857939606</v>
      </c>
      <c r="AV17" s="72" t="s">
        <v>10</v>
      </c>
      <c r="AW17" s="3">
        <v>111.89694831164324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">
        <v>3</v>
      </c>
      <c r="AU18" s="3">
        <v>88.30793433298453</v>
      </c>
      <c r="AV18" s="72" t="s">
        <v>3</v>
      </c>
      <c r="AW18" s="3">
        <v>104.91683177861646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">
        <v>71</v>
      </c>
      <c r="AU19" s="3">
        <v>73.363813249912127</v>
      </c>
      <c r="AV19" s="72" t="s">
        <v>71</v>
      </c>
      <c r="AW19" s="3">
        <v>119.69222892160813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0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0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">
        <v>63</v>
      </c>
      <c r="AU20" s="3">
        <v>79.721214878278772</v>
      </c>
      <c r="AV20" s="72" t="s">
        <v>63</v>
      </c>
      <c r="AW20" s="3">
        <v>145.72894896882954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">
        <v>89</v>
      </c>
      <c r="AU21" s="3">
        <v>92.837611003925332</v>
      </c>
      <c r="AV21" s="72" t="s">
        <v>89</v>
      </c>
      <c r="AW21" s="3">
        <v>84.451550684020731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">
        <v>26</v>
      </c>
      <c r="AU22" s="3">
        <v>101.40667764504303</v>
      </c>
      <c r="AV22" s="72" t="s">
        <v>26</v>
      </c>
      <c r="AW22" s="3">
        <v>95.532469733411759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28-36</v>
      </c>
      <c r="AQ23" s="63" t="str">
        <f>CONCATENATE("GW ",Fixtures!$D$6,"-",Fixtures!$D$6+5)</f>
        <v>GW 28-33</v>
      </c>
      <c r="AR23" s="63" t="str">
        <f>CONCATENATE("GW ",Fixtures!$D$6,"-",Fixtures!$D$6+2)</f>
        <v>GW 28-30</v>
      </c>
      <c r="AS23" s="64"/>
      <c r="AT23" s="72" t="s">
        <v>116</v>
      </c>
      <c r="AU23" s="3">
        <v>100.0603723087404</v>
      </c>
      <c r="AV23" s="72" t="s">
        <v>116</v>
      </c>
      <c r="AW23" s="3">
        <v>128.69031435062257</v>
      </c>
      <c r="BA23" s="62"/>
      <c r="BD23" s="66"/>
    </row>
    <row r="24" spans="1:56" x14ac:dyDescent="0.25">
      <c r="A24" s="41" t="str">
        <f>$A2</f>
        <v>ARS</v>
      </c>
      <c r="B24" s="9">
        <f>(VLOOKUP(B2,$AT$2:$AU$41,2,FALSE)*VLOOKUP(B46,$AV$2:$AW$41,2,FALSE))/(100*100)*'Formula Data'!$AB$22</f>
        <v>1.1190270496730148</v>
      </c>
      <c r="C24" s="9">
        <f>(VLOOKUP(C2,$AT$2:$AU$41,2,FALSE)*VLOOKUP(C46,$AV$2:$AW$41,2,FALSE))/(100*100)*'Formula Data'!$AB$22</f>
        <v>1.0109711059534483</v>
      </c>
      <c r="D24" s="9">
        <f>(VLOOKUP(D2,$AT$2:$AU$41,2,FALSE)*VLOOKUP(D46,$AV$2:$AW$41,2,FALSE))/(100*100)*'Formula Data'!$AB$22</f>
        <v>2.4534474377064552</v>
      </c>
      <c r="E24" s="9">
        <f>(VLOOKUP(E2,$AT$2:$AU$41,2,FALSE)*VLOOKUP(E46,$AV$2:$AW$41,2,FALSE))/(100*100)*'Formula Data'!$AB$22</f>
        <v>1.1178064459648893</v>
      </c>
      <c r="F24" s="9">
        <f>(VLOOKUP(F2,$AT$2:$AU$41,2,FALSE)*VLOOKUP(F46,$AV$2:$AW$41,2,FALSE))/(100*100)*'Formula Data'!$AB$22</f>
        <v>1.3872321068510525</v>
      </c>
      <c r="G24" s="9">
        <f>(VLOOKUP(G2,$AT$2:$AU$41,2,FALSE)*VLOOKUP(G46,$AV$2:$AW$41,2,FALSE))/(100*100)*'Formula Data'!$AB$22</f>
        <v>1.0362840707500132</v>
      </c>
      <c r="H24" s="9">
        <f>(VLOOKUP(H2,$AT$2:$AU$41,2,FALSE)*VLOOKUP(H46,$AV$2:$AW$41,2,FALSE))/(100*100)*'Formula Data'!$AB$22</f>
        <v>2.0279539562772047</v>
      </c>
      <c r="I24" s="9">
        <f>(VLOOKUP(I2,$AT$2:$AU$41,2,FALSE)*VLOOKUP(I46,$AV$2:$AW$41,2,FALSE))/(100*100)*'Formula Data'!$AB$22</f>
        <v>0.88018862520686147</v>
      </c>
      <c r="J24" s="9">
        <f>(VLOOKUP(J2,$AT$2:$AU$41,2,FALSE)*VLOOKUP(J46,$AV$2:$AW$41,2,FALSE))/(100*100)*'Formula Data'!$AB$22</f>
        <v>1.4286451705567877</v>
      </c>
      <c r="K24" s="9">
        <f>(VLOOKUP(K2,$AT$2:$AU$41,2,FALSE)*VLOOKUP(K46,$AV$2:$AW$41,2,FALSE))/(100*100)*'Formula Data'!$AB$22</f>
        <v>0.74466728431409457</v>
      </c>
      <c r="L24" s="9">
        <f>(VLOOKUP(L2,$AT$2:$AU$41,2,FALSE)*VLOOKUP(L46,$AV$2:$AW$41,2,FALSE))/(100*100)*'Formula Data'!$AB$22</f>
        <v>1.1751433298945047</v>
      </c>
      <c r="M24" s="9">
        <f>(VLOOKUP(M2,$AT$2:$AU$41,2,FALSE)*VLOOKUP(M46,$AV$2:$AW$41,2,FALSE))/(100*100)*'Formula Data'!$AB$22</f>
        <v>2.0322850163895532</v>
      </c>
      <c r="N24" s="9">
        <f>(VLOOKUP(N2,$AT$2:$AU$41,2,FALSE)*VLOOKUP(N46,$AV$2:$AW$41,2,FALSE))/(100*100)*'Formula Data'!$AB$22</f>
        <v>1.192401468366812</v>
      </c>
      <c r="O24" s="9">
        <f>(VLOOKUP(O2,$AT$2:$AU$41,2,FALSE)*VLOOKUP(O46,$AV$2:$AW$41,2,FALSE))/(100*100)*'Formula Data'!$AB$22</f>
        <v>1.3391530888648833</v>
      </c>
      <c r="P24" s="9">
        <f>(VLOOKUP(P2,$AT$2:$AU$41,2,FALSE)*VLOOKUP(P46,$AV$2:$AW$41,2,FALSE))/(100*100)*'Formula Data'!$AB$22</f>
        <v>1.0408640350330276</v>
      </c>
      <c r="Q24" s="9">
        <f>(VLOOKUP(Q2,$AT$2:$AU$41,2,FALSE)*VLOOKUP(Q46,$AV$2:$AW$41,2,FALSE))/(100*100)*'Formula Data'!$AB$22</f>
        <v>1.5074438470038578</v>
      </c>
      <c r="R24" s="9">
        <f>(VLOOKUP(R2,$AT$2:$AU$41,2,FALSE)*VLOOKUP(R46,$AV$2:$AW$41,2,FALSE))/(100*100)*'Formula Data'!$AB$22</f>
        <v>1.9386381971731512</v>
      </c>
      <c r="S24" s="9">
        <f>(VLOOKUP(S2,$AT$2:$AU$41,2,FALSE)*VLOOKUP(S46,$AV$2:$AW$41,2,FALSE))/(100*100)*'Formula Data'!$AB$22</f>
        <v>1.8108209952150394</v>
      </c>
      <c r="T24" s="9">
        <f>(VLOOKUP(T2,$AT$2:$AU$41,2,FALSE)*VLOOKUP(T46,$AV$2:$AW$41,2,FALSE))/(100*100)*'Formula Data'!$AB$22</f>
        <v>1.3148496746917315</v>
      </c>
      <c r="U24" s="9">
        <f>(VLOOKUP(U2,$AT$2:$AU$41,2,FALSE)*VLOOKUP(U46,$AV$2:$AW$41,2,FALSE))/(100*100)*'Formula Data'!$AB$22</f>
        <v>1.4421456157479824</v>
      </c>
      <c r="V24" s="9">
        <f>(VLOOKUP(V2,$AT$2:$AU$41,2,FALSE)*VLOOKUP(V46,$AV$2:$AW$41,2,FALSE))/(100*100)*'Formula Data'!$AB$22</f>
        <v>1.3575559542020956</v>
      </c>
      <c r="W24" s="9">
        <f>(VLOOKUP(W2,$AT$2:$AU$41,2,FALSE)*VLOOKUP(W46,$AV$2:$AW$41,2,FALSE))/(100*100)*'Formula Data'!$AB$22</f>
        <v>1.1124042148395734</v>
      </c>
      <c r="X24" s="9">
        <f>(VLOOKUP(X2,$AT$2:$AU$41,2,FALSE)*VLOOKUP(X46,$AV$2:$AW$41,2,FALSE))/(100*100)*'Formula Data'!$AB$22</f>
        <v>0.95636577533140332</v>
      </c>
      <c r="Y24" s="9">
        <f>(VLOOKUP(Y2,$AT$2:$AU$41,2,FALSE)*VLOOKUP(Y46,$AV$2:$AW$41,2,FALSE))/(100*100)*'Formula Data'!$AB$22</f>
        <v>2.1543162901914306</v>
      </c>
      <c r="Z24" s="83">
        <f>(VLOOKUP(Z2,$AT$2:$AU$41,2,FALSE)*VLOOKUP(Z46,$AV$2:$AW$41,2,FALSE))/(100*100)*'Formula Data'!$AB$22</f>
        <v>1.5102160965477436</v>
      </c>
      <c r="AA24" s="83">
        <f>(VLOOKUP(AA2,$AT$2:$AU$41,2,FALSE)*VLOOKUP(AA46,$AV$2:$AW$41,2,FALSE))/(100*100)*'Formula Data'!$AB$22</f>
        <v>0.74910075226044781</v>
      </c>
      <c r="AB24" s="84">
        <f>(VLOOKUP(AB2,$AT$2:$AU$41,2,FALSE)*VLOOKUP(AB46,$AV$2:$AW$41,2,FALSE))/(100*100)*'Formula Data'!$AB$22</f>
        <v>1.2122024844001502</v>
      </c>
      <c r="AC24" s="129">
        <f>(VLOOKUP(AC2,$AT$2:$AU$41,2,FALSE)*VLOOKUP(AC46,$AV$2:$AW$41,2,FALSE))/(100*100)*'Formula Data'!$AB$22</f>
        <v>2.8959903933080411</v>
      </c>
      <c r="AD24" s="84">
        <f>(VLOOKUP(AD2,$AT$2:$AU$41,2,FALSE)*VLOOKUP(AD46,$AV$2:$AW$41,2,FALSE))/(100*100)*'Formula Data'!$AB$22</f>
        <v>1.0091153025397726</v>
      </c>
      <c r="AE24" s="84">
        <f>(VLOOKUP(AE2,$AT$2:$AU$41,2,FALSE)*VLOOKUP(AE46,$AV$2:$AW$41,2,FALSE))/(100*100)*'Formula Data'!$AB$22</f>
        <v>1.5548709659135351</v>
      </c>
      <c r="AF24" s="84">
        <f>(VLOOKUP(AF2,$AT$2:$AU$41,2,FALSE)*VLOOKUP(AF46,$AV$2:$AW$41,2,FALSE))/(100*100)*'Formula Data'!$AB$22</f>
        <v>1.781241699659065</v>
      </c>
      <c r="AG24" s="84">
        <f>(VLOOKUP(AG2,$AT$2:$AU$41,2,FALSE)*VLOOKUP(AG46,$AV$2:$AW$41,2,FALSE))/(100*100)*'Formula Data'!$AB$22</f>
        <v>0.89645785287649193</v>
      </c>
      <c r="AH24" s="84">
        <f>(VLOOKUP(AH2,$AT$2:$AU$41,2,FALSE)*VLOOKUP(AH46,$AV$2:$AW$41,2,FALSE))/(100*100)*'Formula Data'!$AB$22</f>
        <v>1.7554610236695685</v>
      </c>
      <c r="AI24" s="84">
        <f>(VLOOKUP(AI2,$AT$2:$AU$41,2,FALSE)*VLOOKUP(AI46,$AV$2:$AW$41,2,FALSE))/(100*100)*'Formula Data'!$AB$22</f>
        <v>1.3604552589054031</v>
      </c>
      <c r="AJ24" s="84">
        <f>(VLOOKUP(AJ2,$AT$2:$AU$41,2,FALSE)*VLOOKUP(AJ46,$AV$2:$AW$41,2,FALSE))/(100*100)*'Formula Data'!$AB$22</f>
        <v>1.6698096291574274</v>
      </c>
      <c r="AK24" s="9">
        <f>(VLOOKUP(AK2,$AT$2:$AU$41,2,FALSE)*VLOOKUP(AK46,$AV$2:$AW$41,2,FALSE))/(100*100)*'Formula Data'!$AB$22</f>
        <v>1.6423904335059738</v>
      </c>
      <c r="AL24" s="9">
        <f>(VLOOKUP(AL2,$AT$2:$AU$41,2,FALSE)*VLOOKUP(AL46,$AV$2:$AW$41,2,FALSE))/(100*100)*'Formula Data'!$AB$22</f>
        <v>1.5480292908734763</v>
      </c>
      <c r="AM24" s="9">
        <f>(VLOOKUP(AM2,$AT$2:$AU$41,2,FALSE)*VLOOKUP(AM46,$AV$2:$AW$41,2,FALSE))/(100*100)*'Formula Data'!$AB$22</f>
        <v>0.92864298061929951</v>
      </c>
      <c r="AN24" s="9">
        <f ca="1">IF(OR(Fixtures!$D$6&lt;=0,Fixtures!$D$6&gt;39),AVERAGE(B24:AM24),AVERAGE(OFFSET(A24,0,Fixtures!$D$6,1,38-Fixtures!$D$6+1)))</f>
        <v>1.5493149846389143</v>
      </c>
      <c r="AO24" s="41" t="str">
        <f>$A2</f>
        <v>ARS</v>
      </c>
      <c r="AP24" s="65">
        <f ca="1">AVERAGE(OFFSET(A24,0,Fixtures!$D$6,1,9))</f>
        <v>1.6184213955039199</v>
      </c>
      <c r="AQ24" s="65">
        <f ca="1">AVERAGE(OFFSET(A24,0,Fixtures!$D$6,1,6))</f>
        <v>1.6488562063277457</v>
      </c>
      <c r="AR24" s="65">
        <f ca="1">AVERAGE(OFFSET(A24,0,Fixtures!$D$6,1,3))</f>
        <v>1.8199922205871164</v>
      </c>
      <c r="AS24" s="62"/>
      <c r="AT24" s="72" t="s">
        <v>74</v>
      </c>
      <c r="AU24" s="3">
        <v>84.988280748515805</v>
      </c>
      <c r="AV24" s="72" t="s">
        <v>74</v>
      </c>
      <c r="AW24" s="3">
        <v>108.95571967333048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>(VLOOKUP(B3,$AT$2:$AU$41,2,FALSE)*VLOOKUP(B47,$AV$2:$AW$41,2,FALSE))/(100*100)*'Formula Data'!$AB$22</f>
        <v>2.2493747589863706</v>
      </c>
      <c r="C25" s="9">
        <f>(VLOOKUP(C3,$AT$2:$AU$41,2,FALSE)*VLOOKUP(C47,$AV$2:$AW$41,2,FALSE))/(100*100)*'Formula Data'!$AB$22</f>
        <v>1.1856885013211103</v>
      </c>
      <c r="D25" s="9">
        <f>(VLOOKUP(D3,$AT$2:$AU$41,2,FALSE)*VLOOKUP(D47,$AV$2:$AW$41,2,FALSE))/(100*100)*'Formula Data'!$AB$22</f>
        <v>1.6329392426405744</v>
      </c>
      <c r="E25" s="9">
        <f>(VLOOKUP(E3,$AT$2:$AU$41,2,FALSE)*VLOOKUP(E47,$AV$2:$AW$41,2,FALSE))/(100*100)*'Formula Data'!$AB$22</f>
        <v>1.4985025352337831</v>
      </c>
      <c r="F25" s="9">
        <f>(VLOOKUP(F3,$AT$2:$AU$41,2,FALSE)*VLOOKUP(F47,$AV$2:$AW$41,2,FALSE))/(100*100)*'Formula Data'!$AB$22</f>
        <v>1.359363636910647</v>
      </c>
      <c r="G25" s="9">
        <f>(VLOOKUP(G3,$AT$2:$AU$41,2,FALSE)*VLOOKUP(G47,$AV$2:$AW$41,2,FALSE))/(100*100)*'Formula Data'!$AB$22</f>
        <v>2.113384267010562</v>
      </c>
      <c r="H25" s="9">
        <f>(VLOOKUP(H3,$AT$2:$AU$41,2,FALSE)*VLOOKUP(H47,$AV$2:$AW$41,2,FALSE))/(100*100)*'Formula Data'!$AB$22</f>
        <v>1.3618635610238341</v>
      </c>
      <c r="I25" s="9">
        <f>(VLOOKUP(I3,$AT$2:$AU$41,2,FALSE)*VLOOKUP(I47,$AV$2:$AW$41,2,FALSE))/(100*100)*'Formula Data'!$AB$22</f>
        <v>1.8039524409924867</v>
      </c>
      <c r="J25" s="9">
        <f>(VLOOKUP(J3,$AT$2:$AU$41,2,FALSE)*VLOOKUP(J47,$AV$2:$AW$41,2,FALSE))/(100*100)*'Formula Data'!$AB$22</f>
        <v>1.402131864050512</v>
      </c>
      <c r="K25" s="9">
        <f>(VLOOKUP(K3,$AT$2:$AU$41,2,FALSE)*VLOOKUP(K47,$AV$2:$AW$41,2,FALSE))/(100*100)*'Formula Data'!$AB$22</f>
        <v>3.9011439263654957</v>
      </c>
      <c r="L25" s="9">
        <f>(VLOOKUP(L3,$AT$2:$AU$41,2,FALSE)*VLOOKUP(L47,$AV$2:$AW$41,2,FALSE))/(100*100)*'Formula Data'!$AB$22</f>
        <v>2.2124387840505872</v>
      </c>
      <c r="M25" s="9">
        <f>(VLOOKUP(M3,$AT$2:$AU$41,2,FALSE)*VLOOKUP(M47,$AV$2:$AW$41,2,FALSE))/(100*100)*'Formula Data'!$AB$22</f>
        <v>2.3647544295328928</v>
      </c>
      <c r="N25" s="9">
        <f>(VLOOKUP(N3,$AT$2:$AU$41,2,FALSE)*VLOOKUP(N47,$AV$2:$AW$41,2,FALSE))/(100*100)*'Formula Data'!$AB$22</f>
        <v>1.009102052503192</v>
      </c>
      <c r="O25" s="9">
        <f>(VLOOKUP(O3,$AT$2:$AU$41,2,FALSE)*VLOOKUP(O47,$AV$2:$AW$41,2,FALSE))/(100*100)*'Formula Data'!$AB$22</f>
        <v>2.7318254500294477</v>
      </c>
      <c r="P25" s="9">
        <f>(VLOOKUP(P3,$AT$2:$AU$41,2,FALSE)*VLOOKUP(P47,$AV$2:$AW$41,2,FALSE))/(100*100)*'Formula Data'!$AB$22</f>
        <v>2.9020461982094004</v>
      </c>
      <c r="Q25" s="9">
        <f>(VLOOKUP(Q3,$AT$2:$AU$41,2,FALSE)*VLOOKUP(Q47,$AV$2:$AW$41,2,FALSE))/(100*100)*'Formula Data'!$AB$22</f>
        <v>1.8326482652134548</v>
      </c>
      <c r="R25" s="9">
        <f>(VLOOKUP(R3,$AT$2:$AU$41,2,FALSE)*VLOOKUP(R47,$AV$2:$AW$41,2,FALSE))/(100*100)*'Formula Data'!$AB$22</f>
        <v>1.924505841914298</v>
      </c>
      <c r="S25" s="9">
        <f>(VLOOKUP(S3,$AT$2:$AU$41,2,FALSE)*VLOOKUP(S47,$AV$2:$AW$41,2,FALSE))/(100*100)*'Formula Data'!$AB$22</f>
        <v>1.6062655997953419</v>
      </c>
      <c r="T25" s="9">
        <f>(VLOOKUP(T3,$AT$2:$AU$41,2,FALSE)*VLOOKUP(T47,$AV$2:$AW$41,2,FALSE))/(100*100)*'Formula Data'!$AB$22</f>
        <v>1.2076045266148052</v>
      </c>
      <c r="U25" s="9">
        <f>(VLOOKUP(U3,$AT$2:$AU$41,2,FALSE)*VLOOKUP(U47,$AV$2:$AW$41,2,FALSE))/(100*100)*'Formula Data'!$AB$22</f>
        <v>1.8687189434766722</v>
      </c>
      <c r="V25" s="9">
        <f>(VLOOKUP(V3,$AT$2:$AU$41,2,FALSE)*VLOOKUP(V47,$AV$2:$AW$41,2,FALSE))/(100*100)*'Formula Data'!$AB$22</f>
        <v>2.0343887763442465</v>
      </c>
      <c r="W25" s="9">
        <f>(VLOOKUP(W3,$AT$2:$AU$41,2,FALSE)*VLOOKUP(W47,$AV$2:$AW$41,2,FALSE))/(100*100)*'Formula Data'!$AB$22</f>
        <v>2.6115095705421911</v>
      </c>
      <c r="X25" s="9">
        <f>(VLOOKUP(X3,$AT$2:$AU$41,2,FALSE)*VLOOKUP(X47,$AV$2:$AW$41,2,FALSE))/(100*100)*'Formula Data'!$AB$22</f>
        <v>2.0945426611124933</v>
      </c>
      <c r="Y25" s="9">
        <f>(VLOOKUP(Y3,$AT$2:$AU$41,2,FALSE)*VLOOKUP(Y47,$AV$2:$AW$41,2,FALSE))/(100*100)*'Formula Data'!$AB$22</f>
        <v>1.2509606150546317</v>
      </c>
      <c r="Z25" s="83">
        <f>(VLOOKUP(Z3,$AT$2:$AU$41,2,FALSE)*VLOOKUP(Z47,$AV$2:$AW$41,2,FALSE))/(100*100)*'Formula Data'!$AB$22</f>
        <v>1.7712136871586956</v>
      </c>
      <c r="AA25" s="83">
        <f>(VLOOKUP(AA3,$AT$2:$AU$41,2,FALSE)*VLOOKUP(AA47,$AV$2:$AW$41,2,FALSE))/(100*100)*'Formula Data'!$AB$22</f>
        <v>1.5057797973379834</v>
      </c>
      <c r="AB25" s="84">
        <f>(VLOOKUP(AB3,$AT$2:$AU$41,2,FALSE)*VLOOKUP(AB47,$AV$2:$AW$41,2,FALSE))/(100*100)*'Formula Data'!$AB$22</f>
        <v>2.39948317994119</v>
      </c>
      <c r="AC25" s="129">
        <f>(VLOOKUP(AC3,$AT$2:$AU$41,2,FALSE)*VLOOKUP(AC47,$AV$2:$AW$41,2,FALSE))/(100*100)*'Formula Data'!$AB$22</f>
        <v>1.2883055635955218</v>
      </c>
      <c r="AD25" s="84">
        <f>(VLOOKUP(AD3,$AT$2:$AU$41,2,FALSE)*VLOOKUP(AD47,$AV$2:$AW$41,2,FALSE))/(100*100)*'Formula Data'!$AB$22</f>
        <v>2.7376597542077539</v>
      </c>
      <c r="AE25" s="84">
        <f>(VLOOKUP(AE3,$AT$2:$AU$41,2,FALSE)*VLOOKUP(AE47,$AV$2:$AW$41,2,FALSE))/(100*100)*'Formula Data'!$AB$22</f>
        <v>1.9426920830988548</v>
      </c>
      <c r="AF25" s="84">
        <f>(VLOOKUP(AF3,$AT$2:$AU$41,2,FALSE)*VLOOKUP(AF47,$AV$2:$AW$41,2,FALSE))/(100*100)*'Formula Data'!$AB$22</f>
        <v>1.5074240537393362</v>
      </c>
      <c r="AG25" s="84">
        <f>(VLOOKUP(AG3,$AT$2:$AU$41,2,FALSE)*VLOOKUP(AG47,$AV$2:$AW$41,2,FALSE))/(100*100)*'Formula Data'!$AB$22</f>
        <v>1.5830174280344158</v>
      </c>
      <c r="AH25" s="84">
        <f>(VLOOKUP(AH3,$AT$2:$AU$41,2,FALSE)*VLOOKUP(AH47,$AV$2:$AW$41,2,FALSE))/(100*100)*'Formula Data'!$AB$22</f>
        <v>3.3050011465447047</v>
      </c>
      <c r="AI25" s="84">
        <f>(VLOOKUP(AI3,$AT$2:$AU$41,2,FALSE)*VLOOKUP(AI47,$AV$2:$AW$41,2,FALSE))/(100*100)*'Formula Data'!$AB$22</f>
        <v>1.8287426566312832</v>
      </c>
      <c r="AJ25" s="84">
        <f>(VLOOKUP(AJ3,$AT$2:$AU$41,2,FALSE)*VLOOKUP(AJ47,$AV$2:$AW$41,2,FALSE))/(100*100)*'Formula Data'!$AB$22</f>
        <v>1.0031297963135244</v>
      </c>
      <c r="AK25" s="9">
        <f>(VLOOKUP(AK3,$AT$2:$AU$41,2,FALSE)*VLOOKUP(AK47,$AV$2:$AW$41,2,FALSE))/(100*100)*'Formula Data'!$AB$22</f>
        <v>2.4393289920927099</v>
      </c>
      <c r="AL25" s="9">
        <f>(VLOOKUP(AL3,$AT$2:$AU$41,2,FALSE)*VLOOKUP(AL47,$AV$2:$AW$41,2,FALSE))/(100*100)*'Formula Data'!$AB$22</f>
        <v>1.4147448398996327</v>
      </c>
      <c r="AM25" s="9">
        <f>(VLOOKUP(AM3,$AT$2:$AU$41,2,FALSE)*VLOOKUP(AM47,$AV$2:$AW$41,2,FALSE))/(100*100)*'Formula Data'!$AB$22</f>
        <v>2.0306543218047937</v>
      </c>
      <c r="AN25" s="9">
        <f ca="1">IF(OR(Fixtures!$D$6&lt;=0,Fixtures!$D$6&gt;39),AVERAGE(B25:AM25),AVERAGE(OFFSET(A25,0,Fixtures!$D$6,1,38-Fixtures!$D$6+1)))</f>
        <v>1.9164273305420485</v>
      </c>
      <c r="AO25" s="41" t="str">
        <f t="shared" ref="AO25:AO43" si="1">$A3</f>
        <v>AVL</v>
      </c>
      <c r="AP25" s="65">
        <f ca="1">AVERAGE(OFFSET(A25,0,Fixtures!$D$6,1,9))</f>
        <v>1.9594779415842341</v>
      </c>
      <c r="AQ25" s="65">
        <f ca="1">AVERAGE(OFFSET(A25,0,Fixtures!$D$6,1,6))</f>
        <v>2.0606833382034311</v>
      </c>
      <c r="AR25" s="65">
        <f ca="1">AVERAGE(OFFSET(A25,0,Fixtures!$D$6,1,3))</f>
        <v>1.9895524669673768</v>
      </c>
      <c r="AS25" s="62"/>
      <c r="AT25" s="72" t="s">
        <v>122</v>
      </c>
      <c r="AU25" s="3">
        <v>100.50259943955743</v>
      </c>
      <c r="AV25" s="72" t="s">
        <v>122</v>
      </c>
      <c r="AW25" s="3">
        <v>94.271342392869144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>(VLOOKUP(B4,$AT$2:$AU$41,2,FALSE)*VLOOKUP(B48,$AV$2:$AW$41,2,FALSE))/(100*100)*'Formula Data'!$AB$22</f>
        <v>1.0907445564105629</v>
      </c>
      <c r="C26" s="9">
        <f>(VLOOKUP(C4,$AT$2:$AU$41,2,FALSE)*VLOOKUP(C48,$AV$2:$AW$41,2,FALSE))/(100*100)*'Formula Data'!$AB$22</f>
        <v>1.7655426048670988</v>
      </c>
      <c r="D26" s="9">
        <f>(VLOOKUP(D4,$AT$2:$AU$41,2,FALSE)*VLOOKUP(D48,$AV$2:$AW$41,2,FALSE))/(100*100)*'Formula Data'!$AB$22</f>
        <v>2.2110358975188724</v>
      </c>
      <c r="E26" s="9">
        <f>(VLOOKUP(E4,$AT$2:$AU$41,2,FALSE)*VLOOKUP(E48,$AV$2:$AW$41,2,FALSE))/(100*100)*'Formula Data'!$AB$22</f>
        <v>2.3178410142641463</v>
      </c>
      <c r="F26" s="9">
        <f>(VLOOKUP(F4,$AT$2:$AU$41,2,FALSE)*VLOOKUP(F48,$AV$2:$AW$41,2,FALSE))/(100*100)*'Formula Data'!$AB$22</f>
        <v>1.3825288349205611</v>
      </c>
      <c r="G26" s="9">
        <f>(VLOOKUP(G4,$AT$2:$AU$41,2,FALSE)*VLOOKUP(G48,$AV$2:$AW$41,2,FALSE))/(100*100)*'Formula Data'!$AB$22</f>
        <v>2.0315236467776887</v>
      </c>
      <c r="H26" s="9">
        <f>(VLOOKUP(H4,$AT$2:$AU$41,2,FALSE)*VLOOKUP(H48,$AV$2:$AW$41,2,FALSE))/(100*100)*'Formula Data'!$AB$22</f>
        <v>1.1509059100890988</v>
      </c>
      <c r="I26" s="9">
        <f>(VLOOKUP(I4,$AT$2:$AU$41,2,FALSE)*VLOOKUP(I48,$AV$2:$AW$41,2,FALSE))/(100*100)*'Formula Data'!$AB$22</f>
        <v>1.7892978575766132</v>
      </c>
      <c r="J26" s="9">
        <f>(VLOOKUP(J4,$AT$2:$AU$41,2,FALSE)*VLOOKUP(J48,$AV$2:$AW$41,2,FALSE))/(100*100)*'Formula Data'!$AB$22</f>
        <v>1.0224189826718777</v>
      </c>
      <c r="K26" s="9">
        <f>(VLOOKUP(K4,$AT$2:$AU$41,2,FALSE)*VLOOKUP(K48,$AV$2:$AW$41,2,FALSE))/(100*100)*'Formula Data'!$AB$22</f>
        <v>1.5821518377750514</v>
      </c>
      <c r="L26" s="9">
        <f>(VLOOKUP(L4,$AT$2:$AU$41,2,FALSE)*VLOOKUP(L48,$AV$2:$AW$41,2,FALSE))/(100*100)*'Formula Data'!$AB$22</f>
        <v>1.5483058943170251</v>
      </c>
      <c r="M26" s="9">
        <f>(VLOOKUP(M4,$AT$2:$AU$41,2,FALSE)*VLOOKUP(M48,$AV$2:$AW$41,2,FALSE))/(100*100)*'Formula Data'!$AB$22</f>
        <v>1.2762613368133715</v>
      </c>
      <c r="N26" s="9">
        <f>(VLOOKUP(N4,$AT$2:$AU$41,2,FALSE)*VLOOKUP(N48,$AV$2:$AW$41,2,FALSE))/(100*100)*'Formula Data'!$AB$22</f>
        <v>1.3402625053583139</v>
      </c>
      <c r="O26" s="9">
        <f>(VLOOKUP(O4,$AT$2:$AU$41,2,FALSE)*VLOOKUP(O48,$AV$2:$AW$41,2,FALSE))/(100*100)*'Formula Data'!$AB$22</f>
        <v>1.9044342763251525</v>
      </c>
      <c r="P26" s="9">
        <f>(VLOOKUP(P4,$AT$2:$AU$41,2,FALSE)*VLOOKUP(P48,$AV$2:$AW$41,2,FALSE))/(100*100)*'Formula Data'!$AB$22</f>
        <v>1.2687079286625216</v>
      </c>
      <c r="Q26" s="9">
        <f>(VLOOKUP(Q4,$AT$2:$AU$41,2,FALSE)*VLOOKUP(Q48,$AV$2:$AW$41,2,FALSE))/(100*100)*'Formula Data'!$AB$22</f>
        <v>1.8731624144816905</v>
      </c>
      <c r="R26" s="9">
        <f>(VLOOKUP(R4,$AT$2:$AU$41,2,FALSE)*VLOOKUP(R48,$AV$2:$AW$41,2,FALSE))/(100*100)*'Formula Data'!$AB$22</f>
        <v>2.4570188801440924</v>
      </c>
      <c r="S26" s="9">
        <f>(VLOOKUP(S4,$AT$2:$AU$41,2,FALSE)*VLOOKUP(S48,$AV$2:$AW$41,2,FALSE))/(100*100)*'Formula Data'!$AB$22</f>
        <v>1.1530224721027629</v>
      </c>
      <c r="T26" s="9">
        <f>(VLOOKUP(T4,$AT$2:$AU$41,2,FALSE)*VLOOKUP(T48,$AV$2:$AW$41,2,FALSE))/(100*100)*'Formula Data'!$AB$22</f>
        <v>1.1977944335843442</v>
      </c>
      <c r="U26" s="9">
        <f>(VLOOKUP(U4,$AT$2:$AU$41,2,FALSE)*VLOOKUP(U48,$AV$2:$AW$41,2,FALSE))/(100*100)*'Formula Data'!$AB$22</f>
        <v>1.7733456024221799</v>
      </c>
      <c r="V26" s="9">
        <f>(VLOOKUP(V4,$AT$2:$AU$41,2,FALSE)*VLOOKUP(V48,$AV$2:$AW$41,2,FALSE))/(100*100)*'Formula Data'!$AB$22</f>
        <v>1.7192545076639625</v>
      </c>
      <c r="W26" s="9">
        <f>(VLOOKUP(W4,$AT$2:$AU$41,2,FALSE)*VLOOKUP(W48,$AV$2:$AW$41,2,FALSE))/(100*100)*'Formula Data'!$AB$22</f>
        <v>1.0591264368576792</v>
      </c>
      <c r="X26" s="9">
        <f>(VLOOKUP(X4,$AT$2:$AU$41,2,FALSE)*VLOOKUP(X48,$AV$2:$AW$41,2,FALSE))/(100*100)*'Formula Data'!$AB$22</f>
        <v>1.5273172457197186</v>
      </c>
      <c r="Y26" s="9">
        <f>(VLOOKUP(Y4,$AT$2:$AU$41,2,FALSE)*VLOOKUP(Y48,$AV$2:$AW$41,2,FALSE))/(100*100)*'Formula Data'!$AB$22</f>
        <v>1.1871156512082361</v>
      </c>
      <c r="Z26" s="83">
        <f>(VLOOKUP(Z4,$AT$2:$AU$41,2,FALSE)*VLOOKUP(Z48,$AV$2:$AW$41,2,FALSE))/(100*100)*'Formula Data'!$AB$22</f>
        <v>1.1818921569771488</v>
      </c>
      <c r="AA26" s="83">
        <f>(VLOOKUP(AA4,$AT$2:$AU$41,2,FALSE)*VLOOKUP(AA48,$AV$2:$AW$41,2,FALSE))/(100*100)*'Formula Data'!$AB$22</f>
        <v>1.6293838435268901</v>
      </c>
      <c r="AB26" s="84">
        <f>(VLOOKUP(AB4,$AT$2:$AU$41,2,FALSE)*VLOOKUP(AB48,$AV$2:$AW$41,2,FALSE))/(100*100)*'Formula Data'!$AB$22</f>
        <v>1.722416285486843</v>
      </c>
      <c r="AC26" s="84">
        <f>(VLOOKUP(AC4,$AT$2:$AU$41,2,FALSE)*VLOOKUP(AC48,$AV$2:$AW$41,2,FALSE))/(100*100)*'Formula Data'!$AB$22</f>
        <v>1.644781233815467</v>
      </c>
      <c r="AD26" s="84">
        <f>(VLOOKUP(AD4,$AT$2:$AU$41,2,FALSE)*VLOOKUP(AD48,$AV$2:$AW$41,2,FALSE))/(100*100)*'Formula Data'!$AB$22</f>
        <v>2.7981808907689456</v>
      </c>
      <c r="AE26" s="84">
        <f>(VLOOKUP(AE4,$AT$2:$AU$41,2,FALSE)*VLOOKUP(AE48,$AV$2:$AW$41,2,FALSE))/(100*100)*'Formula Data'!$AB$22</f>
        <v>0.84930034893937389</v>
      </c>
      <c r="AF26" s="84">
        <f>(VLOOKUP(AF4,$AT$2:$AU$41,2,FALSE)*VLOOKUP(AF48,$AV$2:$AW$41,2,FALSE))/(100*100)*'Formula Data'!$AB$22</f>
        <v>2.0021205326957534</v>
      </c>
      <c r="AG26" s="84">
        <f>(VLOOKUP(AG4,$AT$2:$AU$41,2,FALSE)*VLOOKUP(AG48,$AV$2:$AW$41,2,FALSE))/(100*100)*'Formula Data'!$AB$22</f>
        <v>0.85435676266019078</v>
      </c>
      <c r="AH26" s="84">
        <f>(VLOOKUP(AH4,$AT$2:$AU$41,2,FALSE)*VLOOKUP(AH48,$AV$2:$AW$41,2,FALSE))/(100*100)*'Formula Data'!$AB$22</f>
        <v>2.3129013976834569</v>
      </c>
      <c r="AI26" s="84">
        <f>(VLOOKUP(AI4,$AT$2:$AU$41,2,FALSE)*VLOOKUP(AI48,$AV$2:$AW$41,2,FALSE))/(100*100)*'Formula Data'!$AB$22</f>
        <v>1.274869226300309</v>
      </c>
      <c r="AJ26" s="84">
        <f>(VLOOKUP(AJ4,$AT$2:$AU$41,2,FALSE)*VLOOKUP(AJ48,$AV$2:$AW$41,2,FALSE))/(100*100)*'Formula Data'!$AB$22</f>
        <v>1.5516125797966596</v>
      </c>
      <c r="AK26" s="9">
        <f>(VLOOKUP(AK4,$AT$2:$AU$41,2,FALSE)*VLOOKUP(AK48,$AV$2:$AW$41,2,FALSE))/(100*100)*'Formula Data'!$AB$22</f>
        <v>3.302905476540539</v>
      </c>
      <c r="AL26" s="9">
        <f>(VLOOKUP(AL4,$AT$2:$AU$41,2,FALSE)*VLOOKUP(AL48,$AV$2:$AW$41,2,FALSE))/(100*100)*'Formula Data'!$AB$22</f>
        <v>1.359945581727213</v>
      </c>
      <c r="AM26" s="9">
        <f>(VLOOKUP(AM4,$AT$2:$AU$41,2,FALSE)*VLOOKUP(AM48,$AV$2:$AW$41,2,FALSE))/(100*100)*'Formula Data'!$AB$22</f>
        <v>2.0652591237702214</v>
      </c>
      <c r="AN26" s="9">
        <f ca="1">IF(OR(Fixtures!$D$6&lt;=0,Fixtures!$D$6&gt;39),AVERAGE(B26:AM26),AVERAGE(OFFSET(A26,0,Fixtures!$D$6,1,38-Fixtures!$D$6+1)))</f>
        <v>1.8196575595180116</v>
      </c>
      <c r="AO26" s="41" t="str">
        <f t="shared" si="1"/>
        <v>BOU</v>
      </c>
      <c r="AP26" s="65">
        <f ca="1">AVERAGE(OFFSET(A26,0,Fixtures!$D$6,1,9))</f>
        <v>1.8434476054667437</v>
      </c>
      <c r="AQ26" s="65">
        <f ca="1">AVERAGE(OFFSET(A26,0,Fixtures!$D$6,1,6))</f>
        <v>1.7436068610938644</v>
      </c>
      <c r="AR26" s="65">
        <f ca="1">AVERAGE(OFFSET(A26,0,Fixtures!$D$6,1,3))</f>
        <v>1.7640874911745954</v>
      </c>
      <c r="AS26" s="62"/>
      <c r="AT26" s="72" t="s">
        <v>76</v>
      </c>
      <c r="AU26" s="3">
        <v>97.616231022317663</v>
      </c>
      <c r="AV26" s="72" t="s">
        <v>76</v>
      </c>
      <c r="AW26" s="3">
        <v>86.859688687819599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>(VLOOKUP(B5,$AT$2:$AU$41,2,FALSE)*VLOOKUP(B49,$AV$2:$AW$41,2,FALSE))/(100*100)*'Formula Data'!$AB$22</f>
        <v>1.368919209230899</v>
      </c>
      <c r="C27" s="9">
        <f>(VLOOKUP(C5,$AT$2:$AU$41,2,FALSE)*VLOOKUP(C49,$AV$2:$AW$41,2,FALSE))/(100*100)*'Formula Data'!$AB$22</f>
        <v>0.99579393754895684</v>
      </c>
      <c r="D27" s="9">
        <f>(VLOOKUP(D5,$AT$2:$AU$41,2,FALSE)*VLOOKUP(D49,$AV$2:$AW$41,2,FALSE))/(100*100)*'Formula Data'!$AB$22</f>
        <v>1.1766605365469094</v>
      </c>
      <c r="E27" s="9">
        <f>(VLOOKUP(E5,$AT$2:$AU$41,2,FALSE)*VLOOKUP(E49,$AV$2:$AW$41,2,FALSE))/(100*100)*'Formula Data'!$AB$22</f>
        <v>2.8577603268904008</v>
      </c>
      <c r="F27" s="9">
        <f>(VLOOKUP(F5,$AT$2:$AU$41,2,FALSE)*VLOOKUP(F49,$AV$2:$AW$41,2,FALSE))/(100*100)*'Formula Data'!$AB$22</f>
        <v>0.99762524243945816</v>
      </c>
      <c r="G27" s="9">
        <f>(VLOOKUP(G5,$AT$2:$AU$41,2,FALSE)*VLOOKUP(G49,$AV$2:$AW$41,2,FALSE))/(100*100)*'Formula Data'!$AB$22</f>
        <v>1.1042547360179036</v>
      </c>
      <c r="H27" s="9">
        <f>(VLOOKUP(H5,$AT$2:$AU$41,2,FALSE)*VLOOKUP(H49,$AV$2:$AW$41,2,FALSE))/(100*100)*'Formula Data'!$AB$22</f>
        <v>2.1258770885114333</v>
      </c>
      <c r="I27" s="9">
        <f>(VLOOKUP(I5,$AT$2:$AU$41,2,FALSE)*VLOOKUP(I49,$AV$2:$AW$41,2,FALSE))/(100*100)*'Formula Data'!$AB$22</f>
        <v>1.1030502455403119</v>
      </c>
      <c r="J27" s="9">
        <f>(VLOOKUP(J5,$AT$2:$AU$41,2,FALSE)*VLOOKUP(J49,$AV$2:$AW$41,2,FALSE))/(100*100)*'Formula Data'!$AB$22</f>
        <v>1.5275937042281273</v>
      </c>
      <c r="K27" s="9">
        <f>(VLOOKUP(K5,$AT$2:$AU$41,2,FALSE)*VLOOKUP(K49,$AV$2:$AW$41,2,FALSE))/(100*100)*'Formula Data'!$AB$22</f>
        <v>1.1962001587027538</v>
      </c>
      <c r="L27" s="9">
        <f>(VLOOKUP(L5,$AT$2:$AU$41,2,FALSE)*VLOOKUP(L49,$AV$2:$AW$41,2,FALSE))/(100*100)*'Formula Data'!$AB$22</f>
        <v>0.88462368266126012</v>
      </c>
      <c r="M27" s="9">
        <f>(VLOOKUP(M5,$AT$2:$AU$41,2,FALSE)*VLOOKUP(M49,$AV$2:$AW$41,2,FALSE))/(100*100)*'Formula Data'!$AB$22</f>
        <v>2.0011828680099422</v>
      </c>
      <c r="N27" s="9">
        <f>(VLOOKUP(N5,$AT$2:$AU$41,2,FALSE)*VLOOKUP(N49,$AV$2:$AW$41,2,FALSE))/(100*100)*'Formula Data'!$AB$22</f>
        <v>1.3424958433540375</v>
      </c>
      <c r="O27" s="9">
        <f>(VLOOKUP(O5,$AT$2:$AU$41,2,FALSE)*VLOOKUP(O49,$AV$2:$AW$41,2,FALSE))/(100*100)*'Formula Data'!$AB$22</f>
        <v>2.4210593957045048</v>
      </c>
      <c r="P27" s="9">
        <f>(VLOOKUP(P5,$AT$2:$AU$41,2,FALSE)*VLOOKUP(P49,$AV$2:$AW$41,2,FALSE))/(100*100)*'Formula Data'!$AB$22</f>
        <v>1.5481473710619753</v>
      </c>
      <c r="Q27" s="9">
        <f>(VLOOKUP(Q5,$AT$2:$AU$41,2,FALSE)*VLOOKUP(Q49,$AV$2:$AW$41,2,FALSE))/(100*100)*'Formula Data'!$AB$22</f>
        <v>1.1596302233400329</v>
      </c>
      <c r="R27" s="9">
        <f>(VLOOKUP(R5,$AT$2:$AU$41,2,FALSE)*VLOOKUP(R49,$AV$2:$AW$41,2,FALSE))/(100*100)*'Formula Data'!$AB$22</f>
        <v>1.0977193294494663</v>
      </c>
      <c r="S27" s="9">
        <f>(VLOOKUP(S5,$AT$2:$AU$41,2,FALSE)*VLOOKUP(S49,$AV$2:$AW$41,2,FALSE))/(100*100)*'Formula Data'!$AB$22</f>
        <v>0.94374075862037987</v>
      </c>
      <c r="T27" s="9">
        <f>(VLOOKUP(T5,$AT$2:$AU$41,2,FALSE)*VLOOKUP(T49,$AV$2:$AW$41,2,FALSE))/(100*100)*'Formula Data'!$AB$22</f>
        <v>1.6477664161775032</v>
      </c>
      <c r="U27" s="9">
        <f>(VLOOKUP(U5,$AT$2:$AU$41,2,FALSE)*VLOOKUP(U49,$AV$2:$AW$41,2,FALSE))/(100*100)*'Formula Data'!$AB$22</f>
        <v>0.86856922561235106</v>
      </c>
      <c r="V27" s="9">
        <f>(VLOOKUP(V5,$AT$2:$AU$41,2,FALSE)*VLOOKUP(V49,$AV$2:$AW$41,2,FALSE))/(100*100)*'Formula Data'!$AB$22</f>
        <v>1.4231078030531079</v>
      </c>
      <c r="W27" s="9">
        <f>(VLOOKUP(W5,$AT$2:$AU$41,2,FALSE)*VLOOKUP(W49,$AV$2:$AW$41,2,FALSE))/(100*100)*'Formula Data'!$AB$22</f>
        <v>1.7869162864572006</v>
      </c>
      <c r="X27" s="9">
        <f>(VLOOKUP(X5,$AT$2:$AU$41,2,FALSE)*VLOOKUP(X49,$AV$2:$AW$41,2,FALSE))/(100*100)*'Formula Data'!$AB$22</f>
        <v>1.0226040499378373</v>
      </c>
      <c r="Y27" s="9">
        <f>(VLOOKUP(Y5,$AT$2:$AU$41,2,FALSE)*VLOOKUP(Y49,$AV$2:$AW$41,2,FALSE))/(100*100)*'Formula Data'!$AB$22</f>
        <v>1.297492299988821</v>
      </c>
      <c r="Z27" s="83">
        <f>(VLOOKUP(Z5,$AT$2:$AU$41,2,FALSE)*VLOOKUP(Z49,$AV$2:$AW$41,2,FALSE))/(100*100)*'Formula Data'!$AB$22</f>
        <v>1.4875440301657259</v>
      </c>
      <c r="AA27" s="83">
        <f>(VLOOKUP(AA5,$AT$2:$AU$41,2,FALSE)*VLOOKUP(AA49,$AV$2:$AW$41,2,FALSE))/(100*100)*'Formula Data'!$AB$22</f>
        <v>0.91638393345208924</v>
      </c>
      <c r="AB27" s="84">
        <f>(VLOOKUP(AB5,$AT$2:$AU$41,2,FALSE)*VLOOKUP(AB49,$AV$2:$AW$41,2,FALSE))/(100*100)*'Formula Data'!$AB$22</f>
        <v>1.4097855776921724</v>
      </c>
      <c r="AC27" s="84">
        <f>(VLOOKUP(AC5,$AT$2:$AU$41,2,FALSE)*VLOOKUP(AC49,$AV$2:$AW$41,2,FALSE))/(100*100)*'Formula Data'!$AB$22</f>
        <v>0.734836906490965</v>
      </c>
      <c r="AD27" s="84">
        <f>(VLOOKUP(AD5,$AT$2:$AU$41,2,FALSE)*VLOOKUP(AD49,$AV$2:$AW$41,2,FALSE))/(100*100)*'Formula Data'!$AB$22</f>
        <v>1.732287123754864</v>
      </c>
      <c r="AE27" s="84">
        <f>(VLOOKUP(AE5,$AT$2:$AU$41,2,FALSE)*VLOOKUP(AE49,$AV$2:$AW$41,2,FALSE))/(100*100)*'Formula Data'!$AB$22</f>
        <v>1.0363631161654543</v>
      </c>
      <c r="AF27" s="84">
        <f>(VLOOKUP(AF5,$AT$2:$AU$41,2,FALSE)*VLOOKUP(AF49,$AV$2:$AW$41,2,FALSE))/(100*100)*'Formula Data'!$AB$22</f>
        <v>2.0054567536523282</v>
      </c>
      <c r="AG27" s="84">
        <f>(VLOOKUP(AG5,$AT$2:$AU$41,2,FALSE)*VLOOKUP(AG49,$AV$2:$AW$41,2,FALSE))/(100*100)*'Formula Data'!$AB$22</f>
        <v>1.3396348124694657</v>
      </c>
      <c r="AH27" s="84">
        <f>(VLOOKUP(AH5,$AT$2:$AU$41,2,FALSE)*VLOOKUP(AH49,$AV$2:$AW$41,2,FALSE))/(100*100)*'Formula Data'!$AB$22</f>
        <v>1.3214748839754631</v>
      </c>
      <c r="AI27" s="84">
        <f>(VLOOKUP(AI5,$AT$2:$AU$41,2,FALSE)*VLOOKUP(AI49,$AV$2:$AW$41,2,FALSE))/(100*100)*'Formula Data'!$AB$22</f>
        <v>1.6207091822484696</v>
      </c>
      <c r="AJ27" s="84">
        <f>(VLOOKUP(AJ5,$AT$2:$AU$41,2,FALSE)*VLOOKUP(AJ49,$AV$2:$AW$41,2,FALSE))/(100*100)*'Formula Data'!$AB$22</f>
        <v>1.913046169240681</v>
      </c>
      <c r="AK27" s="9">
        <f>(VLOOKUP(AK5,$AT$2:$AU$41,2,FALSE)*VLOOKUP(AK49,$AV$2:$AW$41,2,FALSE))/(100*100)*'Formula Data'!$AB$22</f>
        <v>1.7577274681750132</v>
      </c>
      <c r="AL27" s="9">
        <f>(VLOOKUP(AL5,$AT$2:$AU$41,2,FALSE)*VLOOKUP(AL49,$AV$2:$AW$41,2,FALSE))/(100*100)*'Formula Data'!$AB$22</f>
        <v>0.7392118480781007</v>
      </c>
      <c r="AM27" s="9">
        <f>(VLOOKUP(AM5,$AT$2:$AU$41,2,FALSE)*VLOOKUP(AM49,$AV$2:$AW$41,2,FALSE))/(100*100)*'Formula Data'!$AB$22</f>
        <v>1.4902796831503018</v>
      </c>
      <c r="AN27" s="9">
        <f ca="1">IF(OR(Fixtures!$D$6&lt;=0,Fixtures!$D$6&gt;39),AVERAGE(B27:AM27),AVERAGE(OFFSET(A27,0,Fixtures!$D$6,1,38-Fixtures!$D$6+1)))</f>
        <v>1.4264570861273735</v>
      </c>
      <c r="AO27" s="41" t="str">
        <f t="shared" si="1"/>
        <v>BRI</v>
      </c>
      <c r="AP27" s="65">
        <f ca="1">AVERAGE(OFFSET(A27,0,Fixtures!$D$6,1,9))</f>
        <v>1.4957262684636339</v>
      </c>
      <c r="AQ27" s="65">
        <f ca="1">AVERAGE(OFFSET(A27,0,Fixtures!$D$6,1,6))</f>
        <v>1.3616755994180902</v>
      </c>
      <c r="AR27" s="65">
        <f ca="1">AVERAGE(OFFSET(A27,0,Fixtures!$D$6,1,3))</f>
        <v>1.167829048803761</v>
      </c>
      <c r="AS27" s="62"/>
      <c r="AT27" s="72" t="s">
        <v>24</v>
      </c>
      <c r="AU27" s="3">
        <v>139.24910293248271</v>
      </c>
      <c r="AV27" s="72" t="s">
        <v>24</v>
      </c>
      <c r="AW27" s="3">
        <v>66.172765077962211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>(VLOOKUP(B6,$AT$2:$AU$41,2,FALSE)*VLOOKUP(B50,$AV$2:$AW$41,2,FALSE))/(100*100)*'Formula Data'!$AB$22</f>
        <v>1.0841509763357127</v>
      </c>
      <c r="C28" s="9">
        <f>(VLOOKUP(C6,$AT$2:$AU$41,2,FALSE)*VLOOKUP(C50,$AV$2:$AW$41,2,FALSE))/(100*100)*'Formula Data'!$AB$22</f>
        <v>1.4264313552777115</v>
      </c>
      <c r="D28" s="9">
        <f>(VLOOKUP(D6,$AT$2:$AU$41,2,FALSE)*VLOOKUP(D50,$AV$2:$AW$41,2,FALSE))/(100*100)*'Formula Data'!$AB$22</f>
        <v>1.5960939609856182</v>
      </c>
      <c r="E28" s="9">
        <f>(VLOOKUP(E6,$AT$2:$AU$41,2,FALSE)*VLOOKUP(E50,$AV$2:$AW$41,2,FALSE))/(100*100)*'Formula Data'!$AB$22</f>
        <v>1.4932883254905382</v>
      </c>
      <c r="F28" s="9">
        <f>(VLOOKUP(F6,$AT$2:$AU$41,2,FALSE)*VLOOKUP(F50,$AV$2:$AW$41,2,FALSE))/(100*100)*'Formula Data'!$AB$22</f>
        <v>1.4137141898022589</v>
      </c>
      <c r="G28" s="9">
        <f>(VLOOKUP(G6,$AT$2:$AU$41,2,FALSE)*VLOOKUP(G50,$AV$2:$AW$41,2,FALSE))/(100*100)*'Formula Data'!$AB$22</f>
        <v>0.81507418618918226</v>
      </c>
      <c r="H28" s="9">
        <f>(VLOOKUP(H6,$AT$2:$AU$41,2,FALSE)*VLOOKUP(H50,$AV$2:$AW$41,2,FALSE))/(100*100)*'Formula Data'!$AB$22</f>
        <v>1.4074936266184426</v>
      </c>
      <c r="I28" s="9">
        <f>(VLOOKUP(I6,$AT$2:$AU$41,2,FALSE)*VLOOKUP(I50,$AV$2:$AW$41,2,FALSE))/(100*100)*'Formula Data'!$AB$22</f>
        <v>1.1021543849480699</v>
      </c>
      <c r="J28" s="9">
        <f>(VLOOKUP(J6,$AT$2:$AU$41,2,FALSE)*VLOOKUP(J50,$AV$2:$AW$41,2,FALSE))/(100*100)*'Formula Data'!$AB$22</f>
        <v>1.847786876452741</v>
      </c>
      <c r="K28" s="9">
        <f>(VLOOKUP(K6,$AT$2:$AU$41,2,FALSE)*VLOOKUP(K50,$AV$2:$AW$41,2,FALSE))/(100*100)*'Formula Data'!$AB$22</f>
        <v>1.3112224521770466</v>
      </c>
      <c r="L28" s="9">
        <f>(VLOOKUP(L6,$AT$2:$AU$41,2,FALSE)*VLOOKUP(L50,$AV$2:$AW$41,2,FALSE))/(100*100)*'Formula Data'!$AB$22</f>
        <v>1.2989476259349695</v>
      </c>
      <c r="M28" s="9">
        <f>(VLOOKUP(M6,$AT$2:$AU$41,2,FALSE)*VLOOKUP(M50,$AV$2:$AW$41,2,FALSE))/(100*100)*'Formula Data'!$AB$22</f>
        <v>0.91750418756382368</v>
      </c>
      <c r="N28" s="9">
        <f>(VLOOKUP(N6,$AT$2:$AU$41,2,FALSE)*VLOOKUP(N50,$AV$2:$AW$41,2,FALSE))/(100*100)*'Formula Data'!$AB$22</f>
        <v>1.2612941890341234</v>
      </c>
      <c r="O28" s="9">
        <f>(VLOOKUP(O6,$AT$2:$AU$41,2,FALSE)*VLOOKUP(O50,$AV$2:$AW$41,2,FALSE))/(100*100)*'Formula Data'!$AB$22</f>
        <v>0.67706371113427222</v>
      </c>
      <c r="P28" s="9">
        <f>(VLOOKUP(P6,$AT$2:$AU$41,2,FALSE)*VLOOKUP(P50,$AV$2:$AW$41,2,FALSE))/(100*100)*'Formula Data'!$AB$22</f>
        <v>1.7626416521490054</v>
      </c>
      <c r="Q28" s="9">
        <f>(VLOOKUP(Q6,$AT$2:$AU$41,2,FALSE)*VLOOKUP(Q50,$AV$2:$AW$41,2,FALSE))/(100*100)*'Formula Data'!$AB$22</f>
        <v>1.5182183079876066</v>
      </c>
      <c r="R28" s="9">
        <f>(VLOOKUP(R6,$AT$2:$AU$41,2,FALSE)*VLOOKUP(R50,$AV$2:$AW$41,2,FALSE))/(100*100)*'Formula Data'!$AB$22</f>
        <v>0.68109469292195424</v>
      </c>
      <c r="S28" s="9">
        <f>(VLOOKUP(S6,$AT$2:$AU$41,2,FALSE)*VLOOKUP(S50,$AV$2:$AW$41,2,FALSE))/(100*100)*'Formula Data'!$AB$22</f>
        <v>1.1954828942840729</v>
      </c>
      <c r="T28" s="9">
        <f>(VLOOKUP(T6,$AT$2:$AU$41,2,FALSE)*VLOOKUP(T50,$AV$2:$AW$41,2,FALSE))/(100*100)*'Formula Data'!$AB$22</f>
        <v>1.646428155292796</v>
      </c>
      <c r="U28" s="9">
        <f>(VLOOKUP(U6,$AT$2:$AU$41,2,FALSE)*VLOOKUP(U50,$AV$2:$AW$41,2,FALSE))/(100*100)*'Formula Data'!$AB$22</f>
        <v>1.234312144209639</v>
      </c>
      <c r="V28" s="9">
        <f>(VLOOKUP(V6,$AT$2:$AU$41,2,FALSE)*VLOOKUP(V50,$AV$2:$AW$41,2,FALSE))/(100*100)*'Formula Data'!$AB$22</f>
        <v>0.94220647732308949</v>
      </c>
      <c r="W28" s="9">
        <f>(VLOOKUP(W6,$AT$2:$AU$41,2,FALSE)*VLOOKUP(W50,$AV$2:$AW$41,2,FALSE))/(100*100)*'Formula Data'!$AB$22</f>
        <v>1.9587397125113908</v>
      </c>
      <c r="X28" s="9">
        <f>(VLOOKUP(X6,$AT$2:$AU$41,2,FALSE)*VLOOKUP(X50,$AV$2:$AW$41,2,FALSE))/(100*100)*'Formula Data'!$AB$22</f>
        <v>1.2369482396088594</v>
      </c>
      <c r="Y28" s="9">
        <f>(VLOOKUP(Y6,$AT$2:$AU$41,2,FALSE)*VLOOKUP(Y50,$AV$2:$AW$41,2,FALSE))/(100*100)*'Formula Data'!$AB$22</f>
        <v>1.8438490055477326</v>
      </c>
      <c r="Z28" s="83">
        <f>(VLOOKUP(Z6,$AT$2:$AU$41,2,FALSE)*VLOOKUP(Z50,$AV$2:$AW$41,2,FALSE))/(100*100)*'Formula Data'!$AB$22</f>
        <v>0.95488379981400506</v>
      </c>
      <c r="AA28" s="83">
        <f>(VLOOKUP(AA6,$AT$2:$AU$41,2,FALSE)*VLOOKUP(AA50,$AV$2:$AW$41,2,FALSE))/(100*100)*'Formula Data'!$AB$22</f>
        <v>1.619534174526188</v>
      </c>
      <c r="AB28" s="84">
        <f>(VLOOKUP(AB6,$AT$2:$AU$41,2,FALSE)*VLOOKUP(AB50,$AV$2:$AW$41,2,FALSE))/(100*100)*'Formula Data'!$AB$22</f>
        <v>0.80028193749594945</v>
      </c>
      <c r="AC28" s="84">
        <f>(VLOOKUP(AC6,$AT$2:$AU$41,2,FALSE)*VLOOKUP(AC50,$AV$2:$AW$41,2,FALSE))/(100*100)*'Formula Data'!$AB$22</f>
        <v>1.0174377511550181</v>
      </c>
      <c r="AD28" s="84">
        <f>(VLOOKUP(AD6,$AT$2:$AU$41,2,FALSE)*VLOOKUP(AD50,$AV$2:$AW$41,2,FALSE))/(100*100)*'Formula Data'!$AB$22</f>
        <v>1.0163279582396374</v>
      </c>
      <c r="AE28" s="84">
        <f>(VLOOKUP(AE6,$AT$2:$AU$41,2,FALSE)*VLOOKUP(AE50,$AV$2:$AW$41,2,FALSE))/(100*100)*'Formula Data'!$AB$22</f>
        <v>2.6330819741978972</v>
      </c>
      <c r="AF28" s="84">
        <f>(VLOOKUP(AF6,$AT$2:$AU$41,2,FALSE)*VLOOKUP(AF50,$AV$2:$AW$41,2,FALSE))/(100*100)*'Formula Data'!$AB$22</f>
        <v>0.84433743232862801</v>
      </c>
      <c r="AG28" s="84">
        <f>(VLOOKUP(AG6,$AT$2:$AU$41,2,FALSE)*VLOOKUP(AG50,$AV$2:$AW$41,2,FALSE))/(100*100)*'Formula Data'!$AB$22</f>
        <v>1.0114161610771228</v>
      </c>
      <c r="AH28" s="84">
        <f>(VLOOKUP(AH6,$AT$2:$AU$41,2,FALSE)*VLOOKUP(AH50,$AV$2:$AW$41,2,FALSE))/(100*100)*'Formula Data'!$AB$22</f>
        <v>0.86954345207216954</v>
      </c>
      <c r="AI28" s="84">
        <f>(VLOOKUP(AI6,$AT$2:$AU$41,2,FALSE)*VLOOKUP(AI50,$AV$2:$AW$41,2,FALSE))/(100*100)*'Formula Data'!$AB$22</f>
        <v>1.3705926752496629</v>
      </c>
      <c r="AJ28" s="84">
        <f>(VLOOKUP(AJ6,$AT$2:$AU$41,2,FALSE)*VLOOKUP(AJ50,$AV$2:$AW$41,2,FALSE))/(100*100)*'Formula Data'!$AB$22</f>
        <v>2.2307146590661131</v>
      </c>
      <c r="AK28" s="9">
        <f>(VLOOKUP(AK6,$AT$2:$AU$41,2,FALSE)*VLOOKUP(AK50,$AV$2:$AW$41,2,FALSE))/(100*100)*'Formula Data'!$AB$22</f>
        <v>1.0684595937176451</v>
      </c>
      <c r="AL28" s="9">
        <f>(VLOOKUP(AL6,$AT$2:$AU$41,2,FALSE)*VLOOKUP(AL50,$AV$2:$AW$41,2,FALSE))/(100*100)*'Formula Data'!$AB$22</f>
        <v>1.2175799571468033</v>
      </c>
      <c r="AM28" s="9">
        <f>(VLOOKUP(AM6,$AT$2:$AU$41,2,FALSE)*VLOOKUP(AM50,$AV$2:$AW$41,2,FALSE))/(100*100)*'Formula Data'!$AB$22</f>
        <v>0.94637065598333037</v>
      </c>
      <c r="AN28" s="9">
        <f ca="1">IF(OR(Fixtures!$D$6&lt;=0,Fixtures!$D$6&gt;39),AVERAGE(B28:AM28),AVERAGE(OFFSET(A28,0,Fixtures!$D$6,1,38-Fixtures!$D$6+1)))</f>
        <v>1.2932602063849115</v>
      </c>
      <c r="AO28" s="41" t="str">
        <f t="shared" si="1"/>
        <v>BUR</v>
      </c>
      <c r="AP28" s="65">
        <f ca="1">AVERAGE(OFFSET(A28,0,Fixtures!$D$6,1,9))</f>
        <v>1.340212406344877</v>
      </c>
      <c r="AQ28" s="65">
        <f ca="1">AVERAGE(OFFSET(A28,0,Fixtures!$D$6,1,6))</f>
        <v>1.2320241215117456</v>
      </c>
      <c r="AR28" s="65">
        <f ca="1">AVERAGE(OFFSET(A28,0,Fixtures!$D$6,1,3))</f>
        <v>1.5556158945308509</v>
      </c>
      <c r="AS28" s="62"/>
      <c r="AT28" s="72" t="s">
        <v>55</v>
      </c>
      <c r="AU28" s="3">
        <v>71.902760852706081</v>
      </c>
      <c r="AV28" s="72" t="s">
        <v>55</v>
      </c>
      <c r="AW28" s="3">
        <v>93.575242987794098</v>
      </c>
      <c r="AZ28" s="62"/>
      <c r="BA28" s="66"/>
    </row>
    <row r="29" spans="1:56" x14ac:dyDescent="0.25">
      <c r="A29" s="41" t="str">
        <f t="shared" si="0"/>
        <v>CHE</v>
      </c>
      <c r="B29" s="9">
        <f>(VLOOKUP(B7,$AT$2:$AU$41,2,FALSE)*VLOOKUP(B51,$AV$2:$AW$41,2,FALSE))/(100*100)*'Formula Data'!$AB$22</f>
        <v>1.4047090074414954</v>
      </c>
      <c r="C29" s="9">
        <f>(VLOOKUP(C7,$AT$2:$AU$41,2,FALSE)*VLOOKUP(C51,$AV$2:$AW$41,2,FALSE))/(100*100)*'Formula Data'!$AB$22</f>
        <v>0.94235066357904396</v>
      </c>
      <c r="D29" s="9">
        <f>(VLOOKUP(D7,$AT$2:$AU$41,2,FALSE)*VLOOKUP(D51,$AV$2:$AW$41,2,FALSE))/(100*100)*'Formula Data'!$AB$22</f>
        <v>0.92759522495513158</v>
      </c>
      <c r="E29" s="9">
        <f>(VLOOKUP(E7,$AT$2:$AU$41,2,FALSE)*VLOOKUP(E51,$AV$2:$AW$41,2,FALSE))/(100*100)*'Formula Data'!$AB$22</f>
        <v>0.66244877742833608</v>
      </c>
      <c r="F29" s="9">
        <f>(VLOOKUP(F7,$AT$2:$AU$41,2,FALSE)*VLOOKUP(F51,$AV$2:$AW$41,2,FALSE))/(100*100)*'Formula Data'!$AB$22</f>
        <v>1.2159605027166807</v>
      </c>
      <c r="G29" s="9">
        <f>(VLOOKUP(G7,$AT$2:$AU$41,2,FALSE)*VLOOKUP(G51,$AV$2:$AW$41,2,FALSE))/(100*100)*'Formula Data'!$AB$22</f>
        <v>1.1376395546557589</v>
      </c>
      <c r="H29" s="9">
        <f>(VLOOKUP(H7,$AT$2:$AU$41,2,FALSE)*VLOOKUP(H51,$AV$2:$AW$41,2,FALSE))/(100*100)*'Formula Data'!$AB$22</f>
        <v>0.72097844283252333</v>
      </c>
      <c r="I29" s="9">
        <f>(VLOOKUP(I7,$AT$2:$AU$41,2,FALSE)*VLOOKUP(I51,$AV$2:$AW$41,2,FALSE))/(100*100)*'Formula Data'!$AB$22</f>
        <v>1.233818081616971</v>
      </c>
      <c r="J29" s="9">
        <f>(VLOOKUP(J7,$AT$2:$AU$41,2,FALSE)*VLOOKUP(J51,$AV$2:$AW$41,2,FALSE))/(100*100)*'Formula Data'!$AB$22</f>
        <v>0.51888188630926413</v>
      </c>
      <c r="K29" s="9">
        <f>(VLOOKUP(K7,$AT$2:$AU$41,2,FALSE)*VLOOKUP(K51,$AV$2:$AW$41,2,FALSE))/(100*100)*'Formula Data'!$AB$22</f>
        <v>1.0460859564573717</v>
      </c>
      <c r="L29" s="9">
        <f>(VLOOKUP(L7,$AT$2:$AU$41,2,FALSE)*VLOOKUP(L51,$AV$2:$AW$41,2,FALSE))/(100*100)*'Formula Data'!$AB$22</f>
        <v>0.96089826392456368</v>
      </c>
      <c r="M29" s="9">
        <f>(VLOOKUP(M7,$AT$2:$AU$41,2,FALSE)*VLOOKUP(M51,$AV$2:$AW$41,2,FALSE))/(100*100)*'Formula Data'!$AB$22</f>
        <v>0.51581094264253624</v>
      </c>
      <c r="N29" s="9">
        <f>(VLOOKUP(N7,$AT$2:$AU$41,2,FALSE)*VLOOKUP(N51,$AV$2:$AW$41,2,FALSE))/(100*100)*'Formula Data'!$AB$22</f>
        <v>2.0059744346521931</v>
      </c>
      <c r="O29" s="9">
        <f>(VLOOKUP(O7,$AT$2:$AU$41,2,FALSE)*VLOOKUP(O51,$AV$2:$AW$41,2,FALSE))/(100*100)*'Formula Data'!$AB$22</f>
        <v>0.6989869521627865</v>
      </c>
      <c r="P29" s="9">
        <f>(VLOOKUP(P7,$AT$2:$AU$41,2,FALSE)*VLOOKUP(P51,$AV$2:$AW$41,2,FALSE))/(100*100)*'Formula Data'!$AB$22</f>
        <v>0.71780602510469627</v>
      </c>
      <c r="Q29" s="9">
        <f>(VLOOKUP(Q7,$AT$2:$AU$41,2,FALSE)*VLOOKUP(Q51,$AV$2:$AW$41,2,FALSE))/(100*100)*'Formula Data'!$AB$22</f>
        <v>1.2543068618344111</v>
      </c>
      <c r="R29" s="9">
        <f>(VLOOKUP(R7,$AT$2:$AU$41,2,FALSE)*VLOOKUP(R51,$AV$2:$AW$41,2,FALSE))/(100*100)*'Formula Data'!$AB$22</f>
        <v>0.60968292019082593</v>
      </c>
      <c r="S29" s="9">
        <f>(VLOOKUP(S7,$AT$2:$AU$41,2,FALSE)*VLOOKUP(S51,$AV$2:$AW$41,2,FALSE))/(100*100)*'Formula Data'!$AB$22</f>
        <v>1.1566320919316559</v>
      </c>
      <c r="T29" s="9">
        <f>(VLOOKUP(T7,$AT$2:$AU$41,2,FALSE)*VLOOKUP(T51,$AV$2:$AW$41,2,FALSE))/(100*100)*'Formula Data'!$AB$22</f>
        <v>0.8259443356278896</v>
      </c>
      <c r="U29" s="9">
        <f>(VLOOKUP(U7,$AT$2:$AU$41,2,FALSE)*VLOOKUP(U51,$AV$2:$AW$41,2,FALSE))/(100*100)*'Formula Data'!$AB$22</f>
        <v>1.0867055638649528</v>
      </c>
      <c r="V29" s="9">
        <f>(VLOOKUP(V7,$AT$2:$AU$41,2,FALSE)*VLOOKUP(V51,$AV$2:$AW$41,2,FALSE))/(100*100)*'Formula Data'!$AB$22</f>
        <v>1.0770171800337696</v>
      </c>
      <c r="W29" s="9">
        <f>(VLOOKUP(W7,$AT$2:$AU$41,2,FALSE)*VLOOKUP(W51,$AV$2:$AW$41,2,FALSE))/(100*100)*'Formula Data'!$AB$22</f>
        <v>0.70027241713262056</v>
      </c>
      <c r="X29" s="9">
        <f>(VLOOKUP(X7,$AT$2:$AU$41,2,FALSE)*VLOOKUP(X51,$AV$2:$AW$41,2,FALSE))/(100*100)*'Formula Data'!$AB$22</f>
        <v>0.77511985485704926</v>
      </c>
      <c r="Y29" s="9">
        <f>(VLOOKUP(Y7,$AT$2:$AU$41,2,FALSE)*VLOOKUP(Y51,$AV$2:$AW$41,2,FALSE))/(100*100)*'Formula Data'!$AB$22</f>
        <v>0.72746405514926582</v>
      </c>
      <c r="Z29" s="83">
        <f>(VLOOKUP(Z7,$AT$2:$AU$41,2,FALSE)*VLOOKUP(Z51,$AV$2:$AW$41,2,FALSE))/(100*100)*'Formula Data'!$AB$22</f>
        <v>1.4077090159637573</v>
      </c>
      <c r="AA29" s="83">
        <f>(VLOOKUP(AA7,$AT$2:$AU$41,2,FALSE)*VLOOKUP(AA51,$AV$2:$AW$41,2,FALSE))/(100*100)*'Formula Data'!$AB$22</f>
        <v>0.94034239341124892</v>
      </c>
      <c r="AB29" s="84">
        <f>(VLOOKUP(AB7,$AT$2:$AU$41,2,FALSE)*VLOOKUP(AB51,$AV$2:$AW$41,2,FALSE))/(100*100)*'Formula Data'!$AB$22</f>
        <v>0.77427437559061252</v>
      </c>
      <c r="AC29" s="84">
        <f>(VLOOKUP(AC7,$AT$2:$AU$41,2,FALSE)*VLOOKUP(AC51,$AV$2:$AW$41,2,FALSE))/(100*100)*'Formula Data'!$AB$22</f>
        <v>0.91076090547024635</v>
      </c>
      <c r="AD29" s="84">
        <f>(VLOOKUP(AD7,$AT$2:$AU$41,2,FALSE)*VLOOKUP(AD51,$AV$2:$AW$41,2,FALSE))/(100*100)*'Formula Data'!$AB$22</f>
        <v>0.83965996536022525</v>
      </c>
      <c r="AE29" s="84">
        <f>(VLOOKUP(AE7,$AT$2:$AU$41,2,FALSE)*VLOOKUP(AE51,$AV$2:$AW$41,2,FALSE))/(100*100)*'Formula Data'!$AB$22</f>
        <v>1.0722781362675093</v>
      </c>
      <c r="AF29" s="84">
        <f>(VLOOKUP(AF7,$AT$2:$AU$41,2,FALSE)*VLOOKUP(AF51,$AV$2:$AW$41,2,FALSE))/(100*100)*'Formula Data'!$AB$22</f>
        <v>1.3428423901390711</v>
      </c>
      <c r="AG29" s="84">
        <f>(VLOOKUP(AG7,$AT$2:$AU$41,2,FALSE)*VLOOKUP(AG51,$AV$2:$AW$41,2,FALSE))/(100*100)*'Formula Data'!$AB$22</f>
        <v>1.0441656939715702</v>
      </c>
      <c r="AH29" s="84">
        <f>(VLOOKUP(AH7,$AT$2:$AU$41,2,FALSE)*VLOOKUP(AH51,$AV$2:$AW$41,2,FALSE))/(100*100)*'Formula Data'!$AB$22</f>
        <v>0.64324594527181522</v>
      </c>
      <c r="AI29" s="84">
        <f>(VLOOKUP(AI7,$AT$2:$AU$41,2,FALSE)*VLOOKUP(AI51,$AV$2:$AW$41,2,FALSE))/(100*100)*'Formula Data'!$AB$22</f>
        <v>0.77053239579934429</v>
      </c>
      <c r="AJ29" s="84">
        <f>(VLOOKUP(AJ7,$AT$2:$AU$41,2,FALSE)*VLOOKUP(AJ51,$AV$2:$AW$41,2,FALSE))/(100*100)*'Formula Data'!$AB$22</f>
        <v>0.98958397615837868</v>
      </c>
      <c r="AK29" s="9">
        <f>(VLOOKUP(AK7,$AT$2:$AU$41,2,FALSE)*VLOOKUP(AK51,$AV$2:$AW$41,2,FALSE))/(100*100)*'Formula Data'!$AB$22</f>
        <v>0.62095217538318703</v>
      </c>
      <c r="AL29" s="9">
        <f>(VLOOKUP(AL7,$AT$2:$AU$41,2,FALSE)*VLOOKUP(AL51,$AV$2:$AW$41,2,FALSE))/(100*100)*'Formula Data'!$AB$22</f>
        <v>1.6994368655968748</v>
      </c>
      <c r="AM29" s="9">
        <f>(VLOOKUP(AM7,$AT$2:$AU$41,2,FALSE)*VLOOKUP(AM51,$AV$2:$AW$41,2,FALSE))/(100*100)*'Formula Data'!$AB$22</f>
        <v>0.81399008859546373</v>
      </c>
      <c r="AN29" s="9">
        <f ca="1">IF(OR(Fixtures!$D$6&lt;=0,Fixtures!$D$6&gt;39),AVERAGE(B29:AM29),AVERAGE(OFFSET(A29,0,Fixtures!$D$6,1,38-Fixtures!$D$6+1)))</f>
        <v>0.97704077618306251</v>
      </c>
      <c r="AO29" s="41" t="str">
        <f t="shared" si="1"/>
        <v>CHE</v>
      </c>
      <c r="AP29" s="65">
        <f ca="1">AVERAGE(OFFSET(A29,0,Fixtures!$D$6,1,9))</f>
        <v>0.914891287091261</v>
      </c>
      <c r="AQ29" s="65">
        <f ca="1">AVERAGE(OFFSET(A29,0,Fixtures!$D$6,1,6))</f>
        <v>0.97549217274673961</v>
      </c>
      <c r="AR29" s="65">
        <f ca="1">AVERAGE(OFFSET(A29,0,Fixtures!$D$6,1,3))</f>
        <v>0.94089966903266031</v>
      </c>
      <c r="AS29" s="62"/>
      <c r="AT29" s="72" t="s">
        <v>23</v>
      </c>
      <c r="AU29" s="3">
        <v>117.04650812095635</v>
      </c>
      <c r="AV29" s="72" t="s">
        <v>23</v>
      </c>
      <c r="AW29" s="3">
        <v>81.415956107454591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>(VLOOKUP(B8,$AT$2:$AU$41,2,FALSE)*VLOOKUP(B52,$AV$2:$AW$41,2,FALSE))/(100*100)*'Formula Data'!$AB$22</f>
        <v>1.1873674191056711</v>
      </c>
      <c r="C30" s="9">
        <f>(VLOOKUP(C8,$AT$2:$AU$41,2,FALSE)*VLOOKUP(C52,$AV$2:$AW$41,2,FALSE))/(100*100)*'Formula Data'!$AB$22</f>
        <v>1.399375723785296</v>
      </c>
      <c r="D30" s="9">
        <f>(VLOOKUP(D8,$AT$2:$AU$41,2,FALSE)*VLOOKUP(D52,$AV$2:$AW$41,2,FALSE))/(100*100)*'Formula Data'!$AB$22</f>
        <v>1.9864061376854416</v>
      </c>
      <c r="E30" s="9">
        <f>(VLOOKUP(E8,$AT$2:$AU$41,2,FALSE)*VLOOKUP(E52,$AV$2:$AW$41,2,FALSE))/(100*100)*'Formula Data'!$AB$22</f>
        <v>1.0150531436632395</v>
      </c>
      <c r="F30" s="9">
        <f>(VLOOKUP(F8,$AT$2:$AU$41,2,FALSE)*VLOOKUP(F52,$AV$2:$AW$41,2,FALSE))/(100*100)*'Formula Data'!$AB$22</f>
        <v>1.635599312231707</v>
      </c>
      <c r="G30" s="9">
        <f>(VLOOKUP(G8,$AT$2:$AU$41,2,FALSE)*VLOOKUP(G52,$AV$2:$AW$41,2,FALSE))/(100*100)*'Formula Data'!$AB$22</f>
        <v>1.1510675160730672</v>
      </c>
      <c r="H30" s="9">
        <f>(VLOOKUP(H8,$AT$2:$AU$41,2,FALSE)*VLOOKUP(H52,$AV$2:$AW$41,2,FALSE))/(100*100)*'Formula Data'!$AB$22</f>
        <v>0.87809162314470468</v>
      </c>
      <c r="I30" s="9">
        <f>(VLOOKUP(I8,$AT$2:$AU$41,2,FALSE)*VLOOKUP(I52,$AV$2:$AW$41,2,FALSE))/(100*100)*'Formula Data'!$AB$22</f>
        <v>1.476560008000156</v>
      </c>
      <c r="J30" s="9">
        <f>(VLOOKUP(J8,$AT$2:$AU$41,2,FALSE)*VLOOKUP(J52,$AV$2:$AW$41,2,FALSE))/(100*100)*'Formula Data'!$AB$22</f>
        <v>1.8989202401249177</v>
      </c>
      <c r="K30" s="9">
        <f>(VLOOKUP(K8,$AT$2:$AU$41,2,FALSE)*VLOOKUP(K52,$AV$2:$AW$41,2,FALSE))/(100*100)*'Formula Data'!$AB$22</f>
        <v>1.5367158539475414</v>
      </c>
      <c r="L30" s="9">
        <f>(VLOOKUP(L8,$AT$2:$AU$41,2,FALSE)*VLOOKUP(L52,$AV$2:$AW$41,2,FALSE))/(100*100)*'Formula Data'!$AB$22</f>
        <v>1.3325828567119258</v>
      </c>
      <c r="M30" s="9">
        <f>(VLOOKUP(M8,$AT$2:$AU$41,2,FALSE)*VLOOKUP(M52,$AV$2:$AW$41,2,FALSE))/(100*100)*'Formula Data'!$AB$22</f>
        <v>2.110179616310301</v>
      </c>
      <c r="N30" s="9">
        <f>(VLOOKUP(N8,$AT$2:$AU$41,2,FALSE)*VLOOKUP(N52,$AV$2:$AW$41,2,FALSE))/(100*100)*'Formula Data'!$AB$22</f>
        <v>1.6087418688642894</v>
      </c>
      <c r="O30" s="9">
        <f>(VLOOKUP(O8,$AT$2:$AU$41,2,FALSE)*VLOOKUP(O52,$AV$2:$AW$41,2,FALSE))/(100*100)*'Formula Data'!$AB$22</f>
        <v>1.479275460928525</v>
      </c>
      <c r="P30" s="9">
        <f>(VLOOKUP(P8,$AT$2:$AU$41,2,FALSE)*VLOOKUP(P52,$AV$2:$AW$41,2,FALSE))/(100*100)*'Formula Data'!$AB$22</f>
        <v>0.86215571217477238</v>
      </c>
      <c r="Q30" s="9">
        <f>(VLOOKUP(Q8,$AT$2:$AU$41,2,FALSE)*VLOOKUP(Q52,$AV$2:$AW$41,2,FALSE))/(100*100)*'Formula Data'!$AB$22</f>
        <v>1.3588111125076099</v>
      </c>
      <c r="R30" s="9">
        <f>(VLOOKUP(R8,$AT$2:$AU$41,2,FALSE)*VLOOKUP(R52,$AV$2:$AW$41,2,FALSE))/(100*100)*'Formula Data'!$AB$22</f>
        <v>1.0195392756752608</v>
      </c>
      <c r="S30" s="9">
        <f>(VLOOKUP(S8,$AT$2:$AU$41,2,FALSE)*VLOOKUP(S52,$AV$2:$AW$41,2,FALSE))/(100*100)*'Formula Data'!$AB$22</f>
        <v>1.0961009212393893</v>
      </c>
      <c r="T30" s="9">
        <f>(VLOOKUP(T8,$AT$2:$AU$41,2,FALSE)*VLOOKUP(T52,$AV$2:$AW$41,2,FALSE))/(100*100)*'Formula Data'!$AB$22</f>
        <v>0.9884409970910133</v>
      </c>
      <c r="U30" s="9">
        <f>(VLOOKUP(U8,$AT$2:$AU$41,2,FALSE)*VLOOKUP(U52,$AV$2:$AW$41,2,FALSE))/(100*100)*'Formula Data'!$AB$22</f>
        <v>1.7447484120395695</v>
      </c>
      <c r="V30" s="9">
        <f>(VLOOKUP(V8,$AT$2:$AU$41,2,FALSE)*VLOOKUP(V52,$AV$2:$AW$41,2,FALSE))/(100*100)*'Formula Data'!$AB$22</f>
        <v>1.3117171160556704</v>
      </c>
      <c r="W30" s="9">
        <f>(VLOOKUP(W8,$AT$2:$AU$41,2,FALSE)*VLOOKUP(W52,$AV$2:$AW$41,2,FALSE))/(100*100)*'Formula Data'!$AB$22</f>
        <v>1.0287106129731474</v>
      </c>
      <c r="X30" s="9">
        <f>(VLOOKUP(X8,$AT$2:$AU$41,2,FALSE)*VLOOKUP(X52,$AV$2:$AW$41,2,FALSE))/(100*100)*'Formula Data'!$AB$22</f>
        <v>2.8366586303100632</v>
      </c>
      <c r="Y30" s="9">
        <f>(VLOOKUP(Y8,$AT$2:$AU$41,2,FALSE)*VLOOKUP(Y52,$AV$2:$AW$41,2,FALSE))/(100*100)*'Formula Data'!$AB$22</f>
        <v>1.1679720774810338</v>
      </c>
      <c r="Z30" s="83">
        <f>(VLOOKUP(Z8,$AT$2:$AU$41,2,FALSE)*VLOOKUP(Z52,$AV$2:$AW$41,2,FALSE))/(100*100)*'Formula Data'!$AB$22</f>
        <v>0.93677217873230545</v>
      </c>
      <c r="AA30" s="83">
        <f>(VLOOKUP(AA8,$AT$2:$AU$41,2,FALSE)*VLOOKUP(AA52,$AV$2:$AW$41,2,FALSE))/(100*100)*'Formula Data'!$AB$22</f>
        <v>1.7737217001455086</v>
      </c>
      <c r="AB30" s="84">
        <f>(VLOOKUP(AB8,$AT$2:$AU$41,2,FALSE)*VLOOKUP(AB52,$AV$2:$AW$41,2,FALSE))/(100*100)*'Formula Data'!$AB$22</f>
        <v>0.73375350925942584</v>
      </c>
      <c r="AC30" s="84">
        <f>(VLOOKUP(AC8,$AT$2:$AU$41,2,FALSE)*VLOOKUP(AC52,$AV$2:$AW$41,2,FALSE))/(100*100)*'Formula Data'!$AB$22</f>
        <v>1.5230154611939082</v>
      </c>
      <c r="AD30" s="84">
        <f>(VLOOKUP(AD8,$AT$2:$AU$41,2,FALSE)*VLOOKUP(AD52,$AV$2:$AW$41,2,FALSE))/(100*100)*'Formula Data'!$AB$22</f>
        <v>0.909617356306747</v>
      </c>
      <c r="AE30" s="84">
        <f>(VLOOKUP(AE8,$AT$2:$AU$41,2,FALSE)*VLOOKUP(AE52,$AV$2:$AW$41,2,FALSE))/(100*100)*'Formula Data'!$AB$22</f>
        <v>1.2879116194215736</v>
      </c>
      <c r="AF30" s="84">
        <f>(VLOOKUP(AF8,$AT$2:$AU$41,2,FALSE)*VLOOKUP(AF52,$AV$2:$AW$41,2,FALSE))/(100*100)*'Formula Data'!$AB$22</f>
        <v>2.4031822979330748</v>
      </c>
      <c r="AG30" s="84">
        <f>(VLOOKUP(AG8,$AT$2:$AU$41,2,FALSE)*VLOOKUP(AG52,$AV$2:$AW$41,2,FALSE))/(100*100)*'Formula Data'!$AB$22</f>
        <v>0.99025877962983888</v>
      </c>
      <c r="AH30" s="84">
        <f>(VLOOKUP(AH8,$AT$2:$AU$41,2,FALSE)*VLOOKUP(AH52,$AV$2:$AW$41,2,FALSE))/(100*100)*'Formula Data'!$AB$22</f>
        <v>1.9906484649647291</v>
      </c>
      <c r="AI30" s="84">
        <f>(VLOOKUP(AI8,$AT$2:$AU$41,2,FALSE)*VLOOKUP(AI52,$AV$2:$AW$41,2,FALSE))/(100*100)*'Formula Data'!$AB$22</f>
        <v>1.4125995778606146</v>
      </c>
      <c r="AJ30" s="84">
        <f>(VLOOKUP(AJ8,$AT$2:$AU$41,2,FALSE)*VLOOKUP(AJ52,$AV$2:$AW$41,2,FALSE))/(100*100)*'Formula Data'!$AB$22</f>
        <v>1.5163139553487899</v>
      </c>
      <c r="AK30" s="9">
        <f>(VLOOKUP(AK8,$AT$2:$AU$41,2,FALSE)*VLOOKUP(AK52,$AV$2:$AW$41,2,FALSE))/(100*100)*'Formula Data'!$AB$22</f>
        <v>1.3297429516737251</v>
      </c>
      <c r="AL30" s="9">
        <f>(VLOOKUP(AL8,$AT$2:$AU$41,2,FALSE)*VLOOKUP(AL52,$AV$2:$AW$41,2,FALSE))/(100*100)*'Formula Data'!$AB$22</f>
        <v>1.7194959190721126</v>
      </c>
      <c r="AM30" s="9">
        <f>(VLOOKUP(AM8,$AT$2:$AU$41,2,FALSE)*VLOOKUP(AM52,$AV$2:$AW$41,2,FALSE))/(100*100)*'Formula Data'!$AB$22</f>
        <v>1.0949053247170928</v>
      </c>
      <c r="AN30" s="9">
        <f ca="1">IF(OR(Fixtures!$D$6&lt;=0,Fixtures!$D$6&gt;39),AVERAGE(B30:AM30),AVERAGE(OFFSET(A30,0,Fixtures!$D$6,1,38-Fixtures!$D$6+1)))</f>
        <v>1.470699246192928</v>
      </c>
      <c r="AO30" s="41" t="str">
        <f t="shared" si="1"/>
        <v>CRY</v>
      </c>
      <c r="AP30" s="65">
        <f ca="1">AVERAGE(OFFSET(A30,0,Fixtures!$D$6,1,9))</f>
        <v>1.4848100515925557</v>
      </c>
      <c r="AQ30" s="65">
        <f ca="1">AVERAGE(OFFSET(A30,0,Fixtures!$D$6,1,6))</f>
        <v>1.5174389965749786</v>
      </c>
      <c r="AR30" s="65">
        <f ca="1">AVERAGE(OFFSET(A30,0,Fixtures!$D$6,1,3))</f>
        <v>1.2401814789740762</v>
      </c>
      <c r="AS30" s="62"/>
      <c r="AT30" s="72" t="s">
        <v>60</v>
      </c>
      <c r="AU30" s="3">
        <v>131.36133571650458</v>
      </c>
      <c r="AV30" s="72" t="s">
        <v>60</v>
      </c>
      <c r="AW30" s="3">
        <v>77.960739387472429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>(VLOOKUP(B9,$AT$2:$AU$41,2,FALSE)*VLOOKUP(B53,$AV$2:$AW$41,2,FALSE))/(100*100)*'Formula Data'!$AB$22</f>
        <v>0.94802796349617358</v>
      </c>
      <c r="C31" s="9">
        <f>(VLOOKUP(C9,$AT$2:$AU$41,2,FALSE)*VLOOKUP(C53,$AV$2:$AW$41,2,FALSE))/(100*100)*'Formula Data'!$AB$22</f>
        <v>0.79142051242452016</v>
      </c>
      <c r="D31" s="9">
        <f>(VLOOKUP(D9,$AT$2:$AU$41,2,FALSE)*VLOOKUP(D53,$AV$2:$AW$41,2,FALSE))/(100*100)*'Formula Data'!$AB$22</f>
        <v>1.3192821786196267</v>
      </c>
      <c r="E31" s="9">
        <f>(VLOOKUP(E9,$AT$2:$AU$41,2,FALSE)*VLOOKUP(E53,$AV$2:$AW$41,2,FALSE))/(100*100)*'Formula Data'!$AB$22</f>
        <v>1.0014963292966901</v>
      </c>
      <c r="F31" s="9">
        <f>(VLOOKUP(F9,$AT$2:$AU$41,2,FALSE)*VLOOKUP(F53,$AV$2:$AW$41,2,FALSE))/(100*100)*'Formula Data'!$AB$22</f>
        <v>1.1205587346514827</v>
      </c>
      <c r="G31" s="9">
        <f>(VLOOKUP(G9,$AT$2:$AU$41,2,FALSE)*VLOOKUP(G53,$AV$2:$AW$41,2,FALSE))/(100*100)*'Formula Data'!$AB$22</f>
        <v>0.81504680245716676</v>
      </c>
      <c r="H31" s="9">
        <f>(VLOOKUP(H9,$AT$2:$AU$41,2,FALSE)*VLOOKUP(H53,$AV$2:$AW$41,2,FALSE))/(100*100)*'Formula Data'!$AB$22</f>
        <v>1.652172112892442</v>
      </c>
      <c r="I31" s="9">
        <f>(VLOOKUP(I9,$AT$2:$AU$41,2,FALSE)*VLOOKUP(I53,$AV$2:$AW$41,2,FALSE))/(100*100)*'Formula Data'!$AB$22</f>
        <v>1.2870565135855552</v>
      </c>
      <c r="J31" s="9">
        <f>(VLOOKUP(J9,$AT$2:$AU$41,2,FALSE)*VLOOKUP(J53,$AV$2:$AW$41,2,FALSE))/(100*100)*'Formula Data'!$AB$22</f>
        <v>0.86000170840558421</v>
      </c>
      <c r="K31" s="9">
        <f>(VLOOKUP(K9,$AT$2:$AU$41,2,FALSE)*VLOOKUP(K53,$AV$2:$AW$41,2,FALSE))/(100*100)*'Formula Data'!$AB$22</f>
        <v>1.3251128822151401</v>
      </c>
      <c r="L31" s="9">
        <f>(VLOOKUP(L9,$AT$2:$AU$41,2,FALSE)*VLOOKUP(L53,$AV$2:$AW$41,2,FALSE))/(100*100)*'Formula Data'!$AB$22</f>
        <v>0.95263192499123828</v>
      </c>
      <c r="M31" s="9">
        <f>(VLOOKUP(M9,$AT$2:$AU$41,2,FALSE)*VLOOKUP(M53,$AV$2:$AW$41,2,FALSE))/(100*100)*'Formula Data'!$AB$22</f>
        <v>1.518033569538191</v>
      </c>
      <c r="N31" s="9">
        <f>(VLOOKUP(N9,$AT$2:$AU$41,2,FALSE)*VLOOKUP(N53,$AV$2:$AW$41,2,FALSE))/(100*100)*'Formula Data'!$AB$22</f>
        <v>0.7639912733926647</v>
      </c>
      <c r="O31" s="9">
        <f>(VLOOKUP(O9,$AT$2:$AU$41,2,FALSE)*VLOOKUP(O53,$AV$2:$AW$41,2,FALSE))/(100*100)*'Formula Data'!$AB$22</f>
        <v>1.7319810547548418</v>
      </c>
      <c r="P31" s="9">
        <f>(VLOOKUP(P9,$AT$2:$AU$41,2,FALSE)*VLOOKUP(P53,$AV$2:$AW$41,2,FALSE))/(100*100)*'Formula Data'!$AB$22</f>
        <v>2.0909097132908592</v>
      </c>
      <c r="Q31" s="9">
        <f>(VLOOKUP(Q9,$AT$2:$AU$41,2,FALSE)*VLOOKUP(Q53,$AV$2:$AW$41,2,FALSE))/(100*100)*'Formula Data'!$AB$22</f>
        <v>1.2290445801301342</v>
      </c>
      <c r="R31" s="9">
        <f>(VLOOKUP(R9,$AT$2:$AU$41,2,FALSE)*VLOOKUP(R53,$AV$2:$AW$41,2,FALSE))/(100*100)*'Formula Data'!$AB$22</f>
        <v>1.7282899809137726</v>
      </c>
      <c r="S31" s="9">
        <f>(VLOOKUP(S9,$AT$2:$AU$41,2,FALSE)*VLOOKUP(S53,$AV$2:$AW$41,2,FALSE))/(100*100)*'Formula Data'!$AB$22</f>
        <v>0.89503863884189139</v>
      </c>
      <c r="T31" s="9">
        <f>(VLOOKUP(T9,$AT$2:$AU$41,2,FALSE)*VLOOKUP(T53,$AV$2:$AW$41,2,FALSE))/(100*100)*'Formula Data'!$AB$22</f>
        <v>0.86158328595396649</v>
      </c>
      <c r="U31" s="9">
        <f>(VLOOKUP(U9,$AT$2:$AU$41,2,FALSE)*VLOOKUP(U53,$AV$2:$AW$41,2,FALSE))/(100*100)*'Formula Data'!$AB$22</f>
        <v>0.95367216417067779</v>
      </c>
      <c r="V31" s="9">
        <f>(VLOOKUP(V9,$AT$2:$AU$41,2,FALSE)*VLOOKUP(V53,$AV$2:$AW$41,2,FALSE))/(100*100)*'Formula Data'!$AB$22</f>
        <v>2.4680595760492037</v>
      </c>
      <c r="W31" s="9">
        <f>(VLOOKUP(W9,$AT$2:$AU$41,2,FALSE)*VLOOKUP(W53,$AV$2:$AW$41,2,FALSE))/(100*100)*'Formula Data'!$AB$22</f>
        <v>0.88705903685476339</v>
      </c>
      <c r="X31" s="9">
        <f>(VLOOKUP(X9,$AT$2:$AU$41,2,FALSE)*VLOOKUP(X53,$AV$2:$AW$41,2,FALSE))/(100*100)*'Formula Data'!$AB$22</f>
        <v>1.2846939100873542</v>
      </c>
      <c r="Y31" s="9">
        <f>(VLOOKUP(Y9,$AT$2:$AU$41,2,FALSE)*VLOOKUP(Y53,$AV$2:$AW$41,2,FALSE))/(100*100)*'Formula Data'!$AB$22</f>
        <v>0.63840863882499921</v>
      </c>
      <c r="Z31" s="83">
        <f>(VLOOKUP(Z9,$AT$2:$AU$41,2,FALSE)*VLOOKUP(Z53,$AV$2:$AW$41,2,FALSE))/(100*100)*'Formula Data'!$AB$22</f>
        <v>1.1822454568316907</v>
      </c>
      <c r="AA31" s="83">
        <f>(VLOOKUP(AA9,$AT$2:$AU$41,2,FALSE)*VLOOKUP(AA53,$AV$2:$AW$41,2,FALSE))/(100*100)*'Formula Data'!$AB$22</f>
        <v>0.63463028961314094</v>
      </c>
      <c r="AB31" s="84">
        <f>(VLOOKUP(AB9,$AT$2:$AU$41,2,FALSE)*VLOOKUP(AB53,$AV$2:$AW$41,2,FALSE))/(100*100)*'Formula Data'!$AB$22</f>
        <v>1.3370330283934428</v>
      </c>
      <c r="AC31" s="84">
        <f>(VLOOKUP(AC9,$AT$2:$AU$41,2,FALSE)*VLOOKUP(AC53,$AV$2:$AW$41,2,FALSE))/(100*100)*'Formula Data'!$AB$22</f>
        <v>1.1569544500331868</v>
      </c>
      <c r="AD31" s="84">
        <f>(VLOOKUP(AD9,$AT$2:$AU$41,2,FALSE)*VLOOKUP(AD53,$AV$2:$AW$41,2,FALSE))/(100*100)*'Formula Data'!$AB$22</f>
        <v>1.835980175256126</v>
      </c>
      <c r="AE31" s="84">
        <f>(VLOOKUP(AE9,$AT$2:$AU$41,2,FALSE)*VLOOKUP(AE53,$AV$2:$AW$41,2,FALSE))/(100*100)*'Formula Data'!$AB$22</f>
        <v>1.3996998907153684</v>
      </c>
      <c r="AF31" s="84">
        <f>(VLOOKUP(AF9,$AT$2:$AU$41,2,FALSE)*VLOOKUP(AF53,$AV$2:$AW$41,2,FALSE))/(100*100)*'Formula Data'!$AB$22</f>
        <v>1.1412709145742275</v>
      </c>
      <c r="AG31" s="84">
        <f>(VLOOKUP(AG9,$AT$2:$AU$41,2,FALSE)*VLOOKUP(AG53,$AV$2:$AW$41,2,FALSE))/(100*100)*'Formula Data'!$AB$22</f>
        <v>1.1594253341747285</v>
      </c>
      <c r="AH31" s="84">
        <f>(VLOOKUP(AH9,$AT$2:$AU$41,2,FALSE)*VLOOKUP(AH53,$AV$2:$AW$41,2,FALSE))/(100*100)*'Formula Data'!$AB$22</f>
        <v>1.4230674435054298</v>
      </c>
      <c r="AI31" s="84">
        <f>(VLOOKUP(AI9,$AT$2:$AU$41,2,FALSE)*VLOOKUP(AI53,$AV$2:$AW$41,2,FALSE))/(100*100)*'Formula Data'!$AB$22</f>
        <v>1.0162042903520121</v>
      </c>
      <c r="AJ31" s="84">
        <f>(VLOOKUP(AJ9,$AT$2:$AU$41,2,FALSE)*VLOOKUP(AJ53,$AV$2:$AW$41,2,FALSE))/(100*100)*'Formula Data'!$AB$22</f>
        <v>1.4960624178382653</v>
      </c>
      <c r="AK31" s="9">
        <f>(VLOOKUP(AK9,$AT$2:$AU$41,2,FALSE)*VLOOKUP(AK53,$AV$2:$AW$41,2,FALSE))/(100*100)*'Formula Data'!$AB$22</f>
        <v>0.88315583858008062</v>
      </c>
      <c r="AL31" s="9">
        <f>(VLOOKUP(AL9,$AT$2:$AU$41,2,FALSE)*VLOOKUP(AL53,$AV$2:$AW$41,2,FALSE))/(100*100)*'Formula Data'!$AB$22</f>
        <v>1.2175390505841626</v>
      </c>
      <c r="AM31" s="9">
        <f>(VLOOKUP(AM9,$AT$2:$AU$41,2,FALSE)*VLOOKUP(AM53,$AV$2:$AW$41,2,FALSE))/(100*100)*'Formula Data'!$AB$22</f>
        <v>0.75012609509727357</v>
      </c>
      <c r="AN31" s="9">
        <f ca="1">IF(OR(Fixtures!$D$6&lt;=0,Fixtures!$D$6&gt;39),AVERAGE(B31:AM31),AVERAGE(OFFSET(A31,0,Fixtures!$D$6,1,38-Fixtures!$D$6+1)))</f>
        <v>1.2254078091555329</v>
      </c>
      <c r="AO31" s="41" t="str">
        <f t="shared" si="1"/>
        <v>EVE</v>
      </c>
      <c r="AP31" s="65">
        <f ca="1">AVERAGE(OFFSET(A31,0,Fixtures!$D$6,1,9))</f>
        <v>1.2790911950032695</v>
      </c>
      <c r="AQ31" s="65">
        <f ca="1">AVERAGE(OFFSET(A31,0,Fixtures!$D$6,1,6))</f>
        <v>1.3527330347098445</v>
      </c>
      <c r="AR31" s="65">
        <f ca="1">AVERAGE(OFFSET(A31,0,Fixtures!$D$6,1,3))</f>
        <v>1.4642115053348936</v>
      </c>
      <c r="AS31" s="62"/>
      <c r="AT31" s="72" t="s">
        <v>22</v>
      </c>
      <c r="AU31" s="3">
        <v>158.58412079419605</v>
      </c>
      <c r="AV31" s="72" t="s">
        <v>22</v>
      </c>
      <c r="AW31" s="3">
        <v>59.87766960644538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>(VLOOKUP(B10,$AT$2:$AU$41,2,FALSE)*VLOOKUP(B54,$AV$2:$AW$41,2,FALSE))/(100*100)*'Formula Data'!$AB$22</f>
        <v>0.95899376558031491</v>
      </c>
      <c r="C32" s="9">
        <f>(VLOOKUP(C10,$AT$2:$AU$41,2,FALSE)*VLOOKUP(C54,$AV$2:$AW$41,2,FALSE))/(100*100)*'Formula Data'!$AB$22</f>
        <v>1.7580629007758246</v>
      </c>
      <c r="D32" s="9">
        <f>(VLOOKUP(D10,$AT$2:$AU$41,2,FALSE)*VLOOKUP(D54,$AV$2:$AW$41,2,FALSE))/(100*100)*'Formula Data'!$AB$22</f>
        <v>1.1658678366607238</v>
      </c>
      <c r="E32" s="9">
        <f>(VLOOKUP(E10,$AT$2:$AU$41,2,FALSE)*VLOOKUP(E54,$AV$2:$AW$41,2,FALSE))/(100*100)*'Formula Data'!$AB$22</f>
        <v>0.71829144806009748</v>
      </c>
      <c r="F32" s="9">
        <f>(VLOOKUP(F10,$AT$2:$AU$41,2,FALSE)*VLOOKUP(F54,$AV$2:$AW$41,2,FALSE))/(100*100)*'Formula Data'!$AB$22</f>
        <v>1.6549429771501685</v>
      </c>
      <c r="G32" s="9">
        <f>(VLOOKUP(G10,$AT$2:$AU$41,2,FALSE)*VLOOKUP(G54,$AV$2:$AW$41,2,FALSE))/(100*100)*'Formula Data'!$AB$22</f>
        <v>0.91220312070532816</v>
      </c>
      <c r="H32" s="9">
        <f>(VLOOKUP(H10,$AT$2:$AU$41,2,FALSE)*VLOOKUP(H54,$AV$2:$AW$41,2,FALSE))/(100*100)*'Formula Data'!$AB$22</f>
        <v>0.61131517571884986</v>
      </c>
      <c r="I32" s="9">
        <f>(VLOOKUP(I10,$AT$2:$AU$41,2,FALSE)*VLOOKUP(I54,$AV$2:$AW$41,2,FALSE))/(100*100)*'Formula Data'!$AB$22</f>
        <v>2.0021734686191075</v>
      </c>
      <c r="J32" s="9">
        <f>(VLOOKUP(J10,$AT$2:$AU$41,2,FALSE)*VLOOKUP(J54,$AV$2:$AW$41,2,FALSE))/(100*100)*'Formula Data'!$AB$22</f>
        <v>0.82501850040558766</v>
      </c>
      <c r="K32" s="9">
        <f>(VLOOKUP(K10,$AT$2:$AU$41,2,FALSE)*VLOOKUP(K54,$AV$2:$AW$41,2,FALSE))/(100*100)*'Formula Data'!$AB$22</f>
        <v>1.4536096504228777</v>
      </c>
      <c r="L32" s="9">
        <f>(VLOOKUP(L10,$AT$2:$AU$41,2,FALSE)*VLOOKUP(L54,$AV$2:$AW$41,2,FALSE))/(100*100)*'Formula Data'!$AB$22</f>
        <v>0.90779454701256257</v>
      </c>
      <c r="M32" s="9">
        <f>(VLOOKUP(M10,$AT$2:$AU$41,2,FALSE)*VLOOKUP(M54,$AV$2:$AW$41,2,FALSE))/(100*100)*'Formula Data'!$AB$22</f>
        <v>0.85705403953466286</v>
      </c>
      <c r="N32" s="9">
        <f>(VLOOKUP(N10,$AT$2:$AU$41,2,FALSE)*VLOOKUP(N54,$AV$2:$AW$41,2,FALSE))/(100*100)*'Formula Data'!$AB$22</f>
        <v>1.268876335899199</v>
      </c>
      <c r="O32" s="9">
        <f>(VLOOKUP(O10,$AT$2:$AU$41,2,FALSE)*VLOOKUP(O54,$AV$2:$AW$41,2,FALSE))/(100*100)*'Formula Data'!$AB$22</f>
        <v>0.98923645787537506</v>
      </c>
      <c r="P32" s="9">
        <f>(VLOOKUP(P10,$AT$2:$AU$41,2,FALSE)*VLOOKUP(P54,$AV$2:$AW$41,2,FALSE))/(100*100)*'Formula Data'!$AB$22</f>
        <v>0.75783336909530641</v>
      </c>
      <c r="Q32" s="9">
        <f>(VLOOKUP(Q10,$AT$2:$AU$41,2,FALSE)*VLOOKUP(Q54,$AV$2:$AW$41,2,FALSE))/(100*100)*'Formula Data'!$AB$22</f>
        <v>1.2632930818887016</v>
      </c>
      <c r="R32" s="9">
        <f>(VLOOKUP(R10,$AT$2:$AU$41,2,FALSE)*VLOOKUP(R54,$AV$2:$AW$41,2,FALSE))/(100*100)*'Formula Data'!$AB$22</f>
        <v>0.73156820120933508</v>
      </c>
      <c r="S32" s="9">
        <f>(VLOOKUP(S10,$AT$2:$AU$41,2,FALSE)*VLOOKUP(S54,$AV$2:$AW$41,2,FALSE))/(100*100)*'Formula Data'!$AB$22</f>
        <v>2.3633174453810795</v>
      </c>
      <c r="T32" s="9">
        <f>(VLOOKUP(T10,$AT$2:$AU$41,2,FALSE)*VLOOKUP(T54,$AV$2:$AW$41,2,FALSE))/(100*100)*'Formula Data'!$AB$22</f>
        <v>1.3402979418028735</v>
      </c>
      <c r="U32" s="9">
        <f>(VLOOKUP(U10,$AT$2:$AU$41,2,FALSE)*VLOOKUP(U54,$AV$2:$AW$41,2,FALSE))/(100*100)*'Formula Data'!$AB$22</f>
        <v>1.2301727069913111</v>
      </c>
      <c r="V32" s="9">
        <f>(VLOOKUP(V10,$AT$2:$AU$41,2,FALSE)*VLOOKUP(V54,$AV$2:$AW$41,2,FALSE))/(100*100)*'Formula Data'!$AB$22</f>
        <v>0.9131992131108746</v>
      </c>
      <c r="W32" s="9">
        <f>(VLOOKUP(W10,$AT$2:$AU$41,2,FALSE)*VLOOKUP(W54,$AV$2:$AW$41,2,FALSE))/(100*100)*'Formula Data'!$AB$22</f>
        <v>0.97307753458060409</v>
      </c>
      <c r="X32" s="9">
        <f>(VLOOKUP(X10,$AT$2:$AU$41,2,FALSE)*VLOOKUP(X54,$AV$2:$AW$41,2,FALSE))/(100*100)*'Formula Data'!$AB$22</f>
        <v>1.2324350438157543</v>
      </c>
      <c r="Y32" s="9">
        <f>(VLOOKUP(Y10,$AT$2:$AU$41,2,FALSE)*VLOOKUP(Y54,$AV$2:$AW$41,2,FALSE))/(100*100)*'Formula Data'!$AB$22</f>
        <v>0.82350404352310902</v>
      </c>
      <c r="Z32" s="83">
        <f>(VLOOKUP(Z10,$AT$2:$AU$41,2,FALSE)*VLOOKUP(Z54,$AV$2:$AW$41,2,FALSE))/(100*100)*'Formula Data'!$AB$22</f>
        <v>1.1768850823375354</v>
      </c>
      <c r="AA32" s="83">
        <f>(VLOOKUP(AA10,$AT$2:$AU$41,2,FALSE)*VLOOKUP(AA54,$AV$2:$AW$41,2,FALSE))/(100*100)*'Formula Data'!$AB$22</f>
        <v>1.4325709337681249</v>
      </c>
      <c r="AB32" s="84">
        <f>(VLOOKUP(AB10,$AT$2:$AU$41,2,FALSE)*VLOOKUP(AB54,$AV$2:$AW$41,2,FALSE))/(100*100)*'Formula Data'!$AB$22</f>
        <v>1.5820554799658462</v>
      </c>
      <c r="AC32" s="84">
        <f>(VLOOKUP(AC10,$AT$2:$AU$41,2,FALSE)*VLOOKUP(AC54,$AV$2:$AW$41,2,FALSE))/(100*100)*'Formula Data'!$AB$22</f>
        <v>1.0928364487201181</v>
      </c>
      <c r="AD32" s="84">
        <f>(VLOOKUP(AD10,$AT$2:$AU$41,2,FALSE)*VLOOKUP(AD54,$AV$2:$AW$41,2,FALSE))/(100*100)*'Formula Data'!$AB$22</f>
        <v>0.84567553415689944</v>
      </c>
      <c r="AE32" s="84">
        <f>(VLOOKUP(AE10,$AT$2:$AU$41,2,FALSE)*VLOOKUP(AE54,$AV$2:$AW$41,2,FALSE))/(100*100)*'Formula Data'!$AB$22</f>
        <v>1.1320720698831122</v>
      </c>
      <c r="AF32" s="84">
        <f>(VLOOKUP(AF10,$AT$2:$AU$41,2,FALSE)*VLOOKUP(AF54,$AV$2:$AW$41,2,FALSE))/(100*100)*'Formula Data'!$AB$22</f>
        <v>0.8494130843622737</v>
      </c>
      <c r="AG32" s="84">
        <f>(VLOOKUP(AG10,$AT$2:$AU$41,2,FALSE)*VLOOKUP(AG54,$AV$2:$AW$41,2,FALSE))/(100*100)*'Formula Data'!$AB$22</f>
        <v>1.4777482889249431</v>
      </c>
      <c r="AH32" s="84">
        <f>(VLOOKUP(AH10,$AT$2:$AU$41,2,FALSE)*VLOOKUP(AH54,$AV$2:$AW$41,2,FALSE))/(100*100)*'Formula Data'!$AB$22</f>
        <v>0.60769717609931884</v>
      </c>
      <c r="AI32" s="84">
        <f>(VLOOKUP(AI10,$AT$2:$AU$41,2,FALSE)*VLOOKUP(AI54,$AV$2:$AW$41,2,FALSE))/(100*100)*'Formula Data'!$AB$22</f>
        <v>1.2802906022678298</v>
      </c>
      <c r="AJ32" s="84">
        <f>(VLOOKUP(AJ10,$AT$2:$AU$41,2,FALSE)*VLOOKUP(AJ54,$AV$2:$AW$41,2,FALSE))/(100*100)*'Formula Data'!$AB$22</f>
        <v>1.073003274262615</v>
      </c>
      <c r="AK32" s="9">
        <f>(VLOOKUP(AK10,$AT$2:$AU$41,2,FALSE)*VLOOKUP(AK54,$AV$2:$AW$41,2,FALSE))/(100*100)*'Formula Data'!$AB$22</f>
        <v>0.78045698156626953</v>
      </c>
      <c r="AL32" s="9">
        <f>(VLOOKUP(AL10,$AT$2:$AU$41,2,FALSE)*VLOOKUP(AL54,$AV$2:$AW$41,2,FALSE))/(100*100)*'Formula Data'!$AB$22</f>
        <v>1.3626737975968486</v>
      </c>
      <c r="AM32" s="9">
        <f>(VLOOKUP(AM10,$AT$2:$AU$41,2,FALSE)*VLOOKUP(AM54,$AV$2:$AW$41,2,FALSE))/(100*100)*'Formula Data'!$AB$22</f>
        <v>1.1078543896625095</v>
      </c>
      <c r="AN32" s="9">
        <f ca="1">IF(OR(Fixtures!$D$6&lt;=0,Fixtures!$D$6&gt;39),AVERAGE(B32:AM32),AVERAGE(OFFSET(A32,0,Fixtures!$D$6,1,38-Fixtures!$D$6+1)))</f>
        <v>1.0554292406820671</v>
      </c>
      <c r="AO32" s="41" t="str">
        <f t="shared" si="1"/>
        <v>LEI</v>
      </c>
      <c r="AP32" s="65">
        <f ca="1">AVERAGE(OFFSET(A32,0,Fixtures!$D$6,1,9))</f>
        <v>1.0154659400270423</v>
      </c>
      <c r="AQ32" s="65">
        <f ca="1">AVERAGE(OFFSET(A32,0,Fixtures!$D$6,1,6))</f>
        <v>1.0009071003577776</v>
      </c>
      <c r="AR32" s="65">
        <f ca="1">AVERAGE(OFFSET(A32,0,Fixtures!$D$6,1,3))</f>
        <v>1.0235280175867099</v>
      </c>
      <c r="AS32" s="62"/>
      <c r="AT32" s="72" t="s">
        <v>75</v>
      </c>
      <c r="AU32" s="3">
        <v>187.18888503293954</v>
      </c>
      <c r="AV32" s="72" t="s">
        <v>75</v>
      </c>
      <c r="AW32" s="3">
        <v>66.291878286457234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>(VLOOKUP(B11,$AT$2:$AU$41,2,FALSE)*VLOOKUP(B55,$AV$2:$AW$41,2,FALSE))/(100*100)*'Formula Data'!$AB$22</f>
        <v>0.56188024114139068</v>
      </c>
      <c r="C33" s="9">
        <f>(VLOOKUP(C11,$AT$2:$AU$41,2,FALSE)*VLOOKUP(C55,$AV$2:$AW$41,2,FALSE))/(100*100)*'Formula Data'!$AB$22</f>
        <v>1.1164434697337924</v>
      </c>
      <c r="D33" s="9">
        <f>(VLOOKUP(D11,$AT$2:$AU$41,2,FALSE)*VLOOKUP(D55,$AV$2:$AW$41,2,FALSE))/(100*100)*'Formula Data'!$AB$22</f>
        <v>0.65825951648647785</v>
      </c>
      <c r="E33" s="9">
        <f>(VLOOKUP(E11,$AT$2:$AU$41,2,FALSE)*VLOOKUP(E55,$AV$2:$AW$41,2,FALSE))/(100*100)*'Formula Data'!$AB$22</f>
        <v>0.94657052953583209</v>
      </c>
      <c r="F33" s="9">
        <f>(VLOOKUP(F11,$AT$2:$AU$41,2,FALSE)*VLOOKUP(F55,$AV$2:$AW$41,2,FALSE))/(100*100)*'Formula Data'!$AB$22</f>
        <v>0.46952002257409764</v>
      </c>
      <c r="G33" s="9">
        <f>(VLOOKUP(G11,$AT$2:$AU$41,2,FALSE)*VLOOKUP(G55,$AV$2:$AW$41,2,FALSE))/(100*100)*'Formula Data'!$AB$22</f>
        <v>1.3502784907773655</v>
      </c>
      <c r="H33" s="9">
        <f>(VLOOKUP(H11,$AT$2:$AU$41,2,FALSE)*VLOOKUP(H55,$AV$2:$AW$41,2,FALSE))/(100*100)*'Formula Data'!$AB$22</f>
        <v>0.89544365121259706</v>
      </c>
      <c r="I33" s="9">
        <f>(VLOOKUP(I11,$AT$2:$AU$41,2,FALSE)*VLOOKUP(I55,$AV$2:$AW$41,2,FALSE))/(100*100)*'Formula Data'!$AB$22</f>
        <v>0.85270370099725912</v>
      </c>
      <c r="J33" s="9">
        <f>(VLOOKUP(J11,$AT$2:$AU$41,2,FALSE)*VLOOKUP(J55,$AV$2:$AW$41,2,FALSE))/(100*100)*'Formula Data'!$AB$22</f>
        <v>1.271077334333599</v>
      </c>
      <c r="K33" s="9">
        <f>(VLOOKUP(K11,$AT$2:$AU$41,2,FALSE)*VLOOKUP(K55,$AV$2:$AW$41,2,FALSE))/(100*100)*'Formula Data'!$AB$22</f>
        <v>0.7006167143194012</v>
      </c>
      <c r="L33" s="9">
        <f>(VLOOKUP(L11,$AT$2:$AU$41,2,FALSE)*VLOOKUP(L55,$AV$2:$AW$41,2,FALSE))/(100*100)*'Formula Data'!$AB$22</f>
        <v>0.97027101548494243</v>
      </c>
      <c r="M33" s="9">
        <f>(VLOOKUP(M11,$AT$2:$AU$41,2,FALSE)*VLOOKUP(M55,$AV$2:$AW$41,2,FALSE))/(100*100)*'Formula Data'!$AB$22</f>
        <v>1.2150961634374073</v>
      </c>
      <c r="N33" s="9">
        <f>(VLOOKUP(N11,$AT$2:$AU$41,2,FALSE)*VLOOKUP(N55,$AV$2:$AW$41,2,FALSE))/(100*100)*'Formula Data'!$AB$22</f>
        <v>0.69723071360820865</v>
      </c>
      <c r="O33" s="9">
        <f>(VLOOKUP(O11,$AT$2:$AU$41,2,FALSE)*VLOOKUP(O55,$AV$2:$AW$41,2,FALSE))/(100*100)*'Formula Data'!$AB$22</f>
        <v>0.65239088834255987</v>
      </c>
      <c r="P33" s="9">
        <f>(VLOOKUP(P11,$AT$2:$AU$41,2,FALSE)*VLOOKUP(P55,$AV$2:$AW$41,2,FALSE))/(100*100)*'Formula Data'!$AB$22</f>
        <v>0.75978209356016257</v>
      </c>
      <c r="Q33" s="9">
        <f>(VLOOKUP(Q11,$AT$2:$AU$41,2,FALSE)*VLOOKUP(Q55,$AV$2:$AW$41,2,FALSE))/(100*100)*'Formula Data'!$AB$22</f>
        <v>0.82411911492536682</v>
      </c>
      <c r="R33" s="9">
        <f>(VLOOKUP(R11,$AT$2:$AU$41,2,FALSE)*VLOOKUP(R55,$AV$2:$AW$41,2,FALSE))/(100*100)*'Formula Data'!$AB$22</f>
        <v>0.58205317763725384</v>
      </c>
      <c r="S33" s="91">
        <f>(VLOOKUP(S11,$AT$2:$AU$41,2,FALSE)*VLOOKUP(S55,$AV$2:$AW$41,2,FALSE))/(100*100)*'Formula Data'!$AB$22</f>
        <v>0.94483294395138495</v>
      </c>
      <c r="T33" s="9">
        <f>(VLOOKUP(T11,$AT$2:$AU$41,2,FALSE)*VLOOKUP(T55,$AV$2:$AW$41,2,FALSE))/(100*100)*'Formula Data'!$AB$22</f>
        <v>1.2737919484033131</v>
      </c>
      <c r="U33" s="9">
        <f>(VLOOKUP(U11,$AT$2:$AU$41,2,FALSE)*VLOOKUP(U55,$AV$2:$AW$41,2,FALSE))/(100*100)*'Formula Data'!$AB$22</f>
        <v>0.73655422333367804</v>
      </c>
      <c r="V33" s="9">
        <f>(VLOOKUP(V11,$AT$2:$AU$41,2,FALSE)*VLOOKUP(V55,$AV$2:$AW$41,2,FALSE))/(100*100)*'Formula Data'!$AB$22</f>
        <v>0.59942922105967245</v>
      </c>
      <c r="W33" s="9">
        <f>(VLOOKUP(W11,$AT$2:$AU$41,2,FALSE)*VLOOKUP(W55,$AV$2:$AW$41,2,FALSE))/(100*100)*'Formula Data'!$AB$22</f>
        <v>1.0466002769462661</v>
      </c>
      <c r="X33" s="9">
        <f>(VLOOKUP(X11,$AT$2:$AU$41,2,FALSE)*VLOOKUP(X55,$AV$2:$AW$41,2,FALSE))/(100*100)*'Formula Data'!$AB$22</f>
        <v>0.85088648000844236</v>
      </c>
      <c r="Y33" s="91">
        <f>(VLOOKUP(Y11,$AT$2:$AU$41,2,FALSE)*VLOOKUP(Y55,$AV$2:$AW$41,2,FALSE))/(100*100)*'Formula Data'!$AB$22</f>
        <v>1.1002847039922845</v>
      </c>
      <c r="Z33" s="83">
        <f>(VLOOKUP(Z11,$AT$2:$AU$41,2,FALSE)*VLOOKUP(Z55,$AV$2:$AW$41,2,FALSE))/(100*100)*'Formula Data'!$AB$22</f>
        <v>0.74737124833419155</v>
      </c>
      <c r="AA33" s="83">
        <f>(VLOOKUP(AA11,$AT$2:$AU$41,2,FALSE)*VLOOKUP(AA55,$AV$2:$AW$41,2,FALSE))/(100*100)*'Formula Data'!$AB$22</f>
        <v>0.83935196516183075</v>
      </c>
      <c r="AB33" s="84">
        <f>(VLOOKUP(AB11,$AT$2:$AU$41,2,FALSE)*VLOOKUP(AB55,$AV$2:$AW$41,2,FALSE))/(100*100)*'Formula Data'!$AB$22</f>
        <v>0.63249147487654689</v>
      </c>
      <c r="AC33" s="84">
        <f>(VLOOKUP(AC11,$AT$2:$AU$41,2,FALSE)*VLOOKUP(AC55,$AV$2:$AW$41,2,FALSE))/(100*100)*'Formula Data'!$AB$22</f>
        <v>0.8694868456062681</v>
      </c>
      <c r="AD33" s="84">
        <f>(VLOOKUP(AD11,$AT$2:$AU$41,2,FALSE)*VLOOKUP(AD55,$AV$2:$AW$41,2,FALSE))/(100*100)*'Formula Data'!$AB$22</f>
        <v>0.5516830438756587</v>
      </c>
      <c r="AE33" s="84">
        <f>(VLOOKUP(AE11,$AT$2:$AU$41,2,FALSE)*VLOOKUP(AE55,$AV$2:$AW$41,2,FALSE))/(100*100)*'Formula Data'!$AB$22</f>
        <v>1.1349831274170332</v>
      </c>
      <c r="AF33" s="84">
        <f>(VLOOKUP(AF11,$AT$2:$AU$41,2,FALSE)*VLOOKUP(AF55,$AV$2:$AW$41,2,FALSE))/(100*100)*'Formula Data'!$AB$22</f>
        <v>0.46674122150632141</v>
      </c>
      <c r="AG33" s="84">
        <f>(VLOOKUP(AG11,$AT$2:$AU$41,2,FALSE)*VLOOKUP(AG55,$AV$2:$AW$41,2,FALSE))/(100*100)*'Formula Data'!$AB$22</f>
        <v>1.815143651554646</v>
      </c>
      <c r="AH33" s="84">
        <f>(VLOOKUP(AH11,$AT$2:$AU$41,2,FALSE)*VLOOKUP(AH55,$AV$2:$AW$41,2,FALSE))/(100*100)*'Formula Data'!$AB$22</f>
        <v>0.64952026656430029</v>
      </c>
      <c r="AI33" s="84">
        <f>(VLOOKUP(AI11,$AT$2:$AU$41,2,FALSE)*VLOOKUP(AI55,$AV$2:$AW$41,2,FALSE))/(100*100)*'Formula Data'!$AB$22</f>
        <v>0.97455922826481189</v>
      </c>
      <c r="AJ33" s="84">
        <f>(VLOOKUP(AJ11,$AT$2:$AU$41,2,FALSE)*VLOOKUP(AJ55,$AV$2:$AW$41,2,FALSE))/(100*100)*'Formula Data'!$AB$22</f>
        <v>0.63365465200332549</v>
      </c>
      <c r="AK33" s="9">
        <f>(VLOOKUP(AK11,$AT$2:$AU$41,2,FALSE)*VLOOKUP(AK55,$AV$2:$AW$41,2,FALSE))/(100*100)*'Formula Data'!$AB$22</f>
        <v>0.98332594438103504</v>
      </c>
      <c r="AL33" s="9">
        <f>(VLOOKUP(AL11,$AT$2:$AU$41,2,FALSE)*VLOOKUP(AL55,$AV$2:$AW$41,2,FALSE))/(100*100)*'Formula Data'!$AB$22</f>
        <v>0.90390543597493067</v>
      </c>
      <c r="AM33" s="9">
        <f>(VLOOKUP(AM11,$AT$2:$AU$41,2,FALSE)*VLOOKUP(AM55,$AV$2:$AW$41,2,FALSE))/(100*100)*'Formula Data'!$AB$22</f>
        <v>0.7013817621168621</v>
      </c>
      <c r="AN33" s="9">
        <f ca="1">IF(OR(Fixtures!$D$6&lt;=0,Fixtures!$D$6&gt;39),AVERAGE(B33:AM33),AVERAGE(OFFSET(A33,0,Fixtures!$D$6,1,38-Fixtures!$D$6+1)))</f>
        <v>0.88039865266047201</v>
      </c>
      <c r="AO33" s="41" t="str">
        <f t="shared" si="1"/>
        <v>LIV</v>
      </c>
      <c r="AP33" s="65">
        <f ca="1">AVERAGE(OFFSET(A33,0,Fixtures!$D$6,1,9))</f>
        <v>0.89767755346371103</v>
      </c>
      <c r="AQ33" s="65">
        <f ca="1">AVERAGE(OFFSET(A33,0,Fixtures!$D$6,1,6))</f>
        <v>0.91459302608737125</v>
      </c>
      <c r="AR33" s="65">
        <f ca="1">AVERAGE(OFFSET(A33,0,Fixtures!$D$6,1,3))</f>
        <v>0.85205100563298652</v>
      </c>
      <c r="AS33" s="62"/>
      <c r="AT33" s="72" t="s">
        <v>72</v>
      </c>
      <c r="AU33" s="3">
        <v>131.08138785641688</v>
      </c>
      <c r="AV33" s="72" t="s">
        <v>72</v>
      </c>
      <c r="AW33" s="3">
        <v>68.021596741978456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>(VLOOKUP(B12,$AT$2:$AU$41,2,FALSE)*VLOOKUP(B56,$AV$2:$AW$41,2,FALSE))/(100*100)*'Formula Data'!$AB$22</f>
        <v>1.0460452274301291</v>
      </c>
      <c r="C34" s="9">
        <f>(VLOOKUP(C12,$AT$2:$AU$41,2,FALSE)*VLOOKUP(C56,$AV$2:$AW$41,2,FALSE))/(100*100)*'Formula Data'!$AB$22</f>
        <v>0.77566809557531358</v>
      </c>
      <c r="D34" s="9">
        <f>(VLOOKUP(D12,$AT$2:$AU$41,2,FALSE)*VLOOKUP(D56,$AV$2:$AW$41,2,FALSE))/(100*100)*'Formula Data'!$AB$22</f>
        <v>0.91240030581107501</v>
      </c>
      <c r="E34" s="9">
        <f>(VLOOKUP(E12,$AT$2:$AU$41,2,FALSE)*VLOOKUP(E56,$AV$2:$AW$41,2,FALSE))/(100*100)*'Formula Data'!$AB$22</f>
        <v>0.72227622834111349</v>
      </c>
      <c r="F34" s="9">
        <f>(VLOOKUP(F12,$AT$2:$AU$41,2,FALSE)*VLOOKUP(F56,$AV$2:$AW$41,2,FALSE))/(100*100)*'Formula Data'!$AB$22</f>
        <v>0.92926492763868873</v>
      </c>
      <c r="G34" s="9">
        <f>(VLOOKUP(G12,$AT$2:$AU$41,2,FALSE)*VLOOKUP(G56,$AV$2:$AW$41,2,FALSE))/(100*100)*'Formula Data'!$AB$22</f>
        <v>0.64440380966364585</v>
      </c>
      <c r="H34" s="9">
        <f>(VLOOKUP(H12,$AT$2:$AU$41,2,FALSE)*VLOOKUP(H56,$AV$2:$AW$41,2,FALSE))/(100*100)*'Formula Data'!$AB$22</f>
        <v>1.2565646564811117</v>
      </c>
      <c r="I34" s="9">
        <f>(VLOOKUP(I12,$AT$2:$AU$41,2,FALSE)*VLOOKUP(I56,$AV$2:$AW$41,2,FALSE))/(100*100)*'Formula Data'!$AB$22</f>
        <v>0.81545529820279261</v>
      </c>
      <c r="J34" s="9">
        <f>(VLOOKUP(J12,$AT$2:$AU$41,2,FALSE)*VLOOKUP(J56,$AV$2:$AW$41,2,FALSE))/(100*100)*'Formula Data'!$AB$22</f>
        <v>0.77191938009424077</v>
      </c>
      <c r="K34" s="9">
        <f>(VLOOKUP(K12,$AT$2:$AU$41,2,FALSE)*VLOOKUP(K56,$AV$2:$AW$41,2,FALSE))/(100*100)*'Formula Data'!$AB$22</f>
        <v>0.7190981001544019</v>
      </c>
      <c r="L34" s="9">
        <f>(VLOOKUP(L12,$AT$2:$AU$41,2,FALSE)*VLOOKUP(L56,$AV$2:$AW$41,2,FALSE))/(100*100)*'Formula Data'!$AB$22</f>
        <v>0.82743106328297589</v>
      </c>
      <c r="M34" s="9">
        <f>(VLOOKUP(M12,$AT$2:$AU$41,2,FALSE)*VLOOKUP(M56,$AV$2:$AW$41,2,FALSE))/(100*100)*'Formula Data'!$AB$22</f>
        <v>1.7024959092601928</v>
      </c>
      <c r="N34" s="9">
        <f>(VLOOKUP(N12,$AT$2:$AU$41,2,FALSE)*VLOOKUP(N56,$AV$2:$AW$41,2,FALSE))/(100*100)*'Formula Data'!$AB$22</f>
        <v>1.0007334877586327</v>
      </c>
      <c r="O34" s="9">
        <f>(VLOOKUP(O12,$AT$2:$AU$41,2,FALSE)*VLOOKUP(O56,$AV$2:$AW$41,2,FALSE))/(100*100)*'Formula Data'!$AB$22</f>
        <v>0.77651509673293939</v>
      </c>
      <c r="P34" s="9">
        <f>(VLOOKUP(P12,$AT$2:$AU$41,2,FALSE)*VLOOKUP(P56,$AV$2:$AW$41,2,FALSE))/(100*100)*'Formula Data'!$AB$22</f>
        <v>1.0479689464531565</v>
      </c>
      <c r="Q34" s="9">
        <f>(VLOOKUP(Q12,$AT$2:$AU$41,2,FALSE)*VLOOKUP(Q56,$AV$2:$AW$41,2,FALSE))/(100*100)*'Formula Data'!$AB$22</f>
        <v>0.94203504142786343</v>
      </c>
      <c r="R34" s="9">
        <f>(VLOOKUP(R12,$AT$2:$AU$41,2,FALSE)*VLOOKUP(R56,$AV$2:$AW$41,2,FALSE))/(100*100)*'Formula Data'!$AB$22</f>
        <v>1.0886616705237699</v>
      </c>
      <c r="S34" s="9">
        <f>(VLOOKUP(S12,$AT$2:$AU$41,2,FALSE)*VLOOKUP(S56,$AV$2:$AW$41,2,FALSE))/(100*100)*'Formula Data'!$AB$22</f>
        <v>0.94404692654967937</v>
      </c>
      <c r="T34" s="9">
        <f>(VLOOKUP(T12,$AT$2:$AU$41,2,FALSE)*VLOOKUP(T56,$AV$2:$AW$41,2,FALSE))/(100*100)*'Formula Data'!$AB$22</f>
        <v>1.2181492726239251</v>
      </c>
      <c r="U34" s="9">
        <f>(VLOOKUP(U12,$AT$2:$AU$41,2,FALSE)*VLOOKUP(U56,$AV$2:$AW$41,2,FALSE))/(100*100)*'Formula Data'!$AB$22</f>
        <v>0.66364120756557055</v>
      </c>
      <c r="V34" s="9">
        <f>(VLOOKUP(V12,$AT$2:$AU$41,2,FALSE)*VLOOKUP(V56,$AV$2:$AW$41,2,FALSE))/(100*100)*'Formula Data'!$AB$22</f>
        <v>0.84117138161132265</v>
      </c>
      <c r="W34" s="9">
        <f>(VLOOKUP(W12,$AT$2:$AU$41,2,FALSE)*VLOOKUP(W56,$AV$2:$AW$41,2,FALSE))/(100*100)*'Formula Data'!$AB$22</f>
        <v>1.0742082730701563</v>
      </c>
      <c r="X34" s="9">
        <f>(VLOOKUP(X12,$AT$2:$AU$41,2,FALSE)*VLOOKUP(X56,$AV$2:$AW$41,2,FALSE))/(100*100)*'Formula Data'!$AB$22</f>
        <v>0.51673941973250825</v>
      </c>
      <c r="Y34" s="9">
        <f>(VLOOKUP(Y12,$AT$2:$AU$41,2,FALSE)*VLOOKUP(Y56,$AV$2:$AW$41,2,FALSE))/(100*100)*'Formula Data'!$AB$22</f>
        <v>0.99136526068437092</v>
      </c>
      <c r="Z34" s="83">
        <f>(VLOOKUP(Z12,$AT$2:$AU$41,2,FALSE)*VLOOKUP(Z56,$AV$2:$AW$41,2,FALSE))/(100*100)*'Formula Data'!$AB$22</f>
        <v>1.1587140686989255</v>
      </c>
      <c r="AA34" s="83">
        <f>(VLOOKUP(AA12,$AT$2:$AU$41,2,FALSE)*VLOOKUP(AA56,$AV$2:$AW$41,2,FALSE))/(100*100)*'Formula Data'!$AB$22</f>
        <v>0.7002451522466151</v>
      </c>
      <c r="AB34" s="84">
        <f>(VLOOKUP(AB12,$AT$2:$AU$41,2,FALSE)*VLOOKUP(AB56,$AV$2:$AW$41,2,FALSE))/(100*100)*'Formula Data'!$AB$22</f>
        <v>1.4102429396606326</v>
      </c>
      <c r="AC34" s="129">
        <f>(VLOOKUP(AC12,$AT$2:$AU$41,2,FALSE)*VLOOKUP(AC56,$AV$2:$AW$41,2,FALSE))/(100*100)*'Formula Data'!$AB$22</f>
        <v>0.72877351497872189</v>
      </c>
      <c r="AD34" s="84">
        <f>(VLOOKUP(AD12,$AT$2:$AU$41,2,FALSE)*VLOOKUP(AD56,$AV$2:$AW$41,2,FALSE))/(100*100)*'Formula Data'!$AB$22</f>
        <v>1.4072375310218699</v>
      </c>
      <c r="AE34" s="84">
        <f>(VLOOKUP(AE12,$AT$2:$AU$41,2,FALSE)*VLOOKUP(AE56,$AV$2:$AW$41,2,FALSE))/(100*100)*'Formula Data'!$AB$22</f>
        <v>0.70153293109674097</v>
      </c>
      <c r="AF34" s="84">
        <f>(VLOOKUP(AF12,$AT$2:$AU$41,2,FALSE)*VLOOKUP(AF56,$AV$2:$AW$41,2,FALSE))/(100*100)*'Formula Data'!$AB$22</f>
        <v>1.4949228644295627</v>
      </c>
      <c r="AG34" s="84">
        <f>(VLOOKUP(AG12,$AT$2:$AU$41,2,FALSE)*VLOOKUP(AG56,$AV$2:$AW$41,2,FALSE))/(100*100)*'Formula Data'!$AB$22</f>
        <v>1.1396873442155007</v>
      </c>
      <c r="AH34" s="84">
        <f>(VLOOKUP(AH12,$AT$2:$AU$41,2,FALSE)*VLOOKUP(AH56,$AV$2:$AW$41,2,FALSE))/(100*100)*'Formula Data'!$AB$22</f>
        <v>1.2360389957683962</v>
      </c>
      <c r="AI34" s="84">
        <f>(VLOOKUP(AI12,$AT$2:$AU$41,2,FALSE)*VLOOKUP(AI56,$AV$2:$AW$41,2,FALSE))/(100*100)*'Formula Data'!$AB$22</f>
        <v>0.51981589120138905</v>
      </c>
      <c r="AJ34" s="84">
        <f>(VLOOKUP(AJ12,$AT$2:$AU$41,2,FALSE)*VLOOKUP(AJ56,$AV$2:$AW$41,2,FALSE))/(100*100)*'Formula Data'!$AB$22</f>
        <v>1.0789558472749969</v>
      </c>
      <c r="AK34" s="9">
        <f>(VLOOKUP(AK12,$AT$2:$AU$41,2,FALSE)*VLOOKUP(AK56,$AV$2:$AW$41,2,FALSE))/(100*100)*'Formula Data'!$AB$22</f>
        <v>0.61078037000576091</v>
      </c>
      <c r="AL34" s="9">
        <f>(VLOOKUP(AL12,$AT$2:$AU$41,2,FALSE)*VLOOKUP(AL56,$AV$2:$AW$41,2,FALSE))/(100*100)*'Formula Data'!$AB$22</f>
        <v>0.96262791320124874</v>
      </c>
      <c r="AM34" s="9">
        <f>(VLOOKUP(AM12,$AT$2:$AU$41,2,FALSE)*VLOOKUP(AM56,$AV$2:$AW$41,2,FALSE))/(100*100)*'Formula Data'!$AB$22</f>
        <v>0.62206991023746916</v>
      </c>
      <c r="AN34" s="9">
        <f ca="1">IF(OR(Fixtures!$D$6&lt;=0,Fixtures!$D$6&gt;39),AVERAGE(B34:AM34),AVERAGE(OFFSET(A34,0,Fixtures!$D$6,1,38-Fixtures!$D$6+1)))</f>
        <v>0.9547675557665144</v>
      </c>
      <c r="AO34" s="41" t="str">
        <f t="shared" si="1"/>
        <v>MCI</v>
      </c>
      <c r="AP34" s="65">
        <f ca="1">AVERAGE(OFFSET(A34,0,Fixtures!$D$6,1,9))</f>
        <v>0.99086058777699337</v>
      </c>
      <c r="AQ34" s="65">
        <f ca="1">AVERAGE(OFFSET(A34,0,Fixtures!$D$6,1,6))</f>
        <v>1.1180321969184654</v>
      </c>
      <c r="AR34" s="65">
        <f ca="1">AVERAGE(OFFSET(A34,0,Fixtures!$D$6,1,3))</f>
        <v>0.94584799236577755</v>
      </c>
      <c r="AS34" s="62"/>
      <c r="AT34" s="72" t="s">
        <v>81</v>
      </c>
      <c r="AU34" s="3">
        <v>72.330842752112204</v>
      </c>
      <c r="AV34" s="72" t="s">
        <v>81</v>
      </c>
      <c r="AW34" s="3">
        <v>115.08377296954703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>(VLOOKUP(B13,$AT$2:$AU$41,2,FALSE)*VLOOKUP(B57,$AV$2:$AW$41,2,FALSE))/(100*100)*'Formula Data'!$AB$22</f>
        <v>1.0268450903799129</v>
      </c>
      <c r="C35" s="9">
        <f>(VLOOKUP(C13,$AT$2:$AU$41,2,FALSE)*VLOOKUP(C57,$AV$2:$AW$41,2,FALSE))/(100*100)*'Formula Data'!$AB$22</f>
        <v>1.2499337888105453</v>
      </c>
      <c r="D35" s="9">
        <f>(VLOOKUP(D13,$AT$2:$AU$41,2,FALSE)*VLOOKUP(D57,$AV$2:$AW$41,2,FALSE))/(100*100)*'Formula Data'!$AB$22</f>
        <v>0.5302224245003675</v>
      </c>
      <c r="E35" s="9">
        <f>(VLOOKUP(E13,$AT$2:$AU$41,2,FALSE)*VLOOKUP(E57,$AV$2:$AW$41,2,FALSE))/(100*100)*'Formula Data'!$AB$22</f>
        <v>1.2682902989142488</v>
      </c>
      <c r="F35" s="9">
        <f>(VLOOKUP(F13,$AT$2:$AU$41,2,FALSE)*VLOOKUP(F57,$AV$2:$AW$41,2,FALSE))/(100*100)*'Formula Data'!$AB$22</f>
        <v>0.96867943710662752</v>
      </c>
      <c r="G35" s="9">
        <f>(VLOOKUP(G13,$AT$2:$AU$41,2,FALSE)*VLOOKUP(G57,$AV$2:$AW$41,2,FALSE))/(100*100)*'Formula Data'!$AB$22</f>
        <v>1.0733391249929232</v>
      </c>
      <c r="H35" s="9">
        <f>(VLOOKUP(H13,$AT$2:$AU$41,2,FALSE)*VLOOKUP(H57,$AV$2:$AW$41,2,FALSE))/(100*100)*'Formula Data'!$AB$22</f>
        <v>0.74778901176863999</v>
      </c>
      <c r="I35" s="9">
        <f>(VLOOKUP(I13,$AT$2:$AU$41,2,FALSE)*VLOOKUP(I57,$AV$2:$AW$41,2,FALSE))/(100*100)*'Formula Data'!$AB$22</f>
        <v>0.79677628903172815</v>
      </c>
      <c r="J35" s="9">
        <f>(VLOOKUP(J13,$AT$2:$AU$41,2,FALSE)*VLOOKUP(J57,$AV$2:$AW$41,2,FALSE))/(100*100)*'Formula Data'!$AB$22</f>
        <v>1.1694245953504749</v>
      </c>
      <c r="K35" s="9">
        <f>(VLOOKUP(K13,$AT$2:$AU$41,2,FALSE)*VLOOKUP(K57,$AV$2:$AW$41,2,FALSE))/(100*100)*'Formula Data'!$AB$22</f>
        <v>0.95351173941945544</v>
      </c>
      <c r="L35" s="9">
        <f>(VLOOKUP(L13,$AT$2:$AU$41,2,FALSE)*VLOOKUP(L57,$AV$2:$AW$41,2,FALSE))/(100*100)*'Formula Data'!$AB$22</f>
        <v>0.93620707805193681</v>
      </c>
      <c r="M35" s="9">
        <f>(VLOOKUP(M13,$AT$2:$AU$41,2,FALSE)*VLOOKUP(M57,$AV$2:$AW$41,2,FALSE))/(100*100)*'Formula Data'!$AB$22</f>
        <v>0.74112219491257381</v>
      </c>
      <c r="N35" s="9">
        <f>(VLOOKUP(N13,$AT$2:$AU$41,2,FALSE)*VLOOKUP(N57,$AV$2:$AW$41,2,FALSE))/(100*100)*'Formula Data'!$AB$22</f>
        <v>1.0172324231768639</v>
      </c>
      <c r="O35" s="9">
        <f>(VLOOKUP(O13,$AT$2:$AU$41,2,FALSE)*VLOOKUP(O57,$AV$2:$AW$41,2,FALSE))/(100*100)*'Formula Data'!$AB$22</f>
        <v>0.73786114153018723</v>
      </c>
      <c r="P35" s="9">
        <f>(VLOOKUP(P13,$AT$2:$AU$41,2,FALSE)*VLOOKUP(P57,$AV$2:$AW$41,2,FALSE))/(100*100)*'Formula Data'!$AB$22</f>
        <v>0.79590718752678891</v>
      </c>
      <c r="Q35" s="9">
        <f>(VLOOKUP(Q13,$AT$2:$AU$41,2,FALSE)*VLOOKUP(Q57,$AV$2:$AW$41,2,FALSE))/(100*100)*'Formula Data'!$AB$22</f>
        <v>2.062020287468266</v>
      </c>
      <c r="R35" s="9">
        <f>(VLOOKUP(R13,$AT$2:$AU$41,2,FALSE)*VLOOKUP(R57,$AV$2:$AW$41,2,FALSE))/(100*100)*'Formula Data'!$AB$22</f>
        <v>0.86311961570332041</v>
      </c>
      <c r="S35" s="9">
        <f>(VLOOKUP(S13,$AT$2:$AU$41,2,FALSE)*VLOOKUP(S57,$AV$2:$AW$41,2,FALSE))/(100*100)*'Formula Data'!$AB$22</f>
        <v>0.98774524748568449</v>
      </c>
      <c r="T35" s="9">
        <f>(VLOOKUP(T13,$AT$2:$AU$41,2,FALSE)*VLOOKUP(T57,$AV$2:$AW$41,2,FALSE))/(100*100)*'Formula Data'!$AB$22</f>
        <v>0.53337916869066093</v>
      </c>
      <c r="U35" s="9">
        <f>(VLOOKUP(U13,$AT$2:$AU$41,2,FALSE)*VLOOKUP(U57,$AV$2:$AW$41,2,FALSE))/(100*100)*'Formula Data'!$AB$22</f>
        <v>1.0753130385855325</v>
      </c>
      <c r="V35" s="9">
        <f>(VLOOKUP(V13,$AT$2:$AU$41,2,FALSE)*VLOOKUP(V57,$AV$2:$AW$41,2,FALSE))/(100*100)*'Formula Data'!$AB$22</f>
        <v>1.1170675360988327</v>
      </c>
      <c r="W35" s="9">
        <f>(VLOOKUP(W13,$AT$2:$AU$41,2,FALSE)*VLOOKUP(W57,$AV$2:$AW$41,2,FALSE))/(100*100)*'Formula Data'!$AB$22</f>
        <v>0.6383012470493874</v>
      </c>
      <c r="X35" s="9">
        <f>(VLOOKUP(X13,$AT$2:$AU$41,2,FALSE)*VLOOKUP(X57,$AV$2:$AW$41,2,FALSE))/(100*100)*'Formula Data'!$AB$22</f>
        <v>1.7469182226840432</v>
      </c>
      <c r="Y35" s="9">
        <f>(VLOOKUP(Y13,$AT$2:$AU$41,2,FALSE)*VLOOKUP(Y57,$AV$2:$AW$41,2,FALSE))/(100*100)*'Formula Data'!$AB$22</f>
        <v>0.71983765392915811</v>
      </c>
      <c r="Z35" s="83">
        <f>(VLOOKUP(Z13,$AT$2:$AU$41,2,FALSE)*VLOOKUP(Z57,$AV$2:$AW$41,2,FALSE))/(100*100)*'Formula Data'!$AB$22</f>
        <v>0.83673253631119127</v>
      </c>
      <c r="AA35" s="83">
        <f>(VLOOKUP(AA13,$AT$2:$AU$41,2,FALSE)*VLOOKUP(AA57,$AV$2:$AW$41,2,FALSE))/(100*100)*'Formula Data'!$AB$22</f>
        <v>1.5339290856292522</v>
      </c>
      <c r="AB35" s="84">
        <f>(VLOOKUP(AB13,$AT$2:$AU$41,2,FALSE)*VLOOKUP(AB57,$AV$2:$AW$41,2,FALSE))/(100*100)*'Formula Data'!$AB$22</f>
        <v>0.66121789294496225</v>
      </c>
      <c r="AC35" s="84">
        <f>(VLOOKUP(AC13,$AT$2:$AU$41,2,FALSE)*VLOOKUP(AC57,$AV$2:$AW$41,2,FALSE))/(100*100)*'Formula Data'!$AB$22</f>
        <v>1.2893515246926146</v>
      </c>
      <c r="AD35" s="84">
        <f>(VLOOKUP(AD13,$AT$2:$AU$41,2,FALSE)*VLOOKUP(AD57,$AV$2:$AW$41,2,FALSE))/(100*100)*'Formula Data'!$AB$22</f>
        <v>1.3803606883052024</v>
      </c>
      <c r="AE35" s="84">
        <f>(VLOOKUP(AE13,$AT$2:$AU$41,2,FALSE)*VLOOKUP(AE57,$AV$2:$AW$41,2,FALSE))/(100*100)*'Formula Data'!$AB$22</f>
        <v>1.1889477739597711</v>
      </c>
      <c r="AF35" s="84">
        <f>(VLOOKUP(AF13,$AT$2:$AU$41,2,FALSE)*VLOOKUP(AF57,$AV$2:$AW$41,2,FALSE))/(100*100)*'Formula Data'!$AB$22</f>
        <v>0.68095724196137175</v>
      </c>
      <c r="AG35" s="84">
        <f>(VLOOKUP(AG13,$AT$2:$AU$41,2,FALSE)*VLOOKUP(AG57,$AV$2:$AW$41,2,FALSE))/(100*100)*'Formula Data'!$AB$22</f>
        <v>1.1071084640052027</v>
      </c>
      <c r="AH35" s="84">
        <f>(VLOOKUP(AH13,$AT$2:$AU$41,2,FALSE)*VLOOKUP(AH57,$AV$2:$AW$41,2,FALSE))/(100*100)*'Formula Data'!$AB$22</f>
        <v>0.62671713489427172</v>
      </c>
      <c r="AI35" s="84">
        <f>(VLOOKUP(AI13,$AT$2:$AU$41,2,FALSE)*VLOOKUP(AI57,$AV$2:$AW$41,2,FALSE))/(100*100)*'Formula Data'!$AB$22</f>
        <v>1.1022370138907736</v>
      </c>
      <c r="AJ35" s="84">
        <f>(VLOOKUP(AJ13,$AT$2:$AU$41,2,FALSE)*VLOOKUP(AJ57,$AV$2:$AW$41,2,FALSE))/(100*100)*'Formula Data'!$AB$22</f>
        <v>0.84902077861201775</v>
      </c>
      <c r="AK35" s="9">
        <f>(VLOOKUP(AK13,$AT$2:$AU$41,2,FALSE)*VLOOKUP(AK57,$AV$2:$AW$41,2,FALSE))/(100*100)*'Formula Data'!$AB$22</f>
        <v>0.79206065882153676</v>
      </c>
      <c r="AL35" s="9">
        <f>(VLOOKUP(AL13,$AT$2:$AU$41,2,FALSE)*VLOOKUP(AL57,$AV$2:$AW$41,2,FALSE))/(100*100)*'Formula Data'!$AB$22</f>
        <v>0.71851627375559313</v>
      </c>
      <c r="AM35" s="9">
        <f>(VLOOKUP(AM13,$AT$2:$AU$41,2,FALSE)*VLOOKUP(AM57,$AV$2:$AW$41,2,FALSE))/(100*100)*'Formula Data'!$AB$22</f>
        <v>1.4470396529617524</v>
      </c>
      <c r="AN35" s="9">
        <f ca="1">IF(OR(Fixtures!$D$6&lt;=0,Fixtures!$D$6&gt;39),AVERAGE(B35:AM35),AVERAGE(OFFSET(A35,0,Fixtures!$D$6,1,38-Fixtures!$D$6+1)))</f>
        <v>1.0165742914418281</v>
      </c>
      <c r="AO35" s="41" t="str">
        <f t="shared" si="1"/>
        <v>MUN</v>
      </c>
      <c r="AP35" s="65">
        <f ca="1">AVERAGE(OFFSET(A35,0,Fixtures!$D$6,1,9))</f>
        <v>1.001862364349196</v>
      </c>
      <c r="AQ35" s="65">
        <f ca="1">AVERAGE(OFFSET(A35,0,Fixtures!$D$6,1,6))</f>
        <v>1.0455738046364058</v>
      </c>
      <c r="AR35" s="65">
        <f ca="1">AVERAGE(OFFSET(A35,0,Fixtures!$D$6,1,3))</f>
        <v>1.2862199956525295</v>
      </c>
      <c r="AS35" s="62"/>
      <c r="AT35" s="72" t="s">
        <v>115</v>
      </c>
      <c r="AU35" s="3">
        <v>86.559186857900158</v>
      </c>
      <c r="AV35" s="72" t="s">
        <v>115</v>
      </c>
      <c r="AW35" s="3">
        <v>113.57366322486159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>(VLOOKUP(B14,$AT$2:$AU$41,2,FALSE)*VLOOKUP(B58,$AV$2:$AW$41,2,FALSE))/(100*100)*'Formula Data'!$AB$22</f>
        <v>1.2651626098390971</v>
      </c>
      <c r="C36" s="9">
        <f>(VLOOKUP(C14,$AT$2:$AU$41,2,FALSE)*VLOOKUP(C58,$AV$2:$AW$41,2,FALSE))/(100*100)*'Formula Data'!$AB$22</f>
        <v>1.6132189451446097</v>
      </c>
      <c r="D36" s="9">
        <f>(VLOOKUP(D14,$AT$2:$AU$41,2,FALSE)*VLOOKUP(D58,$AV$2:$AW$41,2,FALSE))/(100*100)*'Formula Data'!$AB$22</f>
        <v>2.0115463653412449</v>
      </c>
      <c r="E36" s="9">
        <f>(VLOOKUP(E14,$AT$2:$AU$41,2,FALSE)*VLOOKUP(E58,$AV$2:$AW$41,2,FALSE))/(100*100)*'Formula Data'!$AB$22</f>
        <v>1.1186954367408903</v>
      </c>
      <c r="F36" s="9">
        <f>(VLOOKUP(F14,$AT$2:$AU$41,2,FALSE)*VLOOKUP(F58,$AV$2:$AW$41,2,FALSE))/(100*100)*'Formula Data'!$AB$22</f>
        <v>2.9555604361704897</v>
      </c>
      <c r="G36" s="9">
        <f>(VLOOKUP(G14,$AT$2:$AU$41,2,FALSE)*VLOOKUP(G58,$AV$2:$AW$41,2,FALSE))/(100*100)*'Formula Data'!$AB$22</f>
        <v>1.2538832151432715</v>
      </c>
      <c r="H36" s="9">
        <f>(VLOOKUP(H14,$AT$2:$AU$41,2,FALSE)*VLOOKUP(H58,$AV$2:$AW$41,2,FALSE))/(100*100)*'Formula Data'!$AB$22</f>
        <v>2.4482045537841746</v>
      </c>
      <c r="I36" s="9">
        <f>(VLOOKUP(I14,$AT$2:$AU$41,2,FALSE)*VLOOKUP(I58,$AV$2:$AW$41,2,FALSE))/(100*100)*'Formula Data'!$AB$22</f>
        <v>1.6353880692378833</v>
      </c>
      <c r="J36" s="9">
        <f>(VLOOKUP(J14,$AT$2:$AU$41,2,FALSE)*VLOOKUP(J58,$AV$2:$AW$41,2,FALSE))/(100*100)*'Formula Data'!$AB$22</f>
        <v>2.5952102728720394</v>
      </c>
      <c r="K36" s="9">
        <f>(VLOOKUP(K14,$AT$2:$AU$41,2,FALSE)*VLOOKUP(K58,$AV$2:$AW$41,2,FALSE))/(100*100)*'Formula Data'!$AB$22</f>
        <v>1.4156435875849394</v>
      </c>
      <c r="L36" s="9">
        <f>(VLOOKUP(L14,$AT$2:$AU$41,2,FALSE)*VLOOKUP(L58,$AV$2:$AW$41,2,FALSE))/(100*100)*'Formula Data'!$AB$22</f>
        <v>1.8159514344917898</v>
      </c>
      <c r="M36" s="9">
        <f>(VLOOKUP(M14,$AT$2:$AU$41,2,FALSE)*VLOOKUP(M58,$AV$2:$AW$41,2,FALSE))/(100*100)*'Formula Data'!$AB$22</f>
        <v>1.0603246016391519</v>
      </c>
      <c r="N36" s="9">
        <f>(VLOOKUP(N14,$AT$2:$AU$41,2,FALSE)*VLOOKUP(N58,$AV$2:$AW$41,2,FALSE))/(100*100)*'Formula Data'!$AB$22</f>
        <v>1.8648429372572202</v>
      </c>
      <c r="O36" s="9">
        <f>(VLOOKUP(O14,$AT$2:$AU$41,2,FALSE)*VLOOKUP(O58,$AV$2:$AW$41,2,FALSE))/(100*100)*'Formula Data'!$AB$22</f>
        <v>2.3353923412234079</v>
      </c>
      <c r="P36" s="9">
        <f>(VLOOKUP(P14,$AT$2:$AU$41,2,FALSE)*VLOOKUP(P58,$AV$2:$AW$41,2,FALSE))/(100*100)*'Formula Data'!$AB$22</f>
        <v>1.7210261277783614</v>
      </c>
      <c r="Q36" s="9">
        <f>(VLOOKUP(Q14,$AT$2:$AU$41,2,FALSE)*VLOOKUP(Q58,$AV$2:$AW$41,2,FALSE))/(100*100)*'Formula Data'!$AB$22</f>
        <v>1.4364337094708954</v>
      </c>
      <c r="R36" s="9">
        <f>(VLOOKUP(R14,$AT$2:$AU$41,2,FALSE)*VLOOKUP(R58,$AV$2:$AW$41,2,FALSE))/(100*100)*'Formula Data'!$AB$22</f>
        <v>1.8192910418317212</v>
      </c>
      <c r="S36" s="9">
        <f>(VLOOKUP(S14,$AT$2:$AU$41,2,FALSE)*VLOOKUP(S58,$AV$2:$AW$41,2,FALSE))/(100*100)*'Formula Data'!$AB$22</f>
        <v>0.89706799086216626</v>
      </c>
      <c r="T36" s="9">
        <f>(VLOOKUP(T14,$AT$2:$AU$41,2,FALSE)*VLOOKUP(T58,$AV$2:$AW$41,2,FALSE))/(100*100)*'Formula Data'!$AB$22</f>
        <v>2.4429871157751095</v>
      </c>
      <c r="U36" s="9">
        <f>(VLOOKUP(U14,$AT$2:$AU$41,2,FALSE)*VLOOKUP(U58,$AV$2:$AW$41,2,FALSE))/(100*100)*'Formula Data'!$AB$22</f>
        <v>1.46028712433713</v>
      </c>
      <c r="V36" s="9">
        <f>(VLOOKUP(V14,$AT$2:$AU$41,2,FALSE)*VLOOKUP(V58,$AV$2:$AW$41,2,FALSE))/(100*100)*'Formula Data'!$AB$22</f>
        <v>1.6388807343513891</v>
      </c>
      <c r="W36" s="9">
        <f>(VLOOKUP(W14,$AT$2:$AU$41,2,FALSE)*VLOOKUP(W58,$AV$2:$AW$41,2,FALSE))/(100*100)*'Formula Data'!$AB$22</f>
        <v>2.1147268407133053</v>
      </c>
      <c r="X36" s="9">
        <f>(VLOOKUP(X14,$AT$2:$AU$41,2,FALSE)*VLOOKUP(X58,$AV$2:$AW$41,2,FALSE))/(100*100)*'Formula Data'!$AB$22</f>
        <v>1.737289521509382</v>
      </c>
      <c r="Y36" s="9">
        <f>(VLOOKUP(Y14,$AT$2:$AU$41,2,FALSE)*VLOOKUP(Y58,$AV$2:$AW$41,2,FALSE))/(100*100)*'Formula Data'!$AB$22</f>
        <v>2.1814165684542317</v>
      </c>
      <c r="Z36" s="83">
        <f>(VLOOKUP(Z14,$AT$2:$AU$41,2,FALSE)*VLOOKUP(Z58,$AV$2:$AW$41,2,FALSE))/(100*100)*'Formula Data'!$AB$22</f>
        <v>1.0799234260885402</v>
      </c>
      <c r="AA36" s="83">
        <f>(VLOOKUP(AA14,$AT$2:$AU$41,2,FALSE)*VLOOKUP(AA58,$AV$2:$AW$41,2,FALSE))/(100*100)*'Formula Data'!$AB$22</f>
        <v>1.8899342690188985</v>
      </c>
      <c r="AB36" s="84">
        <f>(VLOOKUP(AB14,$AT$2:$AU$41,2,FALSE)*VLOOKUP(AB58,$AV$2:$AW$41,2,FALSE))/(100*100)*'Formula Data'!$AB$22</f>
        <v>1.3400645295595321</v>
      </c>
      <c r="AC36" s="84">
        <f>(VLOOKUP(AC14,$AT$2:$AU$41,2,FALSE)*VLOOKUP(AC58,$AV$2:$AW$41,2,FALSE))/(100*100)*'Formula Data'!$AB$22</f>
        <v>1.2178725156063588</v>
      </c>
      <c r="AD36" s="84">
        <f>(VLOOKUP(AD14,$AT$2:$AU$41,2,FALSE)*VLOOKUP(AD58,$AV$2:$AW$41,2,FALSE))/(100*100)*'Formula Data'!$AB$22</f>
        <v>2.1457836894565236</v>
      </c>
      <c r="AE36" s="84">
        <f>(VLOOKUP(AE14,$AT$2:$AU$41,2,FALSE)*VLOOKUP(AE58,$AV$2:$AW$41,2,FALSE))/(100*100)*'Formula Data'!$AB$22</f>
        <v>1.1520918706615477</v>
      </c>
      <c r="AF36" s="84">
        <f>(VLOOKUP(AF14,$AT$2:$AU$41,2,FALSE)*VLOOKUP(AF58,$AV$2:$AW$41,2,FALSE))/(100*100)*'Formula Data'!$AB$22</f>
        <v>1.2483659332052464</v>
      </c>
      <c r="AG36" s="84">
        <f>(VLOOKUP(AG14,$AT$2:$AU$41,2,FALSE)*VLOOKUP(AG58,$AV$2:$AW$41,2,FALSE))/(100*100)*'Formula Data'!$AB$22</f>
        <v>1.5839416888683631</v>
      </c>
      <c r="AH36" s="84">
        <f>(VLOOKUP(AH14,$AT$2:$AU$41,2,FALSE)*VLOOKUP(AH58,$AV$2:$AW$41,2,FALSE))/(100*100)*'Formula Data'!$AB$22</f>
        <v>1.2156369106928508</v>
      </c>
      <c r="AI36" s="84">
        <f>(VLOOKUP(AI14,$AT$2:$AU$41,2,FALSE)*VLOOKUP(AI58,$AV$2:$AW$41,2,FALSE))/(100*100)*'Formula Data'!$AB$22</f>
        <v>3.4886725097287958</v>
      </c>
      <c r="AJ36" s="84">
        <f>(VLOOKUP(AJ14,$AT$2:$AU$41,2,FALSE)*VLOOKUP(AJ58,$AV$2:$AW$41,2,FALSE))/(100*100)*'Formula Data'!$AB$22</f>
        <v>1.6711376277240459</v>
      </c>
      <c r="AK36" s="9">
        <f>(VLOOKUP(AK14,$AT$2:$AU$41,2,FALSE)*VLOOKUP(AK58,$AV$2:$AW$41,2,FALSE))/(100*100)*'Formula Data'!$AB$22</f>
        <v>1.3465723602697588</v>
      </c>
      <c r="AL36" s="9">
        <f>(VLOOKUP(AL14,$AT$2:$AU$41,2,FALSE)*VLOOKUP(AL58,$AV$2:$AW$41,2,FALSE))/(100*100)*'Formula Data'!$AB$22</f>
        <v>1.8730848028683442</v>
      </c>
      <c r="AM36" s="9">
        <f>(VLOOKUP(AM14,$AT$2:$AU$41,2,FALSE)*VLOOKUP(AM58,$AV$2:$AW$41,2,FALSE))/(100*100)*'Formula Data'!$AB$22</f>
        <v>1.9785156638827242</v>
      </c>
      <c r="AN36" s="9">
        <f ca="1">IF(OR(Fixtures!$D$6&lt;=0,Fixtures!$D$6&gt;39),AVERAGE(B36:AM36),AVERAGE(OFFSET(A36,0,Fixtures!$D$6,1,38-Fixtures!$D$6+1)))</f>
        <v>1.7201523248149597</v>
      </c>
      <c r="AO36" s="41" t="str">
        <f t="shared" si="1"/>
        <v>NEW</v>
      </c>
      <c r="AP36" s="65">
        <f ca="1">AVERAGE(OFFSET(A36,0,Fixtures!$D$6,1,9))</f>
        <v>1.6744527895792765</v>
      </c>
      <c r="AQ36" s="65">
        <f ca="1">AVERAGE(OFFSET(A36,0,Fixtures!$D$6,1,6))</f>
        <v>1.4272821014151482</v>
      </c>
      <c r="AR36" s="65">
        <f ca="1">AVERAGE(OFFSET(A36,0,Fixtures!$D$6,1,3))</f>
        <v>1.5052493585748099</v>
      </c>
      <c r="AS36" s="62"/>
      <c r="AT36" s="72" t="s">
        <v>114</v>
      </c>
      <c r="AU36" s="3">
        <v>92.343709841779571</v>
      </c>
      <c r="AV36" s="72" t="s">
        <v>114</v>
      </c>
      <c r="AW36" s="3">
        <v>77.067823111333155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>(VLOOKUP(B15,$AT$2:$AU$41,2,FALSE)*VLOOKUP(B59,$AV$2:$AW$41,2,FALSE))/(100*100)*'Formula Data'!$AB$22</f>
        <v>2.9167780735445361</v>
      </c>
      <c r="C37" s="9">
        <f>(VLOOKUP(C15,$AT$2:$AU$41,2,FALSE)*VLOOKUP(C59,$AV$2:$AW$41,2,FALSE))/(100*100)*'Formula Data'!$AB$22</f>
        <v>0.8905675399802121</v>
      </c>
      <c r="D37" s="9">
        <f>(VLOOKUP(D15,$AT$2:$AU$41,2,FALSE)*VLOOKUP(D59,$AV$2:$AW$41,2,FALSE))/(100*100)*'Formula Data'!$AB$22</f>
        <v>1.7144931031432107</v>
      </c>
      <c r="E37" s="9">
        <f>(VLOOKUP(E15,$AT$2:$AU$41,2,FALSE)*VLOOKUP(E59,$AV$2:$AW$41,2,FALSE))/(100*100)*'Formula Data'!$AB$22</f>
        <v>1.7921228278486343</v>
      </c>
      <c r="F37" s="9">
        <f>(VLOOKUP(F15,$AT$2:$AU$41,2,FALSE)*VLOOKUP(F59,$AV$2:$AW$41,2,FALSE))/(100*100)*'Formula Data'!$AB$22</f>
        <v>2.3047477191264387</v>
      </c>
      <c r="G37" s="9">
        <f>(VLOOKUP(G15,$AT$2:$AU$41,2,FALSE)*VLOOKUP(G59,$AV$2:$AW$41,2,FALSE))/(100*100)*'Formula Data'!$AB$22</f>
        <v>1.7954186134276231</v>
      </c>
      <c r="H37" s="9">
        <f>(VLOOKUP(H15,$AT$2:$AU$41,2,FALSE)*VLOOKUP(H59,$AV$2:$AW$41,2,FALSE))/(100*100)*'Formula Data'!$AB$22</f>
        <v>1.3224804301476139</v>
      </c>
      <c r="I37" s="9">
        <f>(VLOOKUP(I15,$AT$2:$AU$41,2,FALSE)*VLOOKUP(I59,$AV$2:$AW$41,2,FALSE))/(100*100)*'Formula Data'!$AB$22</f>
        <v>1.2319850872178157</v>
      </c>
      <c r="J37" s="9">
        <f>(VLOOKUP(J15,$AT$2:$AU$41,2,FALSE)*VLOOKUP(J59,$AV$2:$AW$41,2,FALSE))/(100*100)*'Formula Data'!$AB$22</f>
        <v>1.5631574747463026</v>
      </c>
      <c r="K37" s="9">
        <f>(VLOOKUP(K15,$AT$2:$AU$41,2,FALSE)*VLOOKUP(K59,$AV$2:$AW$41,2,FALSE))/(100*100)*'Formula Data'!$AB$22</f>
        <v>1.6139287844406083</v>
      </c>
      <c r="L37" s="9">
        <f>(VLOOKUP(L15,$AT$2:$AU$41,2,FALSE)*VLOOKUP(L59,$AV$2:$AW$41,2,FALSE))/(100*100)*'Formula Data'!$AB$22</f>
        <v>1.8485065018581555</v>
      </c>
      <c r="M37" s="9">
        <f>(VLOOKUP(M15,$AT$2:$AU$41,2,FALSE)*VLOOKUP(M59,$AV$2:$AW$41,2,FALSE))/(100*100)*'Formula Data'!$AB$22</f>
        <v>1.1040161050091735</v>
      </c>
      <c r="N37" s="9">
        <f>(VLOOKUP(N15,$AT$2:$AU$41,2,FALSE)*VLOOKUP(N59,$AV$2:$AW$41,2,FALSE))/(100*100)*'Formula Data'!$AB$22</f>
        <v>2.1527923903252026</v>
      </c>
      <c r="O37" s="9">
        <f>(VLOOKUP(O15,$AT$2:$AU$41,2,FALSE)*VLOOKUP(O59,$AV$2:$AW$41,2,FALSE))/(100*100)*'Formula Data'!$AB$22</f>
        <v>1.2485613607104713</v>
      </c>
      <c r="P37" s="9">
        <f>(VLOOKUP(P15,$AT$2:$AU$41,2,FALSE)*VLOOKUP(P59,$AV$2:$AW$41,2,FALSE))/(100*100)*'Formula Data'!$AB$22</f>
        <v>2.1176270799205041</v>
      </c>
      <c r="Q37" s="9">
        <f>(VLOOKUP(Q15,$AT$2:$AU$41,2,FALSE)*VLOOKUP(Q59,$AV$2:$AW$41,2,FALSE))/(100*100)*'Formula Data'!$AB$22</f>
        <v>1.1369743165897042</v>
      </c>
      <c r="R37" s="9">
        <f>(VLOOKUP(R15,$AT$2:$AU$41,2,FALSE)*VLOOKUP(R59,$AV$2:$AW$41,2,FALSE))/(100*100)*'Formula Data'!$AB$22</f>
        <v>2.4160796289728279</v>
      </c>
      <c r="S37" s="9">
        <f>(VLOOKUP(S15,$AT$2:$AU$41,2,FALSE)*VLOOKUP(S59,$AV$2:$AW$41,2,FALSE))/(100*100)*'Formula Data'!$AB$22</f>
        <v>1.3970677525957689</v>
      </c>
      <c r="T37" s="9">
        <f>(VLOOKUP(T15,$AT$2:$AU$41,2,FALSE)*VLOOKUP(T59,$AV$2:$AW$41,2,FALSE))/(100*100)*'Formula Data'!$AB$22</f>
        <v>1.8403727846093296</v>
      </c>
      <c r="U37" s="9">
        <f>(VLOOKUP(U15,$AT$2:$AU$41,2,FALSE)*VLOOKUP(U59,$AV$2:$AW$41,2,FALSE))/(100*100)*'Formula Data'!$AB$22</f>
        <v>1.328902866207329</v>
      </c>
      <c r="V37" s="9">
        <f>(VLOOKUP(V15,$AT$2:$AU$41,2,FALSE)*VLOOKUP(V59,$AV$2:$AW$41,2,FALSE))/(100*100)*'Formula Data'!$AB$22</f>
        <v>0.8852968168756753</v>
      </c>
      <c r="W37" s="9">
        <f>(VLOOKUP(W15,$AT$2:$AU$41,2,FALSE)*VLOOKUP(W59,$AV$2:$AW$41,2,FALSE))/(100*100)*'Formula Data'!$AB$22</f>
        <v>2.4109306533001682</v>
      </c>
      <c r="X37" s="9">
        <f>(VLOOKUP(X15,$AT$2:$AU$41,2,FALSE)*VLOOKUP(X59,$AV$2:$AW$41,2,FALSE))/(100*100)*'Formula Data'!$AB$22</f>
        <v>1.0464112021028968</v>
      </c>
      <c r="Y37" s="9">
        <f>(VLOOKUP(Y15,$AT$2:$AU$41,2,FALSE)*VLOOKUP(Y59,$AV$2:$AW$41,2,FALSE))/(100*100)*'Formula Data'!$AB$22</f>
        <v>1.9851511951986025</v>
      </c>
      <c r="Z37" s="83">
        <f>(VLOOKUP(Z15,$AT$2:$AU$41,2,FALSE)*VLOOKUP(Z59,$AV$2:$AW$41,2,FALSE))/(100*100)*'Formula Data'!$AB$22</f>
        <v>1.330353979476613</v>
      </c>
      <c r="AA37" s="83">
        <f>(VLOOKUP(AA15,$AT$2:$AU$41,2,FALSE)*VLOOKUP(AA59,$AV$2:$AW$41,2,FALSE))/(100*100)*'Formula Data'!$AB$22</f>
        <v>1.9525539170008879</v>
      </c>
      <c r="AB37" s="84">
        <f>(VLOOKUP(AB15,$AT$2:$AU$41,2,FALSE)*VLOOKUP(AB59,$AV$2:$AW$41,2,FALSE))/(100*100)*'Formula Data'!$AB$22</f>
        <v>2.0869777538776302</v>
      </c>
      <c r="AC37" s="84">
        <f>(VLOOKUP(AC15,$AT$2:$AU$41,2,FALSE)*VLOOKUP(AC59,$AV$2:$AW$41,2,FALSE))/(100*100)*'Formula Data'!$AB$22</f>
        <v>1.6173756193950335</v>
      </c>
      <c r="AD37" s="84">
        <f>(VLOOKUP(AD15,$AT$2:$AU$41,2,FALSE)*VLOOKUP(AD59,$AV$2:$AW$41,2,FALSE))/(100*100)*'Formula Data'!$AB$22</f>
        <v>1.6984431149056074</v>
      </c>
      <c r="AE37" s="84">
        <f>(VLOOKUP(AE15,$AT$2:$AU$41,2,FALSE)*VLOOKUP(AE59,$AV$2:$AW$41,2,FALSE))/(100*100)*'Formula Data'!$AB$22</f>
        <v>1.4175850700294284</v>
      </c>
      <c r="AF37" s="84">
        <f>(VLOOKUP(AF15,$AT$2:$AU$41,2,FALSE)*VLOOKUP(AF59,$AV$2:$AW$41,2,FALSE))/(100*100)*'Formula Data'!$AB$22</f>
        <v>1.4411254844325738</v>
      </c>
      <c r="AG37" s="84">
        <f>(VLOOKUP(AG15,$AT$2:$AU$41,2,FALSE)*VLOOKUP(AG59,$AV$2:$AW$41,2,FALSE))/(100*100)*'Formula Data'!$AB$22</f>
        <v>1.8651348721724323</v>
      </c>
      <c r="AH37" s="84">
        <f>(VLOOKUP(AH15,$AT$2:$AU$41,2,FALSE)*VLOOKUP(AH59,$AV$2:$AW$41,2,FALSE))/(100*100)*'Formula Data'!$AB$22</f>
        <v>1.2374299723182696</v>
      </c>
      <c r="AI37" s="84">
        <f>(VLOOKUP(AI15,$AT$2:$AU$41,2,FALSE)*VLOOKUP(AI59,$AV$2:$AW$41,2,FALSE))/(100*100)*'Formula Data'!$AB$22</f>
        <v>1.6492092432853087</v>
      </c>
      <c r="AJ37" s="84">
        <f>(VLOOKUP(AJ15,$AT$2:$AU$41,2,FALSE)*VLOOKUP(AJ59,$AV$2:$AW$41,2,FALSE))/(100*100)*'Formula Data'!$AB$22</f>
        <v>1.1996855293862756</v>
      </c>
      <c r="AK37" s="9">
        <f>(VLOOKUP(AK15,$AT$2:$AU$41,2,FALSE)*VLOOKUP(AK59,$AV$2:$AW$41,2,FALSE))/(100*100)*'Formula Data'!$AB$22</f>
        <v>2.5611563639546731</v>
      </c>
      <c r="AL37" s="9">
        <f>(VLOOKUP(AL15,$AT$2:$AU$41,2,FALSE)*VLOOKUP(AL59,$AV$2:$AW$41,2,FALSE))/(100*100)*'Formula Data'!$AB$22</f>
        <v>1.201891799071384</v>
      </c>
      <c r="AM37" s="9">
        <f>(VLOOKUP(AM15,$AT$2:$AU$41,2,FALSE)*VLOOKUP(AM59,$AV$2:$AW$41,2,FALSE))/(100*100)*'Formula Data'!$AB$22</f>
        <v>3.4428947409172728</v>
      </c>
      <c r="AN37" s="9">
        <f ca="1">IF(OR(Fixtures!$D$6&lt;=0,Fixtures!$D$6&gt;39),AVERAGE(B37:AM37),AVERAGE(OFFSET(A37,0,Fixtures!$D$6,1,38-Fixtures!$D$6+1)))</f>
        <v>1.7574483463516599</v>
      </c>
      <c r="AO37" s="41" t="str">
        <f t="shared" si="1"/>
        <v>NOR</v>
      </c>
      <c r="AP37" s="65">
        <f ca="1">AVERAGE(OFFSET(A37,0,Fixtures!$D$6,1,9))</f>
        <v>1.6319050299866225</v>
      </c>
      <c r="AQ37" s="65">
        <f ca="1">AVERAGE(OFFSET(A37,0,Fixtures!$D$6,1,6))</f>
        <v>1.5461823555422241</v>
      </c>
      <c r="AR37" s="65">
        <f ca="1">AVERAGE(OFFSET(A37,0,Fixtures!$D$6,1,3))</f>
        <v>1.5778012681100231</v>
      </c>
      <c r="AS37" s="62"/>
      <c r="AT37" s="72" t="s">
        <v>54</v>
      </c>
      <c r="AU37" s="3">
        <v>115.1345834930373</v>
      </c>
      <c r="AV37" s="72" t="s">
        <v>54</v>
      </c>
      <c r="AW37" s="3">
        <v>91.552048618617192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>(VLOOKUP(B16,$AT$2:$AU$41,2,FALSE)*VLOOKUP(B60,$AV$2:$AW$41,2,FALSE))/(100*100)*'Formula Data'!$AB$22</f>
        <v>1.0607137283261923</v>
      </c>
      <c r="C38" s="9">
        <f>(VLOOKUP(C16,$AT$2:$AU$41,2,FALSE)*VLOOKUP(C60,$AV$2:$AW$41,2,FALSE))/(100*100)*'Formula Data'!$AB$22</f>
        <v>0.60073697146598304</v>
      </c>
      <c r="D38" s="9">
        <f>(VLOOKUP(D16,$AT$2:$AU$41,2,FALSE)*VLOOKUP(D60,$AV$2:$AW$41,2,FALSE))/(100*100)*'Formula Data'!$AB$22</f>
        <v>1.0975046027469655</v>
      </c>
      <c r="E38" s="9">
        <f>(VLOOKUP(E16,$AT$2:$AU$41,2,FALSE)*VLOOKUP(E60,$AV$2:$AW$41,2,FALSE))/(100*100)*'Formula Data'!$AB$22</f>
        <v>1.7379270863785636</v>
      </c>
      <c r="F38" s="9">
        <f>(VLOOKUP(F16,$AT$2:$AU$41,2,FALSE)*VLOOKUP(F60,$AV$2:$AW$41,2,FALSE))/(100*100)*'Formula Data'!$AB$22</f>
        <v>0.96193247906420998</v>
      </c>
      <c r="G38" s="9">
        <f>(VLOOKUP(G16,$AT$2:$AU$41,2,FALSE)*VLOOKUP(G60,$AV$2:$AW$41,2,FALSE))/(100*100)*'Formula Data'!$AB$22</f>
        <v>1.4608230325768732</v>
      </c>
      <c r="H38" s="9">
        <f>(VLOOKUP(H16,$AT$2:$AU$41,2,FALSE)*VLOOKUP(H60,$AV$2:$AW$41,2,FALSE))/(100*100)*'Formula Data'!$AB$22</f>
        <v>1.3249469605716198</v>
      </c>
      <c r="I38" s="9">
        <f>(VLOOKUP(I16,$AT$2:$AU$41,2,FALSE)*VLOOKUP(I60,$AV$2:$AW$41,2,FALSE))/(100*100)*'Formula Data'!$AB$22</f>
        <v>1.1191059848394942</v>
      </c>
      <c r="J38" s="9">
        <f>(VLOOKUP(J16,$AT$2:$AU$41,2,FALSE)*VLOOKUP(J60,$AV$2:$AW$41,2,FALSE))/(100*100)*'Formula Data'!$AB$22</f>
        <v>0.84723784862313356</v>
      </c>
      <c r="K38" s="9">
        <f>(VLOOKUP(K16,$AT$2:$AU$41,2,FALSE)*VLOOKUP(K60,$AV$2:$AW$41,2,FALSE))/(100*100)*'Formula Data'!$AB$22</f>
        <v>1.2160830351748919</v>
      </c>
      <c r="L38" s="9">
        <f>(VLOOKUP(L16,$AT$2:$AU$41,2,FALSE)*VLOOKUP(L60,$AV$2:$AW$41,2,FALSE))/(100*100)*'Formula Data'!$AB$22</f>
        <v>0.81556922564349443</v>
      </c>
      <c r="M38" s="9">
        <f>(VLOOKUP(M16,$AT$2:$AU$41,2,FALSE)*VLOOKUP(M60,$AV$2:$AW$41,2,FALSE))/(100*100)*'Formula Data'!$AB$22</f>
        <v>1.3470665365254089</v>
      </c>
      <c r="N38" s="9">
        <f>(VLOOKUP(N16,$AT$2:$AU$41,2,FALSE)*VLOOKUP(N60,$AV$2:$AW$41,2,FALSE))/(100*100)*'Formula Data'!$AB$22</f>
        <v>1.0951656796285336</v>
      </c>
      <c r="O38" s="9">
        <f>(VLOOKUP(O16,$AT$2:$AU$41,2,FALSE)*VLOOKUP(O60,$AV$2:$AW$41,2,FALSE))/(100*100)*'Formula Data'!$AB$22</f>
        <v>1.4161631121705383</v>
      </c>
      <c r="P38" s="9">
        <f>(VLOOKUP(P16,$AT$2:$AU$41,2,FALSE)*VLOOKUP(P60,$AV$2:$AW$41,2,FALSE))/(100*100)*'Formula Data'!$AB$22</f>
        <v>0.60431353265416132</v>
      </c>
      <c r="Q38" s="9">
        <f>(VLOOKUP(Q16,$AT$2:$AU$41,2,FALSE)*VLOOKUP(Q60,$AV$2:$AW$41,2,FALSE))/(100*100)*'Formula Data'!$AB$22</f>
        <v>1.0803197453141824</v>
      </c>
      <c r="R38" s="9">
        <f>(VLOOKUP(R16,$AT$2:$AU$41,2,FALSE)*VLOOKUP(R60,$AV$2:$AW$41,2,FALSE))/(100*100)*'Formula Data'!$AB$22</f>
        <v>0.83598966592739909</v>
      </c>
      <c r="S38" s="9">
        <f>(VLOOKUP(S16,$AT$2:$AU$41,2,FALSE)*VLOOKUP(S60,$AV$2:$AW$41,2,FALSE))/(100*100)*'Formula Data'!$AB$22</f>
        <v>1.2543433755702671</v>
      </c>
      <c r="T38" s="9">
        <f>(VLOOKUP(T16,$AT$2:$AU$41,2,FALSE)*VLOOKUP(T60,$AV$2:$AW$41,2,FALSE))/(100*100)*'Formula Data'!$AB$22</f>
        <v>0.74915359315701668</v>
      </c>
      <c r="U38" s="9">
        <f>(VLOOKUP(U16,$AT$2:$AU$41,2,FALSE)*VLOOKUP(U60,$AV$2:$AW$41,2,FALSE))/(100*100)*'Formula Data'!$AB$22</f>
        <v>2.3362494028093366</v>
      </c>
      <c r="V38" s="9">
        <f>(VLOOKUP(V16,$AT$2:$AU$41,2,FALSE)*VLOOKUP(V60,$AV$2:$AW$41,2,FALSE))/(100*100)*'Formula Data'!$AB$22</f>
        <v>1.9792417559156297</v>
      </c>
      <c r="W38" s="9">
        <f>(VLOOKUP(W16,$AT$2:$AU$41,2,FALSE)*VLOOKUP(W60,$AV$2:$AW$41,2,FALSE))/(100*100)*'Formula Data'!$AB$22</f>
        <v>0.81407211445591943</v>
      </c>
      <c r="X38" s="9">
        <f>(VLOOKUP(X16,$AT$2:$AU$41,2,FALSE)*VLOOKUP(X60,$AV$2:$AW$41,2,FALSE))/(100*100)*'Formula Data'!$AB$22</f>
        <v>1.2656269096715944</v>
      </c>
      <c r="Y38" s="9">
        <f>(VLOOKUP(Y16,$AT$2:$AU$41,2,FALSE)*VLOOKUP(Y60,$AV$2:$AW$41,2,FALSE))/(100*100)*'Formula Data'!$AB$22</f>
        <v>1.5639355506409605</v>
      </c>
      <c r="Z38" s="83">
        <f>(VLOOKUP(Z16,$AT$2:$AU$41,2,FALSE)*VLOOKUP(Z60,$AV$2:$AW$41,2,FALSE))/(100*100)*'Formula Data'!$AB$22</f>
        <v>0.89739720428869085</v>
      </c>
      <c r="AA38" s="83">
        <f>(VLOOKUP(AA16,$AT$2:$AU$41,2,FALSE)*VLOOKUP(AA60,$AV$2:$AW$41,2,FALSE))/(100*100)*'Formula Data'!$AB$22</f>
        <v>0.71006456193736833</v>
      </c>
      <c r="AB38" s="84">
        <f>(VLOOKUP(AB16,$AT$2:$AU$41,2,FALSE)*VLOOKUP(AB60,$AV$2:$AW$41,2,FALSE))/(100*100)*'Formula Data'!$AB$22</f>
        <v>0.83968440843960013</v>
      </c>
      <c r="AC38" s="129">
        <f>(VLOOKUP(AC16,$AT$2:$AU$41,2,FALSE)*VLOOKUP(AC60,$AV$2:$AW$41,2,FALSE))/(100*100)*'Formula Data'!$AB$22</f>
        <v>1.2488240688545098</v>
      </c>
      <c r="AD38" s="84">
        <f>(VLOOKUP(AD16,$AT$2:$AU$41,2,FALSE)*VLOOKUP(AD60,$AV$2:$AW$41,2,FALSE))/(100*100)*'Formula Data'!$AB$22</f>
        <v>0.7231892509954444</v>
      </c>
      <c r="AE38" s="84">
        <f>(VLOOKUP(AE16,$AT$2:$AU$41,2,FALSE)*VLOOKUP(AE60,$AV$2:$AW$41,2,FALSE))/(100*100)*'Formula Data'!$AB$22</f>
        <v>0.9027399685327594</v>
      </c>
      <c r="AF38" s="84">
        <f>(VLOOKUP(AF16,$AT$2:$AU$41,2,FALSE)*VLOOKUP(AF60,$AV$2:$AW$41,2,FALSE))/(100*100)*'Formula Data'!$AB$22</f>
        <v>1.6359882374697847</v>
      </c>
      <c r="AG38" s="84">
        <f>(VLOOKUP(AG16,$AT$2:$AU$41,2,FALSE)*VLOOKUP(AG60,$AV$2:$AW$41,2,FALSE))/(100*100)*'Formula Data'!$AB$22</f>
        <v>0.90175528478147204</v>
      </c>
      <c r="AH38" s="84">
        <f>(VLOOKUP(AH16,$AT$2:$AU$41,2,FALSE)*VLOOKUP(AH60,$AV$2:$AW$41,2,FALSE))/(100*100)*'Formula Data'!$AB$22</f>
        <v>1.2183194605291707</v>
      </c>
      <c r="AI38" s="84">
        <f>(VLOOKUP(AI16,$AT$2:$AU$41,2,FALSE)*VLOOKUP(AI60,$AV$2:$AW$41,2,FALSE))/(100*100)*'Formula Data'!$AB$22</f>
        <v>0.94801001723812872</v>
      </c>
      <c r="AJ38" s="84">
        <f>(VLOOKUP(AJ16,$AT$2:$AU$41,2,FALSE)*VLOOKUP(AJ60,$AV$2:$AW$41,2,FALSE))/(100*100)*'Formula Data'!$AB$22</f>
        <v>1.1634057355096172</v>
      </c>
      <c r="AK38" s="9">
        <f>(VLOOKUP(AK16,$AT$2:$AU$41,2,FALSE)*VLOOKUP(AK60,$AV$2:$AW$41,2,FALSE))/(100*100)*'Formula Data'!$AB$22</f>
        <v>1.6394821843504053</v>
      </c>
      <c r="AL38" s="9">
        <f>(VLOOKUP(AL16,$AT$2:$AU$41,2,FALSE)*VLOOKUP(AL60,$AV$2:$AW$41,2,FALSE))/(100*100)*'Formula Data'!$AB$22</f>
        <v>0.97790632759278273</v>
      </c>
      <c r="AM38" s="9">
        <f>(VLOOKUP(AM16,$AT$2:$AU$41,2,FALSE)*VLOOKUP(AM60,$AV$2:$AW$41,2,FALSE))/(100*100)*'Formula Data'!$AB$22</f>
        <v>1.4369608637872768</v>
      </c>
      <c r="AN38" s="9">
        <f ca="1">IF(OR(Fixtures!$D$6&lt;=0,Fixtures!$D$6&gt;39),AVERAGE(B38:AM38),AVERAGE(OFFSET(A38,0,Fixtures!$D$6,1,38-Fixtures!$D$6+1)))</f>
        <v>1.1633255817855772</v>
      </c>
      <c r="AO38" s="41" t="str">
        <f t="shared" si="1"/>
        <v>SHU</v>
      </c>
      <c r="AP38" s="65">
        <f ca="1">AVERAGE(OFFSET(A38,0,Fixtures!$D$6,1,9))</f>
        <v>1.1535238009179212</v>
      </c>
      <c r="AQ38" s="65">
        <f ca="1">AVERAGE(OFFSET(A38,0,Fixtures!$D$6,1,6))</f>
        <v>1.1051360451938568</v>
      </c>
      <c r="AR38" s="65">
        <f ca="1">AVERAGE(OFFSET(A38,0,Fixtures!$D$6,1,3))</f>
        <v>0.95825109612757109</v>
      </c>
      <c r="AS38" s="62"/>
      <c r="AT38" s="72" t="s">
        <v>25</v>
      </c>
      <c r="AU38" s="3">
        <v>107.93191974031443</v>
      </c>
      <c r="AV38" s="72" t="s">
        <v>25</v>
      </c>
      <c r="AW38" s="3">
        <v>85.841044182504376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>(VLOOKUP(B17,$AT$2:$AU$41,2,FALSE)*VLOOKUP(B61,$AV$2:$AW$41,2,FALSE))/(100*100)*'Formula Data'!$AB$22</f>
        <v>1.4472919823133259</v>
      </c>
      <c r="C39" s="9">
        <f>(VLOOKUP(C17,$AT$2:$AU$41,2,FALSE)*VLOOKUP(C61,$AV$2:$AW$41,2,FALSE))/(100*100)*'Formula Data'!$AB$22</f>
        <v>1.5739591914528084</v>
      </c>
      <c r="D39" s="9">
        <f>(VLOOKUP(D17,$AT$2:$AU$41,2,FALSE)*VLOOKUP(D61,$AV$2:$AW$41,2,FALSE))/(100*100)*'Formula Data'!$AB$22</f>
        <v>1.4900862781442976</v>
      </c>
      <c r="E39" s="9">
        <f>(VLOOKUP(E17,$AT$2:$AU$41,2,FALSE)*VLOOKUP(E61,$AV$2:$AW$41,2,FALSE))/(100*100)*'Formula Data'!$AB$22</f>
        <v>1.3009925218978724</v>
      </c>
      <c r="F39" s="9">
        <f>(VLOOKUP(F17,$AT$2:$AU$41,2,FALSE)*VLOOKUP(F61,$AV$2:$AW$41,2,FALSE))/(100*100)*'Formula Data'!$AB$22</f>
        <v>1.3691197608369061</v>
      </c>
      <c r="G39" s="9">
        <f>(VLOOKUP(G17,$AT$2:$AU$41,2,FALSE)*VLOOKUP(G61,$AV$2:$AW$41,2,FALSE))/(100*100)*'Formula Data'!$AB$22</f>
        <v>0.84351500629433729</v>
      </c>
      <c r="H39" s="9">
        <f>(VLOOKUP(H17,$AT$2:$AU$41,2,FALSE)*VLOOKUP(H61,$AV$2:$AW$41,2,FALSE))/(100*100)*'Formula Data'!$AB$22</f>
        <v>1.6002359488774867</v>
      </c>
      <c r="I39" s="9">
        <f>(VLOOKUP(I17,$AT$2:$AU$41,2,FALSE)*VLOOKUP(I61,$AV$2:$AW$41,2,FALSE))/(100*100)*'Formula Data'!$AB$22</f>
        <v>1.3820577013922619</v>
      </c>
      <c r="J39" s="9">
        <f>(VLOOKUP(J17,$AT$2:$AU$41,2,FALSE)*VLOOKUP(J61,$AV$2:$AW$41,2,FALSE))/(100*100)*'Formula Data'!$AB$22</f>
        <v>1.6823186235587775</v>
      </c>
      <c r="K39" s="9">
        <f>(VLOOKUP(K17,$AT$2:$AU$41,2,FALSE)*VLOOKUP(K61,$AV$2:$AW$41,2,FALSE))/(100*100)*'Formula Data'!$AB$22</f>
        <v>1.3037710252266161</v>
      </c>
      <c r="L39" s="9">
        <f>(VLOOKUP(L17,$AT$2:$AU$41,2,FALSE)*VLOOKUP(L61,$AV$2:$AW$41,2,FALSE))/(100*100)*'Formula Data'!$AB$22</f>
        <v>2.7753271115784579</v>
      </c>
      <c r="M39" s="9">
        <f>(VLOOKUP(M17,$AT$2:$AU$41,2,FALSE)*VLOOKUP(M61,$AV$2:$AW$41,2,FALSE))/(100*100)*'Formula Data'!$AB$22</f>
        <v>1.1616952968671845</v>
      </c>
      <c r="N39" s="9">
        <f>(VLOOKUP(N17,$AT$2:$AU$41,2,FALSE)*VLOOKUP(N61,$AV$2:$AW$41,2,FALSE))/(100*100)*'Formula Data'!$AB$22</f>
        <v>1.5034904541146275</v>
      </c>
      <c r="O39" s="9">
        <f>(VLOOKUP(O17,$AT$2:$AU$41,2,FALSE)*VLOOKUP(O61,$AV$2:$AW$41,2,FALSE))/(100*100)*'Formula Data'!$AB$22</f>
        <v>0.88995048016916167</v>
      </c>
      <c r="P39" s="9">
        <f>(VLOOKUP(P17,$AT$2:$AU$41,2,FALSE)*VLOOKUP(P61,$AV$2:$AW$41,2,FALSE))/(100*100)*'Formula Data'!$AB$22</f>
        <v>0.8591063662450833</v>
      </c>
      <c r="Q39" s="9">
        <f>(VLOOKUP(Q17,$AT$2:$AU$41,2,FALSE)*VLOOKUP(Q61,$AV$2:$AW$41,2,FALSE))/(100*100)*'Formula Data'!$AB$22</f>
        <v>1.0724020758921169</v>
      </c>
      <c r="R39" s="9">
        <f>(VLOOKUP(R17,$AT$2:$AU$41,2,FALSE)*VLOOKUP(R61,$AV$2:$AW$41,2,FALSE))/(100*100)*'Formula Data'!$AB$22</f>
        <v>0.96706987161246127</v>
      </c>
      <c r="S39" s="9">
        <f>(VLOOKUP(S17,$AT$2:$AU$41,2,FALSE)*VLOOKUP(S61,$AV$2:$AW$41,2,FALSE))/(100*100)*'Formula Data'!$AB$22</f>
        <v>1.4835296658464248</v>
      </c>
      <c r="T39" s="9">
        <f>(VLOOKUP(T17,$AT$2:$AU$41,2,FALSE)*VLOOKUP(T61,$AV$2:$AW$41,2,FALSE))/(100*100)*'Formula Data'!$AB$22</f>
        <v>2.0645553317094287</v>
      </c>
      <c r="U39" s="9">
        <f>(VLOOKUP(U17,$AT$2:$AU$41,2,FALSE)*VLOOKUP(U61,$AV$2:$AW$41,2,FALSE))/(100*100)*'Formula Data'!$AB$22</f>
        <v>0.71364024826810935</v>
      </c>
      <c r="V39" s="9">
        <f>(VLOOKUP(V17,$AT$2:$AU$41,2,FALSE)*VLOOKUP(V61,$AV$2:$AW$41,2,FALSE))/(100*100)*'Formula Data'!$AB$22</f>
        <v>1.0712323294138546</v>
      </c>
      <c r="W39" s="9">
        <f>(VLOOKUP(W17,$AT$2:$AU$41,2,FALSE)*VLOOKUP(W61,$AV$2:$AW$41,2,FALSE))/(100*100)*'Formula Data'!$AB$22</f>
        <v>1.9476085685484021</v>
      </c>
      <c r="X39" s="9">
        <f>(VLOOKUP(X17,$AT$2:$AU$41,2,FALSE)*VLOOKUP(X61,$AV$2:$AW$41,2,FALSE))/(100*100)*'Formula Data'!$AB$22</f>
        <v>1.1261802356054624</v>
      </c>
      <c r="Y39" s="9">
        <f>(VLOOKUP(Y17,$AT$2:$AU$41,2,FALSE)*VLOOKUP(Y61,$AV$2:$AW$41,2,FALSE))/(100*100)*'Formula Data'!$AB$22</f>
        <v>1.06605518568446</v>
      </c>
      <c r="Z39" s="83">
        <f>(VLOOKUP(Z17,$AT$2:$AU$41,2,FALSE)*VLOOKUP(Z61,$AV$2:$AW$41,2,FALSE))/(100*100)*'Formula Data'!$AB$22</f>
        <v>2.3512229897011094</v>
      </c>
      <c r="AA39" s="83">
        <f>(VLOOKUP(AA17,$AT$2:$AU$41,2,FALSE)*VLOOKUP(AA61,$AV$2:$AW$41,2,FALSE))/(100*100)*'Formula Data'!$AB$22</f>
        <v>0.96884835179652373</v>
      </c>
      <c r="AB39" s="84">
        <f>(VLOOKUP(AB17,$AT$2:$AU$41,2,FALSE)*VLOOKUP(AB61,$AV$2:$AW$41,2,FALSE))/(100*100)*'Formula Data'!$AB$22</f>
        <v>0.9931066358145485</v>
      </c>
      <c r="AC39" s="84">
        <f>(VLOOKUP(AC17,$AT$2:$AU$41,2,FALSE)*VLOOKUP(AC61,$AV$2:$AW$41,2,FALSE))/(100*100)*'Formula Data'!$AB$22</f>
        <v>1.4446352403099734</v>
      </c>
      <c r="AD39" s="84">
        <f>(VLOOKUP(AD17,$AT$2:$AU$41,2,FALSE)*VLOOKUP(AD61,$AV$2:$AW$41,2,FALSE))/(100*100)*'Formula Data'!$AB$22</f>
        <v>0.71788899295257413</v>
      </c>
      <c r="AE39" s="84">
        <f>(VLOOKUP(AE17,$AT$2:$AU$41,2,FALSE)*VLOOKUP(AE61,$AV$2:$AW$41,2,FALSE))/(100*100)*'Formula Data'!$AB$22</f>
        <v>1.2833564236500627</v>
      </c>
      <c r="AF39" s="84">
        <f>(VLOOKUP(AF17,$AT$2:$AU$41,2,FALSE)*VLOOKUP(AF61,$AV$2:$AW$41,2,FALSE))/(100*100)*'Formula Data'!$AB$22</f>
        <v>1.0064688163907836</v>
      </c>
      <c r="AG39" s="84">
        <f>(VLOOKUP(AG17,$AT$2:$AU$41,2,FALSE)*VLOOKUP(AG61,$AV$2:$AW$41,2,FALSE))/(100*100)*'Formula Data'!$AB$22</f>
        <v>1.3294321987712172</v>
      </c>
      <c r="AH39" s="84">
        <f>(VLOOKUP(AH17,$AT$2:$AU$41,2,FALSE)*VLOOKUP(AH61,$AV$2:$AW$41,2,FALSE))/(100*100)*'Formula Data'!$AB$22</f>
        <v>1.8578636036186367</v>
      </c>
      <c r="AI39" s="84">
        <f>(VLOOKUP(AI17,$AT$2:$AU$41,2,FALSE)*VLOOKUP(AI61,$AV$2:$AW$41,2,FALSE))/(100*100)*'Formula Data'!$AB$22</f>
        <v>1.7353719866781403</v>
      </c>
      <c r="AJ39" s="84">
        <f>(VLOOKUP(AJ17,$AT$2:$AU$41,2,FALSE)*VLOOKUP(AJ61,$AV$2:$AW$41,2,FALSE))/(100*100)*'Formula Data'!$AB$22</f>
        <v>1.943457964810402</v>
      </c>
      <c r="AK39" s="9">
        <f>(VLOOKUP(AK17,$AT$2:$AU$41,2,FALSE)*VLOOKUP(AK61,$AV$2:$AW$41,2,FALSE))/(100*100)*'Formula Data'!$AB$22</f>
        <v>0.99749577297262859</v>
      </c>
      <c r="AL39" s="9">
        <f>(VLOOKUP(AL17,$AT$2:$AU$41,2,FALSE)*VLOOKUP(AL61,$AV$2:$AW$41,2,FALSE))/(100*100)*'Formula Data'!$AB$22</f>
        <v>1.260065626686603</v>
      </c>
      <c r="AM39" s="9">
        <f>(VLOOKUP(AM17,$AT$2:$AU$41,2,FALSE)*VLOOKUP(AM61,$AV$2:$AW$41,2,FALSE))/(100*100)*'Formula Data'!$AB$22</f>
        <v>0.91651818700652388</v>
      </c>
      <c r="AN39" s="9">
        <f ca="1">IF(OR(Fixtures!$D$6&lt;=0,Fixtures!$D$6&gt;39),AVERAGE(B39:AM39),AVERAGE(OFFSET(A39,0,Fixtures!$D$6,1,38-Fixtures!$D$6+1)))</f>
        <v>1.3175049830770498</v>
      </c>
      <c r="AO39" s="41" t="str">
        <f t="shared" si="1"/>
        <v>SOU</v>
      </c>
      <c r="AP39" s="65">
        <f ca="1">AVERAGE(OFFSET(A39,0,Fixtures!$D$6,1,9))</f>
        <v>1.36844122223938</v>
      </c>
      <c r="AQ39" s="65">
        <f ca="1">AVERAGE(OFFSET(A39,0,Fixtures!$D$6,1,6))</f>
        <v>1.2732742126155412</v>
      </c>
      <c r="AR39" s="65">
        <f ca="1">AVERAGE(OFFSET(A39,0,Fixtures!$D$6,1,3))</f>
        <v>1.1486268856375368</v>
      </c>
      <c r="AS39" s="62"/>
      <c r="AT39" s="72" t="s">
        <v>70</v>
      </c>
      <c r="AU39" s="3">
        <v>89.666882861003714</v>
      </c>
      <c r="AV39" s="72" t="s">
        <v>70</v>
      </c>
      <c r="AW39" s="3">
        <v>97.930005481315732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>(VLOOKUP(B18,$AT$2:$AU$41,2,FALSE)*VLOOKUP(B62,$AV$2:$AW$41,2,FALSE))/(100*100)*'Formula Data'!$AB$22</f>
        <v>0.93115677791135121</v>
      </c>
      <c r="C40" s="9">
        <f>(VLOOKUP(C18,$AT$2:$AU$41,2,FALSE)*VLOOKUP(C62,$AV$2:$AW$41,2,FALSE))/(100*100)*'Formula Data'!$AB$22</f>
        <v>2.6022025809421692</v>
      </c>
      <c r="D40" s="9">
        <f>(VLOOKUP(D18,$AT$2:$AU$41,2,FALSE)*VLOOKUP(D62,$AV$2:$AW$41,2,FALSE))/(100*100)*'Formula Data'!$AB$22</f>
        <v>0.67310717446517221</v>
      </c>
      <c r="E40" s="9">
        <f>(VLOOKUP(E18,$AT$2:$AU$41,2,FALSE)*VLOOKUP(E62,$AV$2:$AW$41,2,FALSE))/(100*100)*'Formula Data'!$AB$22</f>
        <v>1.4097029225120208</v>
      </c>
      <c r="F40" s="9">
        <f>(VLOOKUP(F18,$AT$2:$AU$41,2,FALSE)*VLOOKUP(F62,$AV$2:$AW$41,2,FALSE))/(100*100)*'Formula Data'!$AB$22</f>
        <v>0.66912346590067417</v>
      </c>
      <c r="G40" s="9">
        <f>(VLOOKUP(G18,$AT$2:$AU$41,2,FALSE)*VLOOKUP(G62,$AV$2:$AW$41,2,FALSE))/(100*100)*'Formula Data'!$AB$22</f>
        <v>1.8261170089097305</v>
      </c>
      <c r="H40" s="9">
        <f>(VLOOKUP(H18,$AT$2:$AU$41,2,FALSE)*VLOOKUP(H62,$AV$2:$AW$41,2,FALSE))/(100*100)*'Formula Data'!$AB$22</f>
        <v>1.0714366268870785</v>
      </c>
      <c r="I40" s="9">
        <f>(VLOOKUP(I18,$AT$2:$AU$41,2,FALSE)*VLOOKUP(I62,$AV$2:$AW$41,2,FALSE))/(100*100)*'Formula Data'!$AB$22</f>
        <v>1.3971348972295679</v>
      </c>
      <c r="J40" s="9">
        <f>(VLOOKUP(J18,$AT$2:$AU$41,2,FALSE)*VLOOKUP(J62,$AV$2:$AW$41,2,FALSE))/(100*100)*'Formula Data'!$AB$22</f>
        <v>0.83443548933220857</v>
      </c>
      <c r="K40" s="9">
        <f>(VLOOKUP(K18,$AT$2:$AU$41,2,FALSE)*VLOOKUP(K62,$AV$2:$AW$41,2,FALSE))/(100*100)*'Formula Data'!$AB$22</f>
        <v>2.2045540169464908</v>
      </c>
      <c r="L40" s="9">
        <f>(VLOOKUP(L18,$AT$2:$AU$41,2,FALSE)*VLOOKUP(L62,$AV$2:$AW$41,2,FALSE))/(100*100)*'Formula Data'!$AB$22</f>
        <v>1.6271197163711117</v>
      </c>
      <c r="M40" s="9">
        <f>(VLOOKUP(M18,$AT$2:$AU$41,2,FALSE)*VLOOKUP(M62,$AV$2:$AW$41,2,FALSE))/(100*100)*'Formula Data'!$AB$22</f>
        <v>0.8593459062028812</v>
      </c>
      <c r="N40" s="9">
        <f>(VLOOKUP(N18,$AT$2:$AU$41,2,FALSE)*VLOOKUP(N62,$AV$2:$AW$41,2,FALSE))/(100*100)*'Formula Data'!$AB$22</f>
        <v>1.3545190890008538</v>
      </c>
      <c r="O40" s="9">
        <f>(VLOOKUP(O18,$AT$2:$AU$41,2,FALSE)*VLOOKUP(O62,$AV$2:$AW$41,2,FALSE))/(100*100)*'Formula Data'!$AB$22</f>
        <v>0.79089665405033216</v>
      </c>
      <c r="P40" s="9">
        <f>(VLOOKUP(P18,$AT$2:$AU$41,2,FALSE)*VLOOKUP(P62,$AV$2:$AW$41,2,FALSE))/(100*100)*'Formula Data'!$AB$22</f>
        <v>1.8222253192727031</v>
      </c>
      <c r="Q40" s="9">
        <f>(VLOOKUP(Q18,$AT$2:$AU$41,2,FALSE)*VLOOKUP(Q62,$AV$2:$AW$41,2,FALSE))/(100*100)*'Formula Data'!$AB$22</f>
        <v>0.9084117223762469</v>
      </c>
      <c r="R40" s="9">
        <f>(VLOOKUP(R18,$AT$2:$AU$41,2,FALSE)*VLOOKUP(R62,$AV$2:$AW$41,2,FALSE))/(100*100)*'Formula Data'!$AB$22</f>
        <v>1.5773758148825592</v>
      </c>
      <c r="S40" s="9">
        <f>(VLOOKUP(S18,$AT$2:$AU$41,2,FALSE)*VLOOKUP(S62,$AV$2:$AW$41,2,FALSE))/(100*100)*'Formula Data'!$AB$22</f>
        <v>1.2958451285147823</v>
      </c>
      <c r="T40" s="9">
        <f>(VLOOKUP(T18,$AT$2:$AU$41,2,FALSE)*VLOOKUP(T62,$AV$2:$AW$41,2,FALSE))/(100*100)*'Formula Data'!$AB$22</f>
        <v>0.93527212128590897</v>
      </c>
      <c r="U40" s="9">
        <f>(VLOOKUP(U18,$AT$2:$AU$41,2,FALSE)*VLOOKUP(U62,$AV$2:$AW$41,2,FALSE))/(100*100)*'Formula Data'!$AB$22</f>
        <v>1.2033008231564983</v>
      </c>
      <c r="V40" s="9">
        <f>(VLOOKUP(V18,$AT$2:$AU$41,2,FALSE)*VLOOKUP(V62,$AV$2:$AW$41,2,FALSE))/(100*100)*'Formula Data'!$AB$22</f>
        <v>1.6005411339918088</v>
      </c>
      <c r="W40" s="9">
        <f>(VLOOKUP(W18,$AT$2:$AU$41,2,FALSE)*VLOOKUP(W62,$AV$2:$AW$41,2,FALSE))/(100*100)*'Formula Data'!$AB$22</f>
        <v>1.4757758295261634</v>
      </c>
      <c r="X40" s="9">
        <f>(VLOOKUP(X18,$AT$2:$AU$41,2,FALSE)*VLOOKUP(X62,$AV$2:$AW$41,2,FALSE))/(100*100)*'Formula Data'!$AB$22</f>
        <v>1.2465023976444105</v>
      </c>
      <c r="Y40" s="9">
        <f>(VLOOKUP(Y18,$AT$2:$AU$41,2,FALSE)*VLOOKUP(Y62,$AV$2:$AW$41,2,FALSE))/(100*100)*'Formula Data'!$AB$22</f>
        <v>0.80551542707170554</v>
      </c>
      <c r="Z40" s="83">
        <f>(VLOOKUP(Z18,$AT$2:$AU$41,2,FALSE)*VLOOKUP(Z62,$AV$2:$AW$41,2,FALSE))/(100*100)*'Formula Data'!$AB$22</f>
        <v>1.7419703227794685</v>
      </c>
      <c r="AA40" s="83">
        <f>(VLOOKUP(AA18,$AT$2:$AU$41,2,FALSE)*VLOOKUP(AA62,$AV$2:$AW$41,2,FALSE))/(100*100)*'Formula Data'!$AB$22</f>
        <v>1.3909872855218948</v>
      </c>
      <c r="AB40" s="84">
        <f>(VLOOKUP(AB18,$AT$2:$AU$41,2,FALSE)*VLOOKUP(AB62,$AV$2:$AW$41,2,FALSE))/(100*100)*'Formula Data'!$AB$22</f>
        <v>1.935768648768996</v>
      </c>
      <c r="AC40" s="84">
        <f>(VLOOKUP(AC18,$AT$2:$AU$41,2,FALSE)*VLOOKUP(AC62,$AV$2:$AW$41,2,FALSE))/(100*100)*'Formula Data'!$AB$22</f>
        <v>1.0559292645081595</v>
      </c>
      <c r="AD40" s="84">
        <f>(VLOOKUP(AD18,$AT$2:$AU$41,2,FALSE)*VLOOKUP(AD62,$AV$2:$AW$41,2,FALSE))/(100*100)*'Formula Data'!$AB$22</f>
        <v>1.3570101037966158</v>
      </c>
      <c r="AE40" s="84">
        <f>(VLOOKUP(AE18,$AT$2:$AU$41,2,FALSE)*VLOOKUP(AE62,$AV$2:$AW$41,2,FALSE))/(100*100)*'Formula Data'!$AB$22</f>
        <v>1.2198367839759416</v>
      </c>
      <c r="AF40" s="84">
        <f>(VLOOKUP(AF18,$AT$2:$AU$41,2,FALSE)*VLOOKUP(AF62,$AV$2:$AW$41,2,FALSE))/(100*100)*'Formula Data'!$AB$22</f>
        <v>0.90674418354602604</v>
      </c>
      <c r="AG40" s="84">
        <f>(VLOOKUP(AG18,$AT$2:$AU$41,2,FALSE)*VLOOKUP(AG62,$AV$2:$AW$41,2,FALSE))/(100*100)*'Formula Data'!$AB$22</f>
        <v>1.2837142549450447</v>
      </c>
      <c r="AH40" s="84">
        <f>(VLOOKUP(AH18,$AT$2:$AU$41,2,FALSE)*VLOOKUP(AH62,$AV$2:$AW$41,2,FALSE))/(100*100)*'Formula Data'!$AB$22</f>
        <v>1.0892289010418184</v>
      </c>
      <c r="AI40" s="84">
        <f>(VLOOKUP(AI18,$AT$2:$AU$41,2,FALSE)*VLOOKUP(AI62,$AV$2:$AW$41,2,FALSE))/(100*100)*'Formula Data'!$AB$22</f>
        <v>1.1814629029640764</v>
      </c>
      <c r="AJ40" s="84">
        <f>(VLOOKUP(AJ18,$AT$2:$AU$41,2,FALSE)*VLOOKUP(AJ62,$AV$2:$AW$41,2,FALSE))/(100*100)*'Formula Data'!$AB$22</f>
        <v>0.94368542746672479</v>
      </c>
      <c r="AK40" s="9">
        <f>(VLOOKUP(AK18,$AT$2:$AU$41,2,FALSE)*VLOOKUP(AK62,$AV$2:$AW$41,2,FALSE))/(100*100)*'Formula Data'!$AB$22</f>
        <v>1.0055057791393311</v>
      </c>
      <c r="AL40" s="9">
        <f>(VLOOKUP(AL18,$AT$2:$AU$41,2,FALSE)*VLOOKUP(AL62,$AV$2:$AW$41,2,FALSE))/(100*100)*'Formula Data'!$AB$22</f>
        <v>1.2224419646420508</v>
      </c>
      <c r="AM40" s="9">
        <f>(VLOOKUP(AM18,$AT$2:$AU$41,2,FALSE)*VLOOKUP(AM62,$AV$2:$AW$41,2,FALSE))/(100*100)*'Formula Data'!$AB$22</f>
        <v>0.99955480708619249</v>
      </c>
      <c r="AN40" s="9">
        <f ca="1">IF(OR(Fixtures!$D$6&lt;=0,Fixtures!$D$6&gt;39),AVERAGE(B40:AM40),AVERAGE(OFFSET(A40,0,Fixtures!$D$6,1,38-Fixtures!$D$6+1)))</f>
        <v>1.1150103975556347</v>
      </c>
      <c r="AO40" s="41" t="str">
        <f t="shared" si="1"/>
        <v>TOT</v>
      </c>
      <c r="AP40" s="65">
        <f ca="1">AVERAGE(OFFSET(A40,0,Fixtures!$D$6,1,9))</f>
        <v>1.1159019557093042</v>
      </c>
      <c r="AQ40" s="65">
        <f ca="1">AVERAGE(OFFSET(A40,0,Fixtures!$D$6,1,6))</f>
        <v>1.152077248635601</v>
      </c>
      <c r="AR40" s="65">
        <f ca="1">AVERAGE(OFFSET(A40,0,Fixtures!$D$6,1,3))</f>
        <v>1.2109253840935723</v>
      </c>
      <c r="AS40" s="62"/>
      <c r="AT40" s="72" t="s">
        <v>80</v>
      </c>
      <c r="AU40" s="3">
        <v>97.437040406785172</v>
      </c>
      <c r="AV40" s="72" t="s">
        <v>80</v>
      </c>
      <c r="AW40" s="3">
        <v>119.23277642904235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>(VLOOKUP(B19,$AT$2:$AU$41,2,FALSE)*VLOOKUP(B63,$AV$2:$AW$41,2,FALSE))/(100*100)*'Formula Data'!$AB$22</f>
        <v>1.0669861350861627</v>
      </c>
      <c r="C41" s="9">
        <f>(VLOOKUP(C19,$AT$2:$AU$41,2,FALSE)*VLOOKUP(C63,$AV$2:$AW$41,2,FALSE))/(100*100)*'Formula Data'!$AB$22</f>
        <v>1.8562663613947095</v>
      </c>
      <c r="D41" s="9">
        <f>(VLOOKUP(D19,$AT$2:$AU$41,2,FALSE)*VLOOKUP(D63,$AV$2:$AW$41,2,FALSE))/(100*100)*'Formula Data'!$AB$22</f>
        <v>1.0344406188259261</v>
      </c>
      <c r="E41" s="9">
        <f>(VLOOKUP(E19,$AT$2:$AU$41,2,FALSE)*VLOOKUP(E63,$AV$2:$AW$41,2,FALSE))/(100*100)*'Formula Data'!$AB$22</f>
        <v>1.1471107720131717</v>
      </c>
      <c r="F41" s="9">
        <f>(VLOOKUP(F19,$AT$2:$AU$41,2,FALSE)*VLOOKUP(F63,$AV$2:$AW$41,2,FALSE))/(100*100)*'Formula Data'!$AB$22</f>
        <v>1.0765842839466488</v>
      </c>
      <c r="G41" s="9">
        <f>(VLOOKUP(G19,$AT$2:$AU$41,2,FALSE)*VLOOKUP(G63,$AV$2:$AW$41,2,FALSE))/(100*100)*'Formula Data'!$AB$22</f>
        <v>2.9686697714599717</v>
      </c>
      <c r="H41" s="9">
        <f>(VLOOKUP(H19,$AT$2:$AU$41,2,FALSE)*VLOOKUP(H63,$AV$2:$AW$41,2,FALSE))/(100*100)*'Formula Data'!$AB$22</f>
        <v>1.7995170453556482</v>
      </c>
      <c r="I41" s="9">
        <f>(VLOOKUP(I19,$AT$2:$AU$41,2,FALSE)*VLOOKUP(I63,$AV$2:$AW$41,2,FALSE))/(100*100)*'Formula Data'!$AB$22</f>
        <v>0.98036726028021137</v>
      </c>
      <c r="J41" s="9">
        <f>(VLOOKUP(J19,$AT$2:$AU$41,2,FALSE)*VLOOKUP(J63,$AV$2:$AW$41,2,FALSE))/(100*100)*'Formula Data'!$AB$22</f>
        <v>1.7117160960295914</v>
      </c>
      <c r="K41" s="9">
        <f>(VLOOKUP(K19,$AT$2:$AU$41,2,FALSE)*VLOOKUP(K63,$AV$2:$AW$41,2,FALSE))/(100*100)*'Formula Data'!$AB$22</f>
        <v>0.90227832622391635</v>
      </c>
      <c r="L41" s="9">
        <f>(VLOOKUP(L19,$AT$2:$AU$41,2,FALSE)*VLOOKUP(L63,$AV$2:$AW$41,2,FALSE))/(100*100)*'Formula Data'!$AB$22</f>
        <v>1.4783385005031588</v>
      </c>
      <c r="M41" s="9">
        <f>(VLOOKUP(M19,$AT$2:$AU$41,2,FALSE)*VLOOKUP(M63,$AV$2:$AW$41,2,FALSE))/(100*100)*'Formula Data'!$AB$22</f>
        <v>1.3727612161479852</v>
      </c>
      <c r="N41" s="9">
        <f>(VLOOKUP(N19,$AT$2:$AU$41,2,FALSE)*VLOOKUP(N63,$AV$2:$AW$41,2,FALSE))/(100*100)*'Formula Data'!$AB$22</f>
        <v>1.0363429965094577</v>
      </c>
      <c r="O41" s="9">
        <f>(VLOOKUP(O19,$AT$2:$AU$41,2,FALSE)*VLOOKUP(O63,$AV$2:$AW$41,2,FALSE))/(100*100)*'Formula Data'!$AB$22</f>
        <v>1.8259447274621479</v>
      </c>
      <c r="P41" s="9">
        <f>(VLOOKUP(P19,$AT$2:$AU$41,2,FALSE)*VLOOKUP(P63,$AV$2:$AW$41,2,FALSE))/(100*100)*'Formula Data'!$AB$22</f>
        <v>2.0832883662487212</v>
      </c>
      <c r="Q41" s="9">
        <f>(VLOOKUP(Q19,$AT$2:$AU$41,2,FALSE)*VLOOKUP(Q63,$AV$2:$AW$41,2,FALSE))/(100*100)*'Formula Data'!$AB$22</f>
        <v>0.76335586673449851</v>
      </c>
      <c r="R41" s="9">
        <f>(VLOOKUP(R19,$AT$2:$AU$41,2,FALSE)*VLOOKUP(R63,$AV$2:$AW$41,2,FALSE))/(100*100)*'Formula Data'!$AB$22</f>
        <v>2.5150205128495902</v>
      </c>
      <c r="S41" s="9">
        <f>(VLOOKUP(S19,$AT$2:$AU$41,2,FALSE)*VLOOKUP(S63,$AV$2:$AW$41,2,FALSE))/(100*100)*'Formula Data'!$AB$22</f>
        <v>1.3916259299816616</v>
      </c>
      <c r="T41" s="9">
        <f>(VLOOKUP(T19,$AT$2:$AU$41,2,FALSE)*VLOOKUP(T63,$AV$2:$AW$41,2,FALSE))/(100*100)*'Formula Data'!$AB$22</f>
        <v>1.4644992406655011</v>
      </c>
      <c r="U41" s="9">
        <f>(VLOOKUP(U19,$AT$2:$AU$41,2,FALSE)*VLOOKUP(U63,$AV$2:$AW$41,2,FALSE))/(100*100)*'Formula Data'!$AB$22</f>
        <v>1.0622912294839997</v>
      </c>
      <c r="V41" s="9">
        <f>(VLOOKUP(V19,$AT$2:$AU$41,2,FALSE)*VLOOKUP(V63,$AV$2:$AW$41,2,FALSE))/(100*100)*'Formula Data'!$AB$22</f>
        <v>1.2046353774694831</v>
      </c>
      <c r="W41" s="9">
        <f>(VLOOKUP(W19,$AT$2:$AU$41,2,FALSE)*VLOOKUP(W63,$AV$2:$AW$41,2,FALSE))/(100*100)*'Formula Data'!$AB$22</f>
        <v>1.3478478700381964</v>
      </c>
      <c r="X41" s="9">
        <f>(VLOOKUP(X19,$AT$2:$AU$41,2,FALSE)*VLOOKUP(X63,$AV$2:$AW$41,2,FALSE))/(100*100)*'Formula Data'!$AB$22</f>
        <v>1.1458595353586518</v>
      </c>
      <c r="Y41" s="9">
        <f>(VLOOKUP(Y19,$AT$2:$AU$41,2,FALSE)*VLOOKUP(Y63,$AV$2:$AW$41,2,FALSE))/(100*100)*'Formula Data'!$AB$22</f>
        <v>1.5868794909575803</v>
      </c>
      <c r="Z41" s="83">
        <f>(VLOOKUP(Z19,$AT$2:$AU$41,2,FALSE)*VLOOKUP(Z63,$AV$2:$AW$41,2,FALSE))/(100*100)*'Formula Data'!$AB$22</f>
        <v>1.2426245890328216</v>
      </c>
      <c r="AA41" s="83">
        <f>(VLOOKUP(AA19,$AT$2:$AU$41,2,FALSE)*VLOOKUP(AA63,$AV$2:$AW$41,2,FALSE))/(100*100)*'Formula Data'!$AB$22</f>
        <v>1.5938928684620457</v>
      </c>
      <c r="AB41" s="84">
        <f>(VLOOKUP(AB19,$AT$2:$AU$41,2,FALSE)*VLOOKUP(AB63,$AV$2:$AW$41,2,FALSE))/(100*100)*'Formula Data'!$AB$22</f>
        <v>2.0788486114540867</v>
      </c>
      <c r="AC41" s="84">
        <f>(VLOOKUP(AC19,$AT$2:$AU$41,2,FALSE)*VLOOKUP(AC63,$AV$2:$AW$41,2,FALSE))/(100*100)*'Formula Data'!$AB$22</f>
        <v>1.6836087730646012</v>
      </c>
      <c r="AD41" s="84">
        <f>(VLOOKUP(AD19,$AT$2:$AU$41,2,FALSE)*VLOOKUP(AD63,$AV$2:$AW$41,2,FALSE))/(100*100)*'Formula Data'!$AB$22</f>
        <v>1.1403217268503005</v>
      </c>
      <c r="AE41" s="84">
        <f>(VLOOKUP(AE19,$AT$2:$AU$41,2,FALSE)*VLOOKUP(AE63,$AV$2:$AW$41,2,FALSE))/(100*100)*'Formula Data'!$AB$22</f>
        <v>1.3945979972408793</v>
      </c>
      <c r="AF41" s="84">
        <f>(VLOOKUP(AF19,$AT$2:$AU$41,2,FALSE)*VLOOKUP(AF63,$AV$2:$AW$41,2,FALSE))/(100*100)*'Formula Data'!$AB$22</f>
        <v>1.5481173157733878</v>
      </c>
      <c r="AG41" s="84">
        <f>(VLOOKUP(AG19,$AT$2:$AU$41,2,FALSE)*VLOOKUP(AG63,$AV$2:$AW$41,2,FALSE))/(100*100)*'Formula Data'!$AB$22</f>
        <v>1.2223266357391234</v>
      </c>
      <c r="AH41" s="84">
        <f>(VLOOKUP(AH19,$AT$2:$AU$41,2,FALSE)*VLOOKUP(AH63,$AV$2:$AW$41,2,FALSE))/(100*100)*'Formula Data'!$AB$22</f>
        <v>2.2083822044553365</v>
      </c>
      <c r="AI41" s="84">
        <f>(VLOOKUP(AI19,$AT$2:$AU$41,2,FALSE)*VLOOKUP(AI63,$AV$2:$AW$41,2,FALSE))/(100*100)*'Formula Data'!$AB$22</f>
        <v>0.91895585543790725</v>
      </c>
      <c r="AJ41" s="84">
        <f>(VLOOKUP(AJ19,$AT$2:$AU$41,2,FALSE)*VLOOKUP(AJ63,$AV$2:$AW$41,2,FALSE))/(100*100)*'Formula Data'!$AB$22</f>
        <v>0.76790059944683386</v>
      </c>
      <c r="AK41" s="9">
        <f>(VLOOKUP(AK19,$AT$2:$AU$41,2,FALSE)*VLOOKUP(AK63,$AV$2:$AW$41,2,FALSE))/(100*100)*'Formula Data'!$AB$22</f>
        <v>1.545275492320211</v>
      </c>
      <c r="AL41" s="9">
        <f>(VLOOKUP(AL19,$AT$2:$AU$41,2,FALSE)*VLOOKUP(AL63,$AV$2:$AW$41,2,FALSE))/(100*100)*'Formula Data'!$AB$22</f>
        <v>1.9872913346136998</v>
      </c>
      <c r="AM41" s="9">
        <f>(VLOOKUP(AM19,$AT$2:$AU$41,2,FALSE)*VLOOKUP(AM63,$AV$2:$AW$41,2,FALSE))/(100*100)*'Formula Data'!$AB$22</f>
        <v>1.608230843920303</v>
      </c>
      <c r="AN41" s="9">
        <f ca="1">IF(OR(Fixtures!$D$6&lt;=0,Fixtures!$D$6&gt;39),AVERAGE(B41:AM41),AVERAGE(OFFSET(A41,0,Fixtures!$D$6,1,38-Fixtures!$D$6+1)))</f>
        <v>1.4568189798965987</v>
      </c>
      <c r="AO41" s="41" t="str">
        <f t="shared" si="1"/>
        <v>WAT</v>
      </c>
      <c r="AP41" s="65">
        <f ca="1">AVERAGE(OFFSET(A41,0,Fixtures!$D$6,1,9))</f>
        <v>1.3810540667031759</v>
      </c>
      <c r="AQ41" s="65">
        <f ca="1">AVERAGE(OFFSET(A41,0,Fixtures!$D$6,1,6))</f>
        <v>1.5328924421872714</v>
      </c>
      <c r="AR41" s="65">
        <f ca="1">AVERAGE(OFFSET(A41,0,Fixtures!$D$6,1,3))</f>
        <v>1.4061761657185936</v>
      </c>
      <c r="AS41" s="62"/>
      <c r="AT41" s="72" t="s">
        <v>90</v>
      </c>
      <c r="AU41" s="3">
        <v>113.46819122701986</v>
      </c>
      <c r="AV41" s="72" t="s">
        <v>90</v>
      </c>
      <c r="AW41" s="3">
        <v>69.09672328692605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>(VLOOKUP(B20,$AT$2:$AU$41,2,FALSE)*VLOOKUP(B64,$AV$2:$AW$41,2,FALSE))/(100*100)*'Formula Data'!$AB$22</f>
        <v>2.4195879723970473</v>
      </c>
      <c r="C42" s="9">
        <f>(VLOOKUP(C20,$AT$2:$AU$41,2,FALSE)*VLOOKUP(C64,$AV$2:$AW$41,2,FALSE))/(100*100)*'Formula Data'!$AB$22</f>
        <v>1.9406133095074625</v>
      </c>
      <c r="D42" s="9">
        <f>(VLOOKUP(D20,$AT$2:$AU$41,2,FALSE)*VLOOKUP(D64,$AV$2:$AW$41,2,FALSE))/(100*100)*'Formula Data'!$AB$22</f>
        <v>1.7313855290554923</v>
      </c>
      <c r="E42" s="9">
        <f>(VLOOKUP(E20,$AT$2:$AU$41,2,FALSE)*VLOOKUP(E64,$AV$2:$AW$41,2,FALSE))/(100*100)*'Formula Data'!$AB$22</f>
        <v>1.1188568561909493</v>
      </c>
      <c r="F42" s="9">
        <f>(VLOOKUP(F20,$AT$2:$AU$41,2,FALSE)*VLOOKUP(F64,$AV$2:$AW$41,2,FALSE))/(100*100)*'Formula Data'!$AB$22</f>
        <v>1.932074307922683</v>
      </c>
      <c r="G42" s="9">
        <f>(VLOOKUP(G20,$AT$2:$AU$41,2,FALSE)*VLOOKUP(G64,$AV$2:$AW$41,2,FALSE))/(100*100)*'Formula Data'!$AB$22</f>
        <v>1.6943471264690084</v>
      </c>
      <c r="H42" s="9">
        <f>(VLOOKUP(H20,$AT$2:$AU$41,2,FALSE)*VLOOKUP(H64,$AV$2:$AW$41,2,FALSE))/(100*100)*'Formula Data'!$AB$22</f>
        <v>1.6410459997297449</v>
      </c>
      <c r="I42" s="9">
        <f>(VLOOKUP(I20,$AT$2:$AU$41,2,FALSE)*VLOOKUP(I64,$AV$2:$AW$41,2,FALSE))/(100*100)*'Formula Data'!$AB$22</f>
        <v>0.92940911160796003</v>
      </c>
      <c r="J42" s="9">
        <f>(VLOOKUP(J20,$AT$2:$AU$41,2,FALSE)*VLOOKUP(J64,$AV$2:$AW$41,2,FALSE))/(100*100)*'Formula Data'!$AB$22</f>
        <v>2.2600610606843565</v>
      </c>
      <c r="K42" s="9">
        <f>(VLOOKUP(K20,$AT$2:$AU$41,2,FALSE)*VLOOKUP(K64,$AV$2:$AW$41,2,FALSE))/(100*100)*'Formula Data'!$AB$22</f>
        <v>1.1936271195823149</v>
      </c>
      <c r="L42" s="9">
        <f>(VLOOKUP(L20,$AT$2:$AU$41,2,FALSE)*VLOOKUP(L64,$AV$2:$AW$41,2,FALSE))/(100*100)*'Formula Data'!$AB$22</f>
        <v>0.93494246266575209</v>
      </c>
      <c r="M42" s="9">
        <f>(VLOOKUP(M20,$AT$2:$AU$41,2,FALSE)*VLOOKUP(M64,$AV$2:$AW$41,2,FALSE))/(100*100)*'Formula Data'!$AB$22</f>
        <v>1.8848801742664569</v>
      </c>
      <c r="N42" s="9">
        <f>(VLOOKUP(N20,$AT$2:$AU$41,2,FALSE)*VLOOKUP(N64,$AV$2:$AW$41,2,FALSE))/(100*100)*'Formula Data'!$AB$22</f>
        <v>1.3951190253386769</v>
      </c>
      <c r="O42" s="9">
        <f>(VLOOKUP(O20,$AT$2:$AU$41,2,FALSE)*VLOOKUP(O64,$AV$2:$AW$41,2,FALSE))/(100*100)*'Formula Data'!$AB$22</f>
        <v>2.6887728675144058</v>
      </c>
      <c r="P42" s="9">
        <f>(VLOOKUP(P20,$AT$2:$AU$41,2,FALSE)*VLOOKUP(P64,$AV$2:$AW$41,2,FALSE))/(100*100)*'Formula Data'!$AB$22</f>
        <v>2.1909670329802795</v>
      </c>
      <c r="Q42" s="9">
        <f>(VLOOKUP(Q20,$AT$2:$AU$41,2,FALSE)*VLOOKUP(Q64,$AV$2:$AW$41,2,FALSE))/(100*100)*'Formula Data'!$AB$22</f>
        <v>1.3107742882677802</v>
      </c>
      <c r="R42" s="9">
        <f>(VLOOKUP(R20,$AT$2:$AU$41,2,FALSE)*VLOOKUP(R64,$AV$2:$AW$41,2,FALSE))/(100*100)*'Formula Data'!$AB$22</f>
        <v>2.2231435441185665</v>
      </c>
      <c r="S42" s="91">
        <f>(VLOOKUP(S20,$AT$2:$AU$41,2,FALSE)*VLOOKUP(S64,$AV$2:$AW$41,2,FALSE))/(100*100)*'Formula Data'!$AB$22</f>
        <v>2.0498451669247149</v>
      </c>
      <c r="T42" s="9">
        <f>(VLOOKUP(T20,$AT$2:$AU$41,2,FALSE)*VLOOKUP(T64,$AV$2:$AW$41,2,FALSE))/(100*100)*'Formula Data'!$AB$22</f>
        <v>1.3883765741304095</v>
      </c>
      <c r="U42" s="9">
        <f>(VLOOKUP(U20,$AT$2:$AU$41,2,FALSE)*VLOOKUP(U64,$AV$2:$AW$41,2,FALSE))/(100*100)*'Formula Data'!$AB$22</f>
        <v>1.6979657092446216</v>
      </c>
      <c r="V42" s="9">
        <f>(VLOOKUP(V20,$AT$2:$AU$41,2,FALSE)*VLOOKUP(V64,$AV$2:$AW$41,2,FALSE))/(100*100)*'Formula Data'!$AB$22</f>
        <v>1.0985514543645398</v>
      </c>
      <c r="W42" s="9">
        <f>(VLOOKUP(W20,$AT$2:$AU$41,2,FALSE)*VLOOKUP(W64,$AV$2:$AW$41,2,FALSE))/(100*100)*'Formula Data'!$AB$22</f>
        <v>1.7830726107340751</v>
      </c>
      <c r="X42" s="9">
        <f>(VLOOKUP(X20,$AT$2:$AU$41,2,FALSE)*VLOOKUP(X64,$AV$2:$AW$41,2,FALSE))/(100*100)*'Formula Data'!$AB$22</f>
        <v>1.5129334373176269</v>
      </c>
      <c r="Y42" s="91">
        <f>(VLOOKUP(Y20,$AT$2:$AU$41,2,FALSE)*VLOOKUP(Y64,$AV$2:$AW$41,2,FALSE))/(100*100)*'Formula Data'!$AB$22</f>
        <v>2.5364672940567807</v>
      </c>
      <c r="Z42" s="83">
        <f>(VLOOKUP(Z20,$AT$2:$AU$41,2,FALSE)*VLOOKUP(Z64,$AV$2:$AW$41,2,FALSE))/(100*100)*'Formula Data'!$AB$22</f>
        <v>1.29908824851326</v>
      </c>
      <c r="AA42" s="83">
        <f>(VLOOKUP(AA20,$AT$2:$AU$41,2,FALSE)*VLOOKUP(AA64,$AV$2:$AW$41,2,FALSE))/(100*100)*'Formula Data'!$AB$22</f>
        <v>3.614446230370898</v>
      </c>
      <c r="AB42" s="84">
        <f>(VLOOKUP(AB20,$AT$2:$AU$41,2,FALSE)*VLOOKUP(AB64,$AV$2:$AW$41,2,FALSE))/(100*100)*'Formula Data'!$AB$22</f>
        <v>3.0621143851591426</v>
      </c>
      <c r="AC42" s="84">
        <f>(VLOOKUP(AC20,$AT$2:$AU$41,2,FALSE)*VLOOKUP(AC64,$AV$2:$AW$41,2,FALSE))/(100*100)*'Formula Data'!$AB$22</f>
        <v>1.4882200584595364</v>
      </c>
      <c r="AD42" s="84">
        <f>(VLOOKUP(AD20,$AT$2:$AU$41,2,FALSE)*VLOOKUP(AD64,$AV$2:$AW$41,2,FALSE))/(100*100)*'Formula Data'!$AB$22</f>
        <v>1.9580702330913755</v>
      </c>
      <c r="AE42" s="84">
        <f>(VLOOKUP(AE20,$AT$2:$AU$41,2,FALSE)*VLOOKUP(AE64,$AV$2:$AW$41,2,FALSE))/(100*100)*'Formula Data'!$AB$22</f>
        <v>1.4666804105074596</v>
      </c>
      <c r="AF42" s="84">
        <f>(VLOOKUP(AF20,$AT$2:$AU$41,2,FALSE)*VLOOKUP(AF64,$AV$2:$AW$41,2,FALSE))/(100*100)*'Formula Data'!$AB$22</f>
        <v>2.0840666921725912</v>
      </c>
      <c r="AG42" s="84">
        <f>(VLOOKUP(AG20,$AT$2:$AU$41,2,FALSE)*VLOOKUP(AG64,$AV$2:$AW$41,2,FALSE))/(100*100)*'Formula Data'!$AB$22</f>
        <v>1.7999223327989</v>
      </c>
      <c r="AH42" s="84">
        <f>(VLOOKUP(AH20,$AT$2:$AU$41,2,FALSE)*VLOOKUP(AH64,$AV$2:$AW$41,2,FALSE))/(100*100)*'Formula Data'!$AB$22</f>
        <v>1.3966424442290866</v>
      </c>
      <c r="AI42" s="84">
        <f>(VLOOKUP(AI20,$AT$2:$AU$41,2,FALSE)*VLOOKUP(AI64,$AV$2:$AW$41,2,FALSE))/(100*100)*'Formula Data'!$AB$22</f>
        <v>1.2617792902114295</v>
      </c>
      <c r="AJ42" s="84">
        <f>(VLOOKUP(AJ20,$AT$2:$AU$41,2,FALSE)*VLOOKUP(AJ64,$AV$2:$AW$41,2,FALSE))/(100*100)*'Formula Data'!$AB$22</f>
        <v>1.6713787604827761</v>
      </c>
      <c r="AK42" s="9">
        <f>(VLOOKUP(AK20,$AT$2:$AU$41,2,FALSE)*VLOOKUP(AK64,$AV$2:$AW$41,2,FALSE))/(100*100)*'Formula Data'!$AB$22</f>
        <v>1.1590266764751642</v>
      </c>
      <c r="AL42" s="9">
        <f>(VLOOKUP(AL20,$AT$2:$AU$41,2,FALSE)*VLOOKUP(AL64,$AV$2:$AW$41,2,FALSE))/(100*100)*'Formula Data'!$AB$22</f>
        <v>2.5310617568240743</v>
      </c>
      <c r="AM42" s="9">
        <f>(VLOOKUP(AM20,$AT$2:$AU$41,2,FALSE)*VLOOKUP(AM64,$AV$2:$AW$41,2,FALSE))/(100*100)*'Formula Data'!$AB$22</f>
        <v>1.2933720573697298</v>
      </c>
      <c r="AN42" s="9">
        <f ca="1">IF(OR(Fixtures!$D$6&lt;=0,Fixtures!$D$6&gt;39),AVERAGE(B42:AM42),AVERAGE(OFFSET(A42,0,Fixtures!$D$6,1,38-Fixtures!$D$6+1)))</f>
        <v>1.6463837011474658</v>
      </c>
      <c r="AO42" s="41" t="str">
        <f t="shared" si="1"/>
        <v>WHU</v>
      </c>
      <c r="AP42" s="65">
        <f ca="1">AVERAGE(OFFSET(A42,0,Fixtures!$D$6,1,9))</f>
        <v>1.5873096553809243</v>
      </c>
      <c r="AQ42" s="65">
        <f ca="1">AVERAGE(OFFSET(A42,0,Fixtures!$D$6,1,6))</f>
        <v>1.6989336952098248</v>
      </c>
      <c r="AR42" s="65">
        <f ca="1">AVERAGE(OFFSET(A42,0,Fixtures!$D$6,1,3))</f>
        <v>1.6376569006861237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>(VLOOKUP(B21,$AT$2:$AU$41,2,FALSE)*VLOOKUP(B65,$AV$2:$AW$41,2,FALSE))/(100*100)*'Formula Data'!$AB$22</f>
        <v>1.469911076406754</v>
      </c>
      <c r="C43" s="9">
        <f>(VLOOKUP(C21,$AT$2:$AU$41,2,FALSE)*VLOOKUP(C65,$AV$2:$AW$41,2,FALSE))/(100*100)*'Formula Data'!$AB$22</f>
        <v>0.98189305035012919</v>
      </c>
      <c r="D43" s="9">
        <f>(VLOOKUP(D21,$AT$2:$AU$41,2,FALSE)*VLOOKUP(D65,$AV$2:$AW$41,2,FALSE))/(100*100)*'Formula Data'!$AB$22</f>
        <v>0.73121516646723761</v>
      </c>
      <c r="E43" s="9">
        <f>(VLOOKUP(E21,$AT$2:$AU$41,2,FALSE)*VLOOKUP(E65,$AV$2:$AW$41,2,FALSE))/(100*100)*'Formula Data'!$AB$22</f>
        <v>1.309730582467808</v>
      </c>
      <c r="F43" s="9">
        <f>(VLOOKUP(F21,$AT$2:$AU$41,2,FALSE)*VLOOKUP(F65,$AV$2:$AW$41,2,FALSE))/(100*100)*'Formula Data'!$AB$22</f>
        <v>1.0430750594940492</v>
      </c>
      <c r="G43" s="9">
        <f>(VLOOKUP(G21,$AT$2:$AU$41,2,FALSE)*VLOOKUP(G65,$AV$2:$AW$41,2,FALSE))/(100*100)*'Formula Data'!$AB$22</f>
        <v>0.80457970395271605</v>
      </c>
      <c r="H43" s="9">
        <f>(VLOOKUP(H21,$AT$2:$AU$41,2,FALSE)*VLOOKUP(H65,$AV$2:$AW$41,2,FALSE))/(100*100)*'Formula Data'!$AB$22</f>
        <v>0.67166888120088386</v>
      </c>
      <c r="I43" s="9">
        <f>(VLOOKUP(I21,$AT$2:$AU$41,2,FALSE)*VLOOKUP(I65,$AV$2:$AW$41,2,FALSE))/(100*100)*'Formula Data'!$AB$22</f>
        <v>2.0946118885694127</v>
      </c>
      <c r="J43" s="9">
        <f>(VLOOKUP(J21,$AT$2:$AU$41,2,FALSE)*VLOOKUP(J65,$AV$2:$AW$41,2,FALSE))/(100*100)*'Formula Data'!$AB$22</f>
        <v>0.86244011629325945</v>
      </c>
      <c r="K43" s="9">
        <f>(VLOOKUP(K21,$AT$2:$AU$41,2,FALSE)*VLOOKUP(K65,$AV$2:$AW$41,2,FALSE))/(100*100)*'Formula Data'!$AB$22</f>
        <v>0.80936986783247666</v>
      </c>
      <c r="L43" s="9">
        <f>(VLOOKUP(L21,$AT$2:$AU$41,2,FALSE)*VLOOKUP(L65,$AV$2:$AW$41,2,FALSE))/(100*100)*'Formula Data'!$AB$22</f>
        <v>1.1347235309311017</v>
      </c>
      <c r="M43" s="9">
        <f>(VLOOKUP(M21,$AT$2:$AU$41,2,FALSE)*VLOOKUP(M65,$AV$2:$AW$41,2,FALSE))/(100*100)*'Formula Data'!$AB$22</f>
        <v>0.74952352726855176</v>
      </c>
      <c r="N43" s="9">
        <f>(VLOOKUP(N21,$AT$2:$AU$41,2,FALSE)*VLOOKUP(N65,$AV$2:$AW$41,2,FALSE))/(100*100)*'Formula Data'!$AB$22</f>
        <v>0.95100445314149118</v>
      </c>
      <c r="O43" s="9">
        <f>(VLOOKUP(O21,$AT$2:$AU$41,2,FALSE)*VLOOKUP(O65,$AV$2:$AW$41,2,FALSE))/(100*100)*'Formula Data'!$AB$22</f>
        <v>0.69172022374764242</v>
      </c>
      <c r="P43" s="9">
        <f>(VLOOKUP(P21,$AT$2:$AU$41,2,FALSE)*VLOOKUP(P65,$AV$2:$AW$41,2,FALSE))/(100*100)*'Formula Data'!$AB$22</f>
        <v>0.72987290100181512</v>
      </c>
      <c r="Q43" s="9">
        <f>(VLOOKUP(Q21,$AT$2:$AU$41,2,FALSE)*VLOOKUP(Q65,$AV$2:$AW$41,2,FALSE))/(100*100)*'Formula Data'!$AB$22</f>
        <v>1.1246070490840443</v>
      </c>
      <c r="R43" s="9">
        <f>(VLOOKUP(R21,$AT$2:$AU$41,2,FALSE)*VLOOKUP(R65,$AV$2:$AW$41,2,FALSE))/(100*100)*'Formula Data'!$AB$22</f>
        <v>0.80848702960063057</v>
      </c>
      <c r="S43" s="9">
        <f>(VLOOKUP(S21,$AT$2:$AU$41,2,FALSE)*VLOOKUP(S65,$AV$2:$AW$41,2,FALSE))/(100*100)*'Formula Data'!$AB$22</f>
        <v>0.9685826261829289</v>
      </c>
      <c r="T43" s="9">
        <f>(VLOOKUP(T21,$AT$2:$AU$41,2,FALSE)*VLOOKUP(T65,$AV$2:$AW$41,2,FALSE))/(100*100)*'Formula Data'!$AB$22</f>
        <v>1.4021782063977055</v>
      </c>
      <c r="U43" s="9">
        <f>(VLOOKUP(U21,$AT$2:$AU$41,2,FALSE)*VLOOKUP(U65,$AV$2:$AW$41,2,FALSE))/(100*100)*'Formula Data'!$AB$22</f>
        <v>1.7745294262284783</v>
      </c>
      <c r="V43" s="9">
        <f>(VLOOKUP(V21,$AT$2:$AU$41,2,FALSE)*VLOOKUP(V65,$AV$2:$AW$41,2,FALSE))/(100*100)*'Formula Data'!$AB$22</f>
        <v>1.0033572175963821</v>
      </c>
      <c r="W43" s="9">
        <f>(VLOOKUP(W21,$AT$2:$AU$41,2,FALSE)*VLOOKUP(W65,$AV$2:$AW$41,2,FALSE))/(100*100)*'Formula Data'!$AB$22</f>
        <v>0.54180958094570753</v>
      </c>
      <c r="X43" s="9">
        <f>(VLOOKUP(X21,$AT$2:$AU$41,2,FALSE)*VLOOKUP(X65,$AV$2:$AW$41,2,FALSE))/(100*100)*'Formula Data'!$AB$22</f>
        <v>1.2883364700183257</v>
      </c>
      <c r="Y43" s="9">
        <f>(VLOOKUP(Y21,$AT$2:$AU$41,2,FALSE)*VLOOKUP(Y65,$AV$2:$AW$41,2,FALSE))/(100*100)*'Formula Data'!$AB$22</f>
        <v>1.1879081283017086</v>
      </c>
      <c r="Z43" s="83">
        <f>(VLOOKUP(Z21,$AT$2:$AU$41,2,FALSE)*VLOOKUP(Z65,$AV$2:$AW$41,2,FALSE))/(100*100)*'Formula Data'!$AB$22</f>
        <v>1.4667785073131561</v>
      </c>
      <c r="AA43" s="83">
        <f>(VLOOKUP(AA21,$AT$2:$AU$41,2,FALSE)*VLOOKUP(AA65,$AV$2:$AW$41,2,FALSE))/(100*100)*'Formula Data'!$AB$22</f>
        <v>0.9839900594127855</v>
      </c>
      <c r="AB43" s="84">
        <f>(VLOOKUP(AB21,$AT$2:$AU$41,2,FALSE)*VLOOKUP(AB65,$AV$2:$AW$41,2,FALSE))/(100*100)*'Formula Data'!$AB$22</f>
        <v>0.64839002248609268</v>
      </c>
      <c r="AC43" s="84">
        <f>(VLOOKUP(AC21,$AT$2:$AU$41,2,FALSE)*VLOOKUP(AC65,$AV$2:$AW$41,2,FALSE))/(100*100)*'Formula Data'!$AB$22</f>
        <v>1.2077398837243989</v>
      </c>
      <c r="AD43" s="84">
        <f>(VLOOKUP(AD21,$AT$2:$AU$41,2,FALSE)*VLOOKUP(AD65,$AV$2:$AW$41,2,FALSE))/(100*100)*'Formula Data'!$AB$22</f>
        <v>0.75283612376700482</v>
      </c>
      <c r="AE43" s="84">
        <f>(VLOOKUP(AE21,$AT$2:$AU$41,2,FALSE)*VLOOKUP(AE65,$AV$2:$AW$41,2,FALSE))/(100*100)*'Formula Data'!$AB$22</f>
        <v>1.0903039632249336</v>
      </c>
      <c r="AF43" s="84">
        <f>(VLOOKUP(AF21,$AT$2:$AU$41,2,FALSE)*VLOOKUP(AF65,$AV$2:$AW$41,2,FALSE))/(100*100)*'Formula Data'!$AB$22</f>
        <v>0.63662281573934532</v>
      </c>
      <c r="AG43" s="84">
        <f>(VLOOKUP(AG21,$AT$2:$AU$41,2,FALSE)*VLOOKUP(AG65,$AV$2:$AW$41,2,FALSE))/(100*100)*'Formula Data'!$AB$22</f>
        <v>1.1196586024628987</v>
      </c>
      <c r="AH43" s="84">
        <f>(VLOOKUP(AH21,$AT$2:$AU$41,2,FALSE)*VLOOKUP(AH65,$AV$2:$AW$41,2,FALSE))/(100*100)*'Formula Data'!$AB$22</f>
        <v>0.7596083140943739</v>
      </c>
      <c r="AI43" s="84">
        <f>(VLOOKUP(AI21,$AT$2:$AU$41,2,FALSE)*VLOOKUP(AI65,$AV$2:$AW$41,2,FALSE))/(100*100)*'Formula Data'!$AB$22</f>
        <v>1.0333104576970955</v>
      </c>
      <c r="AJ43" s="84">
        <f>(VLOOKUP(AJ21,$AT$2:$AU$41,2,FALSE)*VLOOKUP(AJ65,$AV$2:$AW$41,2,FALSE))/(100*100)*'Formula Data'!$AB$22</f>
        <v>0.87676179487514427</v>
      </c>
      <c r="AK43" s="9">
        <f>(VLOOKUP(AK21,$AT$2:$AU$41,2,FALSE)*VLOOKUP(AK65,$AV$2:$AW$41,2,FALSE))/(100*100)*'Formula Data'!$AB$22</f>
        <v>1.0923090758337746</v>
      </c>
      <c r="AL43" s="9">
        <f>(VLOOKUP(AL21,$AT$2:$AU$41,2,FALSE)*VLOOKUP(AL65,$AV$2:$AW$41,2,FALSE))/(100*100)*'Formula Data'!$AB$22</f>
        <v>0.53860294231545447</v>
      </c>
      <c r="AM43" s="9">
        <f>(VLOOKUP(AM21,$AT$2:$AU$41,2,FALSE)*VLOOKUP(AM65,$AV$2:$AW$41,2,FALSE))/(100*100)*'Formula Data'!$AB$22</f>
        <v>1.5581738543059251</v>
      </c>
      <c r="AN43" s="9">
        <f ca="1">IF(OR(Fixtures!$D$6&lt;=0,Fixtures!$D$6&gt;39),AVERAGE(B43:AM43),AVERAGE(OFFSET(A43,0,Fixtures!$D$6,1,38-Fixtures!$D$6+1)))</f>
        <v>0.96962980254912279</v>
      </c>
      <c r="AO43" s="41" t="str">
        <f t="shared" si="1"/>
        <v>WOL</v>
      </c>
      <c r="AP43" s="65">
        <f ca="1">AVERAGE(OFFSET(A43,0,Fixtures!$D$6,1,9))</f>
        <v>0.9521278923798856</v>
      </c>
      <c r="AQ43" s="65">
        <f ca="1">AVERAGE(OFFSET(A43,0,Fixtures!$D$6,1,6))</f>
        <v>0.92779495050215921</v>
      </c>
      <c r="AR43" s="65">
        <f ca="1">AVERAGE(OFFSET(A43,0,Fixtures!$D$6,1,3))</f>
        <v>1.0169599902387791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28-36</v>
      </c>
      <c r="AQ67" s="63" t="str">
        <f>CONCATENATE("GW ",Fixtures!$D$6,"-",Fixtures!$D$6+5)</f>
        <v>GW 28-33</v>
      </c>
      <c r="AR67" s="63" t="str">
        <f>CONCATENATE("GW ",Fixtures!$D$6,"-",Fixtures!$D$6+2)</f>
        <v>GW 28-30</v>
      </c>
      <c r="AS67" s="78"/>
    </row>
    <row r="68" spans="1:46" x14ac:dyDescent="0.3">
      <c r="A68" s="41" t="str">
        <f>$A46</f>
        <v>ARS</v>
      </c>
      <c r="B68" s="22">
        <f t="shared" ref="B68:B87" si="7">(VLOOKUP(B2,$AT$2:$AU$41,2,FALSE))</f>
        <v>72.330842752112204</v>
      </c>
      <c r="C68" s="22">
        <f t="shared" ref="C68:AM75" si="8">(VLOOKUP(C2,$AT$2:$AU$41,2,FALSE))</f>
        <v>79.867825381896267</v>
      </c>
      <c r="D68" s="22">
        <f t="shared" si="8"/>
        <v>158.58412079419605</v>
      </c>
      <c r="E68" s="22">
        <f t="shared" si="8"/>
        <v>88.30793433298453</v>
      </c>
      <c r="F68" s="22">
        <f t="shared" si="8"/>
        <v>89.666882861003714</v>
      </c>
      <c r="G68" s="22">
        <f t="shared" si="8"/>
        <v>81.867577343514867</v>
      </c>
      <c r="H68" s="22">
        <f t="shared" si="8"/>
        <v>131.08138785641688</v>
      </c>
      <c r="I68" s="22">
        <f t="shared" si="8"/>
        <v>69.535866066967472</v>
      </c>
      <c r="J68" s="22">
        <f t="shared" si="8"/>
        <v>92.343709841779571</v>
      </c>
      <c r="K68" s="22">
        <f t="shared" si="8"/>
        <v>58.829531606759517</v>
      </c>
      <c r="L68" s="22">
        <f t="shared" si="8"/>
        <v>92.837611003925332</v>
      </c>
      <c r="M68" s="22">
        <f t="shared" si="8"/>
        <v>131.36133571650458</v>
      </c>
      <c r="N68" s="22">
        <f t="shared" si="8"/>
        <v>94.201022857939606</v>
      </c>
      <c r="O68" s="22">
        <f t="shared" si="8"/>
        <v>86.559186857900158</v>
      </c>
      <c r="P68" s="22">
        <f t="shared" si="8"/>
        <v>82.229399541456075</v>
      </c>
      <c r="Q68" s="22">
        <f t="shared" si="8"/>
        <v>97.437040406785172</v>
      </c>
      <c r="R68" s="22">
        <f t="shared" si="8"/>
        <v>153.15454229967779</v>
      </c>
      <c r="S68" s="22">
        <f t="shared" si="8"/>
        <v>117.04650812095635</v>
      </c>
      <c r="T68" s="22">
        <f t="shared" si="8"/>
        <v>84.988280748515805</v>
      </c>
      <c r="U68" s="22">
        <f t="shared" si="8"/>
        <v>113.93108421748586</v>
      </c>
      <c r="V68" s="22">
        <f t="shared" si="8"/>
        <v>107.24840824615927</v>
      </c>
      <c r="W68" s="22">
        <f t="shared" si="8"/>
        <v>71.902760852706081</v>
      </c>
      <c r="X68" s="22">
        <f t="shared" si="8"/>
        <v>75.553944416001471</v>
      </c>
      <c r="Y68" s="22">
        <f t="shared" si="8"/>
        <v>139.24910293248271</v>
      </c>
      <c r="Z68" s="85">
        <f t="shared" si="8"/>
        <v>97.616231022317663</v>
      </c>
      <c r="AA68" s="85">
        <f t="shared" si="8"/>
        <v>59.179780433546348</v>
      </c>
      <c r="AB68" s="86">
        <f t="shared" si="8"/>
        <v>95.765324826237006</v>
      </c>
      <c r="AC68" s="130">
        <f t="shared" si="8"/>
        <v>187.18888503293954</v>
      </c>
      <c r="AD68" s="86">
        <f t="shared" si="8"/>
        <v>79.721214878278772</v>
      </c>
      <c r="AE68" s="86">
        <f t="shared" si="8"/>
        <v>100.50259943955743</v>
      </c>
      <c r="AF68" s="86">
        <f t="shared" si="8"/>
        <v>115.1345834930373</v>
      </c>
      <c r="AG68" s="86">
        <f t="shared" si="8"/>
        <v>70.821152883736488</v>
      </c>
      <c r="AH68" s="86">
        <f t="shared" si="8"/>
        <v>113.46819122701986</v>
      </c>
      <c r="AI68" s="86">
        <f t="shared" si="8"/>
        <v>107.47745649532192</v>
      </c>
      <c r="AJ68" s="86">
        <f t="shared" si="8"/>
        <v>107.93191974031443</v>
      </c>
      <c r="AK68" s="22">
        <f t="shared" si="8"/>
        <v>129.75064428616039</v>
      </c>
      <c r="AL68" s="22">
        <f t="shared" si="8"/>
        <v>100.0603723087404</v>
      </c>
      <c r="AM68" s="22">
        <f t="shared" si="8"/>
        <v>73.363813249912127</v>
      </c>
      <c r="AN68" s="22">
        <f ca="1">IF(OR(Fixtures!$D$6&lt;=0,Fixtures!$D$6&gt;39),AVERAGE(B68:AM68),AVERAGE(OFFSET(A68,0,Fixtures!$D$6,1,38-Fixtures!$D$6+1)))</f>
        <v>107.76553027591079</v>
      </c>
      <c r="AO68" s="41" t="str">
        <f>$A46</f>
        <v>ARS</v>
      </c>
      <c r="AP68" s="67">
        <f ca="1">AVERAGE(OFFSET(A68,0,Fixtures!$D$6,1,9))</f>
        <v>112.44407194181845</v>
      </c>
      <c r="AQ68" s="67">
        <f ca="1">AVERAGE(OFFSET(A68,0,Fixtures!$D$6,1,6))</f>
        <v>111.13943782576155</v>
      </c>
      <c r="AR68" s="67">
        <f ca="1">AVERAGE(OFFSET(A68,0,Fixtures!$D$6,1,3))</f>
        <v>122.4708997835919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si="7"/>
        <v>107.93191974031443</v>
      </c>
      <c r="C69" s="22">
        <f t="shared" ref="C69:Q69" si="10">(VLOOKUP(C3,$AT$2:$AU$41,2,FALSE))</f>
        <v>69.535866066967472</v>
      </c>
      <c r="D69" s="22">
        <f t="shared" si="10"/>
        <v>95.765324826237006</v>
      </c>
      <c r="E69" s="22">
        <f t="shared" si="10"/>
        <v>71.902760852706081</v>
      </c>
      <c r="F69" s="22">
        <f t="shared" si="10"/>
        <v>79.721214878278772</v>
      </c>
      <c r="G69" s="22">
        <f t="shared" si="10"/>
        <v>101.40667764504303</v>
      </c>
      <c r="H69" s="22">
        <f t="shared" si="10"/>
        <v>79.867825381896267</v>
      </c>
      <c r="I69" s="22">
        <f t="shared" si="10"/>
        <v>86.559186857900158</v>
      </c>
      <c r="J69" s="22">
        <f t="shared" si="10"/>
        <v>82.229399541456075</v>
      </c>
      <c r="K69" s="22">
        <f t="shared" si="10"/>
        <v>187.18888503293954</v>
      </c>
      <c r="L69" s="22">
        <f t="shared" si="10"/>
        <v>129.75064428616039</v>
      </c>
      <c r="M69" s="22">
        <f t="shared" si="10"/>
        <v>113.46819122701986</v>
      </c>
      <c r="N69" s="22">
        <f t="shared" si="10"/>
        <v>59.179780433546348</v>
      </c>
      <c r="O69" s="22">
        <f t="shared" si="10"/>
        <v>131.08138785641688</v>
      </c>
      <c r="P69" s="22">
        <f t="shared" si="10"/>
        <v>139.24910293248271</v>
      </c>
      <c r="Q69" s="22">
        <f t="shared" si="10"/>
        <v>107.47745649532192</v>
      </c>
      <c r="R69" s="22">
        <f t="shared" si="8"/>
        <v>92.343709841779571</v>
      </c>
      <c r="S69" s="22">
        <f t="shared" si="8"/>
        <v>94.201022857939606</v>
      </c>
      <c r="T69" s="22">
        <f t="shared" si="8"/>
        <v>70.821152883736488</v>
      </c>
      <c r="U69" s="22">
        <f t="shared" si="8"/>
        <v>89.666882861003714</v>
      </c>
      <c r="V69" s="22">
        <f t="shared" si="8"/>
        <v>97.616231022317663</v>
      </c>
      <c r="W69" s="22">
        <f t="shared" si="8"/>
        <v>153.15454229967779</v>
      </c>
      <c r="X69" s="22">
        <f t="shared" si="8"/>
        <v>100.50259943955743</v>
      </c>
      <c r="Y69" s="22">
        <f t="shared" si="8"/>
        <v>73.363813249912127</v>
      </c>
      <c r="Z69" s="85">
        <f t="shared" si="8"/>
        <v>84.988280748515805</v>
      </c>
      <c r="AA69" s="85">
        <f t="shared" si="8"/>
        <v>88.30793433298453</v>
      </c>
      <c r="AB69" s="86">
        <f t="shared" si="8"/>
        <v>115.1345834930373</v>
      </c>
      <c r="AC69" s="130">
        <f t="shared" si="8"/>
        <v>75.553944416001471</v>
      </c>
      <c r="AD69" s="86">
        <f t="shared" si="8"/>
        <v>131.36133571650458</v>
      </c>
      <c r="AE69" s="86">
        <f t="shared" si="8"/>
        <v>113.93108421748586</v>
      </c>
      <c r="AF69" s="86">
        <f t="shared" si="8"/>
        <v>72.330842752112204</v>
      </c>
      <c r="AG69" s="86">
        <f t="shared" si="8"/>
        <v>92.837611003925332</v>
      </c>
      <c r="AH69" s="86">
        <f t="shared" si="8"/>
        <v>158.58412079419605</v>
      </c>
      <c r="AI69" s="86">
        <f t="shared" si="8"/>
        <v>107.24840824615927</v>
      </c>
      <c r="AJ69" s="86">
        <f t="shared" si="8"/>
        <v>58.829531606759517</v>
      </c>
      <c r="AK69" s="22">
        <f t="shared" si="8"/>
        <v>117.04650812095635</v>
      </c>
      <c r="AL69" s="22">
        <f t="shared" si="8"/>
        <v>82.969099891398841</v>
      </c>
      <c r="AM69" s="22">
        <f t="shared" si="8"/>
        <v>97.437040406785172</v>
      </c>
      <c r="AN69" s="22">
        <f ca="1">IF(OR(Fixtures!$D$6&lt;=0,Fixtures!$D$6&gt;39),AVERAGE(B69:AM69),AVERAGE(OFFSET(A69,0,Fixtures!$D$6,1,38-Fixtures!$D$6+1)))</f>
        <v>100.73904792475314</v>
      </c>
      <c r="AO69" s="41" t="str">
        <f t="shared" ref="AO69:AO87" si="11">$A47</f>
        <v>AVL</v>
      </c>
      <c r="AP69" s="67">
        <f ca="1">AVERAGE(OFFSET(A69,0,Fixtures!$D$6,1,9))</f>
        <v>103.0803763193445</v>
      </c>
      <c r="AQ69" s="67">
        <f ca="1">AVERAGE(OFFSET(A69,0,Fixtures!$D$6,1,6))</f>
        <v>107.43315648337091</v>
      </c>
      <c r="AR69" s="67">
        <f ca="1">AVERAGE(OFFSET(A69,0,Fixtures!$D$6,1,3))</f>
        <v>106.94878811666398</v>
      </c>
      <c r="AS69" s="77"/>
      <c r="AT69" s="76"/>
    </row>
    <row r="70" spans="1:46" x14ac:dyDescent="0.3">
      <c r="A70" s="41" t="str">
        <f t="shared" si="9"/>
        <v>BOU</v>
      </c>
      <c r="B70" s="22">
        <f t="shared" si="7"/>
        <v>75.553944416001471</v>
      </c>
      <c r="C70" s="22">
        <f t="shared" si="8"/>
        <v>100.0603723087404</v>
      </c>
      <c r="D70" s="22">
        <f t="shared" si="8"/>
        <v>153.15454229967779</v>
      </c>
      <c r="E70" s="22">
        <f t="shared" si="8"/>
        <v>131.36133571650458</v>
      </c>
      <c r="F70" s="22">
        <f t="shared" si="8"/>
        <v>95.765324826237006</v>
      </c>
      <c r="G70" s="22">
        <f t="shared" si="8"/>
        <v>115.1345834930373</v>
      </c>
      <c r="H70" s="22">
        <f t="shared" si="8"/>
        <v>79.721214878278772</v>
      </c>
      <c r="I70" s="22">
        <f t="shared" si="8"/>
        <v>101.40667764504303</v>
      </c>
      <c r="J70" s="22">
        <f t="shared" si="8"/>
        <v>70.821152883736488</v>
      </c>
      <c r="K70" s="22">
        <f t="shared" si="8"/>
        <v>89.666882861003714</v>
      </c>
      <c r="L70" s="22">
        <f t="shared" si="8"/>
        <v>107.24840824615927</v>
      </c>
      <c r="M70" s="22">
        <f t="shared" si="8"/>
        <v>72.330842752112204</v>
      </c>
      <c r="N70" s="22">
        <f t="shared" si="8"/>
        <v>92.837611003925332</v>
      </c>
      <c r="O70" s="22">
        <f t="shared" si="8"/>
        <v>107.93191974031443</v>
      </c>
      <c r="P70" s="22">
        <f t="shared" si="8"/>
        <v>71.902760852706081</v>
      </c>
      <c r="Q70" s="22">
        <f t="shared" si="8"/>
        <v>129.75064428616039</v>
      </c>
      <c r="R70" s="22">
        <f t="shared" si="8"/>
        <v>139.24910293248271</v>
      </c>
      <c r="S70" s="22">
        <f t="shared" si="8"/>
        <v>79.867825381896267</v>
      </c>
      <c r="T70" s="22">
        <f t="shared" si="8"/>
        <v>82.969099891398841</v>
      </c>
      <c r="U70" s="22">
        <f t="shared" si="8"/>
        <v>100.50259943955743</v>
      </c>
      <c r="V70" s="22">
        <f t="shared" si="8"/>
        <v>97.437040406785172</v>
      </c>
      <c r="W70" s="22">
        <f t="shared" si="8"/>
        <v>73.363813249912127</v>
      </c>
      <c r="X70" s="22">
        <f t="shared" si="8"/>
        <v>86.559186857900158</v>
      </c>
      <c r="Y70" s="22">
        <f t="shared" si="8"/>
        <v>82.229399541456075</v>
      </c>
      <c r="Z70" s="85">
        <f t="shared" si="8"/>
        <v>81.867577343514867</v>
      </c>
      <c r="AA70" s="85">
        <f t="shared" si="8"/>
        <v>92.343709841779571</v>
      </c>
      <c r="AB70" s="86">
        <f t="shared" si="8"/>
        <v>97.616231022317663</v>
      </c>
      <c r="AC70" s="86">
        <f t="shared" si="8"/>
        <v>113.93108421748586</v>
      </c>
      <c r="AD70" s="86">
        <f t="shared" si="8"/>
        <v>158.58412079419605</v>
      </c>
      <c r="AE70" s="86">
        <f t="shared" si="8"/>
        <v>58.829531606759517</v>
      </c>
      <c r="AF70" s="86">
        <f t="shared" si="8"/>
        <v>113.46819122701986</v>
      </c>
      <c r="AG70" s="86">
        <f t="shared" si="8"/>
        <v>59.179780433546348</v>
      </c>
      <c r="AH70" s="86">
        <f t="shared" si="8"/>
        <v>131.08138785641688</v>
      </c>
      <c r="AI70" s="86">
        <f t="shared" si="8"/>
        <v>88.30793433298453</v>
      </c>
      <c r="AJ70" s="86">
        <f t="shared" si="8"/>
        <v>107.47745649532192</v>
      </c>
      <c r="AK70" s="22">
        <f t="shared" si="8"/>
        <v>187.18888503293954</v>
      </c>
      <c r="AL70" s="22">
        <f t="shared" si="8"/>
        <v>94.201022857939606</v>
      </c>
      <c r="AM70" s="22">
        <f t="shared" si="8"/>
        <v>117.04650812095635</v>
      </c>
      <c r="AN70" s="22">
        <f ca="1">IF(OR(Fixtures!$D$6&lt;=0,Fixtures!$D$6&gt;39),AVERAGE(B70:AM70),AVERAGE(OFFSET(A70,0,Fixtures!$D$6,1,38-Fixtures!$D$6+1)))</f>
        <v>111.75417299777877</v>
      </c>
      <c r="AO70" s="41" t="str">
        <f t="shared" si="11"/>
        <v>BOU</v>
      </c>
      <c r="AP70" s="67">
        <f ca="1">AVERAGE(OFFSET(A70,0,Fixtures!$D$6,1,9))</f>
        <v>113.11648577740783</v>
      </c>
      <c r="AQ70" s="67">
        <f ca="1">AVERAGE(OFFSET(A70,0,Fixtures!$D$6,1,6))</f>
        <v>105.84568268923742</v>
      </c>
      <c r="AR70" s="67">
        <f ca="1">AVERAGE(OFFSET(A70,0,Fixtures!$D$6,1,3))</f>
        <v>110.44824553948048</v>
      </c>
      <c r="AS70" s="77"/>
      <c r="AT70" s="76"/>
    </row>
    <row r="71" spans="1:46" x14ac:dyDescent="0.3">
      <c r="A71" s="41" t="str">
        <f t="shared" si="9"/>
        <v>BRI</v>
      </c>
      <c r="B71" s="22">
        <f t="shared" si="7"/>
        <v>89.666882861003714</v>
      </c>
      <c r="C71" s="22">
        <f t="shared" si="8"/>
        <v>79.721214878278772</v>
      </c>
      <c r="D71" s="22">
        <f t="shared" si="8"/>
        <v>94.201022857939606</v>
      </c>
      <c r="E71" s="22">
        <f t="shared" si="8"/>
        <v>187.18888503293954</v>
      </c>
      <c r="F71" s="22">
        <f t="shared" si="8"/>
        <v>79.867825381896267</v>
      </c>
      <c r="G71" s="22">
        <f t="shared" si="8"/>
        <v>72.330842752112204</v>
      </c>
      <c r="H71" s="22">
        <f t="shared" si="8"/>
        <v>139.24910293248271</v>
      </c>
      <c r="I71" s="22">
        <f t="shared" si="8"/>
        <v>88.30793433298453</v>
      </c>
      <c r="J71" s="22">
        <f t="shared" si="8"/>
        <v>100.0603723087404</v>
      </c>
      <c r="K71" s="22">
        <f t="shared" si="8"/>
        <v>95.765324826237006</v>
      </c>
      <c r="L71" s="22">
        <f t="shared" si="8"/>
        <v>70.821152883736488</v>
      </c>
      <c r="M71" s="22">
        <f t="shared" si="8"/>
        <v>131.08138785641688</v>
      </c>
      <c r="N71" s="22">
        <f t="shared" si="8"/>
        <v>107.47745649532192</v>
      </c>
      <c r="O71" s="22">
        <f t="shared" si="8"/>
        <v>158.58412079419605</v>
      </c>
      <c r="P71" s="22">
        <f t="shared" si="8"/>
        <v>101.40667764504303</v>
      </c>
      <c r="Q71" s="22">
        <f t="shared" si="8"/>
        <v>92.837611003925332</v>
      </c>
      <c r="R71" s="22">
        <f t="shared" si="8"/>
        <v>71.902760852706081</v>
      </c>
      <c r="S71" s="22">
        <f t="shared" si="8"/>
        <v>75.553944416001471</v>
      </c>
      <c r="T71" s="22">
        <f t="shared" si="8"/>
        <v>107.93191974031443</v>
      </c>
      <c r="U71" s="22">
        <f t="shared" si="8"/>
        <v>69.535866066967472</v>
      </c>
      <c r="V71" s="22">
        <f t="shared" si="8"/>
        <v>113.93108421748586</v>
      </c>
      <c r="W71" s="22">
        <f t="shared" si="8"/>
        <v>117.04650812095635</v>
      </c>
      <c r="X71" s="22">
        <f t="shared" si="8"/>
        <v>81.867577343514867</v>
      </c>
      <c r="Y71" s="22">
        <f t="shared" si="8"/>
        <v>84.988280748515805</v>
      </c>
      <c r="Z71" s="85">
        <f t="shared" si="8"/>
        <v>97.437040406785172</v>
      </c>
      <c r="AA71" s="85">
        <f t="shared" si="8"/>
        <v>73.363813249912127</v>
      </c>
      <c r="AB71" s="86">
        <f t="shared" si="8"/>
        <v>92.343709841779571</v>
      </c>
      <c r="AC71" s="86">
        <f t="shared" si="8"/>
        <v>58.829531606759517</v>
      </c>
      <c r="AD71" s="86">
        <f t="shared" si="8"/>
        <v>113.46819122701986</v>
      </c>
      <c r="AE71" s="86">
        <f t="shared" si="8"/>
        <v>82.969099891398841</v>
      </c>
      <c r="AF71" s="86">
        <f t="shared" si="8"/>
        <v>131.36133571650458</v>
      </c>
      <c r="AG71" s="86">
        <f t="shared" si="8"/>
        <v>107.24840824615927</v>
      </c>
      <c r="AH71" s="86">
        <f t="shared" si="8"/>
        <v>86.559186857900158</v>
      </c>
      <c r="AI71" s="86">
        <f t="shared" si="8"/>
        <v>129.75064428616039</v>
      </c>
      <c r="AJ71" s="86">
        <f t="shared" si="8"/>
        <v>153.15454229967779</v>
      </c>
      <c r="AK71" s="22">
        <f t="shared" si="8"/>
        <v>115.1345834930373</v>
      </c>
      <c r="AL71" s="22">
        <f t="shared" si="8"/>
        <v>59.179780433546348</v>
      </c>
      <c r="AM71" s="22">
        <f t="shared" si="8"/>
        <v>97.616231022317663</v>
      </c>
      <c r="AN71" s="22">
        <f ca="1">IF(OR(Fixtures!$D$6&lt;=0,Fixtures!$D$6&gt;39),AVERAGE(B71:AM71),AVERAGE(OFFSET(A71,0,Fixtures!$D$6,1,38-Fixtures!$D$6+1)))</f>
        <v>103.20650318913471</v>
      </c>
      <c r="AO71" s="41" t="str">
        <f t="shared" si="11"/>
        <v>BRI</v>
      </c>
      <c r="AP71" s="67">
        <f ca="1">AVERAGE(OFFSET(A71,0,Fixtures!$D$6,1,9))</f>
        <v>108.71950262495754</v>
      </c>
      <c r="AQ71" s="67">
        <f ca="1">AVERAGE(OFFSET(A71,0,Fixtures!$D$6,1,6))</f>
        <v>96.739292257623717</v>
      </c>
      <c r="AR71" s="67">
        <f ca="1">AVERAGE(OFFSET(A71,0,Fixtures!$D$6,1,3))</f>
        <v>85.088940908392729</v>
      </c>
      <c r="AS71" s="77"/>
      <c r="AT71" s="76"/>
    </row>
    <row r="72" spans="1:46" x14ac:dyDescent="0.3">
      <c r="A72" s="41" t="str">
        <f t="shared" si="9"/>
        <v>BUR</v>
      </c>
      <c r="B72" s="22">
        <f t="shared" si="7"/>
        <v>94.201022857939606</v>
      </c>
      <c r="C72" s="22">
        <f t="shared" si="8"/>
        <v>101.40667764504303</v>
      </c>
      <c r="D72" s="22">
        <f t="shared" si="8"/>
        <v>113.46819122701986</v>
      </c>
      <c r="E72" s="22">
        <f t="shared" si="8"/>
        <v>129.75064428616039</v>
      </c>
      <c r="F72" s="22">
        <f t="shared" si="8"/>
        <v>100.50259943955743</v>
      </c>
      <c r="G72" s="22">
        <f t="shared" si="8"/>
        <v>70.821152883736488</v>
      </c>
      <c r="H72" s="22">
        <f t="shared" si="8"/>
        <v>100.0603723087404</v>
      </c>
      <c r="I72" s="22">
        <f t="shared" si="8"/>
        <v>95.765324826237006</v>
      </c>
      <c r="J72" s="22">
        <f t="shared" si="8"/>
        <v>131.36133571650458</v>
      </c>
      <c r="K72" s="22">
        <f t="shared" si="8"/>
        <v>113.93108421748586</v>
      </c>
      <c r="L72" s="22">
        <f t="shared" si="8"/>
        <v>92.343709841779571</v>
      </c>
      <c r="M72" s="22">
        <f t="shared" si="8"/>
        <v>79.721214878278772</v>
      </c>
      <c r="N72" s="22">
        <f t="shared" si="8"/>
        <v>89.666882861003714</v>
      </c>
      <c r="O72" s="22">
        <f t="shared" si="8"/>
        <v>58.829531606759517</v>
      </c>
      <c r="P72" s="22">
        <f t="shared" si="8"/>
        <v>153.15454229967779</v>
      </c>
      <c r="Q72" s="22">
        <f t="shared" si="8"/>
        <v>107.93191974031443</v>
      </c>
      <c r="R72" s="22">
        <f t="shared" si="8"/>
        <v>59.179780433546348</v>
      </c>
      <c r="S72" s="22">
        <f t="shared" si="8"/>
        <v>84.988280748515805</v>
      </c>
      <c r="T72" s="22">
        <f t="shared" si="8"/>
        <v>117.04650812095635</v>
      </c>
      <c r="U72" s="22">
        <f t="shared" si="8"/>
        <v>107.24840824615927</v>
      </c>
      <c r="V72" s="22">
        <f t="shared" si="8"/>
        <v>81.867577343514867</v>
      </c>
      <c r="W72" s="22">
        <f t="shared" si="8"/>
        <v>139.24910293248271</v>
      </c>
      <c r="X72" s="22">
        <f t="shared" si="8"/>
        <v>107.47745649532192</v>
      </c>
      <c r="Y72" s="22">
        <f t="shared" si="8"/>
        <v>131.08138785641688</v>
      </c>
      <c r="Z72" s="85">
        <f t="shared" si="8"/>
        <v>82.969099891398841</v>
      </c>
      <c r="AA72" s="85">
        <f t="shared" si="8"/>
        <v>115.1345834930373</v>
      </c>
      <c r="AB72" s="86">
        <f t="shared" si="8"/>
        <v>69.535866066967472</v>
      </c>
      <c r="AC72" s="86">
        <f t="shared" si="8"/>
        <v>72.330842752112204</v>
      </c>
      <c r="AD72" s="86">
        <f t="shared" si="8"/>
        <v>88.30793433298453</v>
      </c>
      <c r="AE72" s="86">
        <f t="shared" si="8"/>
        <v>187.18888503293954</v>
      </c>
      <c r="AF72" s="86">
        <f t="shared" si="8"/>
        <v>73.363813249912127</v>
      </c>
      <c r="AG72" s="86">
        <f t="shared" si="8"/>
        <v>71.902760852706081</v>
      </c>
      <c r="AH72" s="86">
        <f t="shared" si="8"/>
        <v>75.553944416001471</v>
      </c>
      <c r="AI72" s="86">
        <f t="shared" si="8"/>
        <v>97.437040406785172</v>
      </c>
      <c r="AJ72" s="86">
        <f t="shared" si="8"/>
        <v>158.58412079419605</v>
      </c>
      <c r="AK72" s="22">
        <f t="shared" si="8"/>
        <v>92.837611003925332</v>
      </c>
      <c r="AL72" s="22">
        <f t="shared" si="8"/>
        <v>86.559186857900158</v>
      </c>
      <c r="AM72" s="22">
        <f t="shared" si="8"/>
        <v>82.229399541456075</v>
      </c>
      <c r="AN72" s="22">
        <f ca="1">IF(OR(Fixtures!$D$6&lt;=0,Fixtures!$D$6&gt;39),AVERAGE(B72:AM72),AVERAGE(OFFSET(A72,0,Fixtures!$D$6,1,38-Fixtures!$D$6+1)))</f>
        <v>98.754139930992608</v>
      </c>
      <c r="AO72" s="41" t="str">
        <f t="shared" si="11"/>
        <v>BUR</v>
      </c>
      <c r="AP72" s="67">
        <f ca="1">AVERAGE(OFFSET(A72,0,Fixtures!$D$6,1,9))</f>
        <v>101.94521698239583</v>
      </c>
      <c r="AQ72" s="67">
        <f ca="1">AVERAGE(OFFSET(A72,0,Fixtures!$D$6,1,6))</f>
        <v>94.774696772775997</v>
      </c>
      <c r="AR72" s="67">
        <f ca="1">AVERAGE(OFFSET(A72,0,Fixtures!$D$6,1,3))</f>
        <v>115.94255403934544</v>
      </c>
      <c r="AS72" s="77"/>
      <c r="AT72" s="76"/>
    </row>
    <row r="73" spans="1:46" x14ac:dyDescent="0.3">
      <c r="A73" s="41" t="str">
        <f t="shared" si="9"/>
        <v>CHE</v>
      </c>
      <c r="B73" s="22">
        <f t="shared" si="7"/>
        <v>131.08138785641688</v>
      </c>
      <c r="C73" s="22">
        <f t="shared" si="8"/>
        <v>107.47745649532192</v>
      </c>
      <c r="D73" s="22">
        <f t="shared" si="8"/>
        <v>86.559186857900158</v>
      </c>
      <c r="E73" s="22">
        <f t="shared" si="8"/>
        <v>75.553944416001471</v>
      </c>
      <c r="F73" s="22">
        <f t="shared" si="8"/>
        <v>113.46819122701986</v>
      </c>
      <c r="G73" s="22">
        <f t="shared" si="8"/>
        <v>129.75064428616039</v>
      </c>
      <c r="H73" s="22">
        <f t="shared" si="8"/>
        <v>82.229399541456075</v>
      </c>
      <c r="I73" s="22">
        <f t="shared" si="8"/>
        <v>115.1345834930373</v>
      </c>
      <c r="J73" s="22">
        <f t="shared" si="8"/>
        <v>59.179780433546348</v>
      </c>
      <c r="K73" s="22">
        <f t="shared" si="8"/>
        <v>97.616231022317663</v>
      </c>
      <c r="L73" s="22">
        <f t="shared" si="8"/>
        <v>89.666882861003714</v>
      </c>
      <c r="M73" s="22">
        <f t="shared" si="8"/>
        <v>58.829531606759517</v>
      </c>
      <c r="N73" s="22">
        <f t="shared" si="8"/>
        <v>187.18888503293954</v>
      </c>
      <c r="O73" s="22">
        <f t="shared" si="8"/>
        <v>79.721214878278772</v>
      </c>
      <c r="P73" s="22">
        <f t="shared" si="8"/>
        <v>81.867577343514867</v>
      </c>
      <c r="Q73" s="22">
        <f t="shared" si="8"/>
        <v>117.04650812095635</v>
      </c>
      <c r="R73" s="22">
        <f t="shared" si="8"/>
        <v>69.535866066967472</v>
      </c>
      <c r="S73" s="22">
        <f t="shared" si="8"/>
        <v>107.93191974031443</v>
      </c>
      <c r="T73" s="22">
        <f t="shared" si="8"/>
        <v>94.201022857939606</v>
      </c>
      <c r="U73" s="22">
        <f t="shared" si="8"/>
        <v>101.40667764504303</v>
      </c>
      <c r="V73" s="22">
        <f t="shared" si="8"/>
        <v>100.50259943955743</v>
      </c>
      <c r="W73" s="22">
        <f t="shared" si="8"/>
        <v>79.867825381896267</v>
      </c>
      <c r="X73" s="22">
        <f t="shared" si="8"/>
        <v>72.330842752112204</v>
      </c>
      <c r="Y73" s="22">
        <f t="shared" si="8"/>
        <v>82.969099891398841</v>
      </c>
      <c r="Z73" s="85">
        <f t="shared" si="8"/>
        <v>131.36133571650458</v>
      </c>
      <c r="AA73" s="85">
        <f t="shared" si="8"/>
        <v>107.24840824615927</v>
      </c>
      <c r="AB73" s="86">
        <f t="shared" si="8"/>
        <v>88.30793433298453</v>
      </c>
      <c r="AC73" s="86">
        <f t="shared" si="8"/>
        <v>84.988280748515805</v>
      </c>
      <c r="AD73" s="86">
        <f t="shared" si="8"/>
        <v>95.765324826237006</v>
      </c>
      <c r="AE73" s="86">
        <f t="shared" si="8"/>
        <v>100.0603723087404</v>
      </c>
      <c r="AF73" s="86">
        <f t="shared" si="8"/>
        <v>153.15454229967779</v>
      </c>
      <c r="AG73" s="86">
        <f t="shared" si="8"/>
        <v>97.437040406785172</v>
      </c>
      <c r="AH73" s="86">
        <f t="shared" si="8"/>
        <v>73.363813249912127</v>
      </c>
      <c r="AI73" s="86">
        <f t="shared" si="8"/>
        <v>71.902760852706081</v>
      </c>
      <c r="AJ73" s="86">
        <f t="shared" si="8"/>
        <v>92.343709841779571</v>
      </c>
      <c r="AK73" s="22">
        <f t="shared" si="8"/>
        <v>70.821152883736488</v>
      </c>
      <c r="AL73" s="22">
        <f t="shared" si="8"/>
        <v>158.58412079419605</v>
      </c>
      <c r="AM73" s="22">
        <f t="shared" si="8"/>
        <v>92.837611003925332</v>
      </c>
      <c r="AN73" s="22">
        <f ca="1">IF(OR(Fixtures!$D$6&lt;=0,Fixtures!$D$6&gt;39),AVERAGE(B73:AM73),AVERAGE(OFFSET(A73,0,Fixtures!$D$6,1,38-Fixtures!$D$6+1)))</f>
        <v>99.205339019655625</v>
      </c>
      <c r="AO73" s="41" t="str">
        <f t="shared" si="11"/>
        <v>CHE</v>
      </c>
      <c r="AP73" s="67">
        <f ca="1">AVERAGE(OFFSET(A73,0,Fixtures!$D$6,1,9))</f>
        <v>93.315221935343388</v>
      </c>
      <c r="AQ73" s="67">
        <f ca="1">AVERAGE(OFFSET(A73,0,Fixtures!$D$6,1,6))</f>
        <v>100.79489563997805</v>
      </c>
      <c r="AR73" s="67">
        <f ca="1">AVERAGE(OFFSET(A73,0,Fixtures!$D$6,1,3))</f>
        <v>93.604659294497722</v>
      </c>
      <c r="AS73" s="77"/>
      <c r="AT73" s="76"/>
    </row>
    <row r="74" spans="1:46" x14ac:dyDescent="0.3">
      <c r="A74" s="41" t="str">
        <f t="shared" si="9"/>
        <v>CRY</v>
      </c>
      <c r="B74" s="22">
        <f t="shared" si="7"/>
        <v>95.765324826237006</v>
      </c>
      <c r="C74" s="22">
        <f t="shared" si="8"/>
        <v>92.343709841779571</v>
      </c>
      <c r="D74" s="22">
        <f t="shared" si="8"/>
        <v>131.08138785641688</v>
      </c>
      <c r="E74" s="22">
        <f t="shared" si="8"/>
        <v>81.867577343514867</v>
      </c>
      <c r="F74" s="22">
        <f t="shared" si="8"/>
        <v>107.93191974031443</v>
      </c>
      <c r="G74" s="22">
        <f t="shared" si="8"/>
        <v>92.837611003925332</v>
      </c>
      <c r="H74" s="22">
        <f t="shared" si="8"/>
        <v>70.821152883736488</v>
      </c>
      <c r="I74" s="22">
        <f t="shared" si="8"/>
        <v>97.437040406785172</v>
      </c>
      <c r="J74" s="22">
        <f t="shared" si="8"/>
        <v>153.15454229967779</v>
      </c>
      <c r="K74" s="22">
        <f t="shared" si="8"/>
        <v>101.40667764504303</v>
      </c>
      <c r="L74" s="22">
        <f t="shared" si="8"/>
        <v>107.47745649532192</v>
      </c>
      <c r="M74" s="22">
        <f t="shared" si="8"/>
        <v>139.24910293248271</v>
      </c>
      <c r="N74" s="22">
        <f t="shared" si="8"/>
        <v>129.75064428616039</v>
      </c>
      <c r="O74" s="22">
        <f t="shared" si="8"/>
        <v>97.616231022317663</v>
      </c>
      <c r="P74" s="22">
        <f t="shared" si="8"/>
        <v>69.535866066967472</v>
      </c>
      <c r="Q74" s="22">
        <f t="shared" si="8"/>
        <v>89.666882861003714</v>
      </c>
      <c r="R74" s="22">
        <f t="shared" si="8"/>
        <v>82.229399541456075</v>
      </c>
      <c r="S74" s="22">
        <f t="shared" si="8"/>
        <v>72.330842752112204</v>
      </c>
      <c r="T74" s="22">
        <f t="shared" si="8"/>
        <v>79.721214878278772</v>
      </c>
      <c r="U74" s="22">
        <f t="shared" si="8"/>
        <v>115.1345834930373</v>
      </c>
      <c r="V74" s="22">
        <f t="shared" si="8"/>
        <v>86.559186857900158</v>
      </c>
      <c r="W74" s="22">
        <f t="shared" si="8"/>
        <v>82.969099891398841</v>
      </c>
      <c r="X74" s="22">
        <f t="shared" si="8"/>
        <v>187.18888503293954</v>
      </c>
      <c r="Y74" s="22">
        <f t="shared" si="8"/>
        <v>94.201022857939606</v>
      </c>
      <c r="Z74" s="85">
        <f t="shared" si="8"/>
        <v>75.553944416001471</v>
      </c>
      <c r="AA74" s="85">
        <f t="shared" si="8"/>
        <v>117.04650812095635</v>
      </c>
      <c r="AB74" s="86">
        <f t="shared" si="8"/>
        <v>59.179780433546348</v>
      </c>
      <c r="AC74" s="86">
        <f t="shared" si="8"/>
        <v>100.50259943955743</v>
      </c>
      <c r="AD74" s="86">
        <f t="shared" si="8"/>
        <v>73.363813249912127</v>
      </c>
      <c r="AE74" s="86">
        <f t="shared" si="8"/>
        <v>84.988280748515805</v>
      </c>
      <c r="AF74" s="86">
        <f t="shared" si="8"/>
        <v>158.58412079419605</v>
      </c>
      <c r="AG74" s="86">
        <f t="shared" si="8"/>
        <v>79.867825381896267</v>
      </c>
      <c r="AH74" s="86">
        <f t="shared" si="8"/>
        <v>131.36133571650458</v>
      </c>
      <c r="AI74" s="86">
        <f t="shared" si="8"/>
        <v>113.93108421748586</v>
      </c>
      <c r="AJ74" s="86">
        <f t="shared" si="8"/>
        <v>100.0603723087404</v>
      </c>
      <c r="AK74" s="22">
        <f t="shared" si="8"/>
        <v>107.24840824615927</v>
      </c>
      <c r="AL74" s="22">
        <f t="shared" si="8"/>
        <v>113.46819122701986</v>
      </c>
      <c r="AM74" s="22">
        <f t="shared" si="8"/>
        <v>88.30793433298453</v>
      </c>
      <c r="AN74" s="22">
        <f ca="1">IF(OR(Fixtures!$D$6&lt;=0,Fixtures!$D$6&gt;39),AVERAGE(B74:AM74),AVERAGE(OFFSET(A74,0,Fixtures!$D$6,1,38-Fixtures!$D$6+1)))</f>
        <v>104.69854233299748</v>
      </c>
      <c r="AO74" s="41" t="str">
        <f t="shared" si="11"/>
        <v>CRY</v>
      </c>
      <c r="AP74" s="67">
        <f ca="1">AVERAGE(OFFSET(A74,0,Fixtures!$D$6,1,9))</f>
        <v>105.54531556699642</v>
      </c>
      <c r="AQ74" s="67">
        <f ca="1">AVERAGE(OFFSET(A74,0,Fixtures!$D$6,1,6))</f>
        <v>104.77799588843038</v>
      </c>
      <c r="AR74" s="67">
        <f ca="1">AVERAGE(OFFSET(A74,0,Fixtures!$D$6,1,3))</f>
        <v>86.284897812661782</v>
      </c>
      <c r="AS74" s="77"/>
      <c r="AT74" s="76"/>
    </row>
    <row r="75" spans="1:46" x14ac:dyDescent="0.3">
      <c r="A75" s="41" t="str">
        <f t="shared" si="9"/>
        <v>EVE</v>
      </c>
      <c r="B75" s="22">
        <f t="shared" si="7"/>
        <v>71.902760852706081</v>
      </c>
      <c r="C75" s="22">
        <f t="shared" si="8"/>
        <v>73.363813249912127</v>
      </c>
      <c r="D75" s="22">
        <f t="shared" si="8"/>
        <v>100.0603723087404</v>
      </c>
      <c r="E75" s="22">
        <f t="shared" si="8"/>
        <v>92.837611003925332</v>
      </c>
      <c r="F75" s="22">
        <f t="shared" si="8"/>
        <v>84.988280748515805</v>
      </c>
      <c r="G75" s="22">
        <f t="shared" si="8"/>
        <v>75.553944416001471</v>
      </c>
      <c r="H75" s="22">
        <f t="shared" si="8"/>
        <v>153.15454229967779</v>
      </c>
      <c r="I75" s="22">
        <f t="shared" si="8"/>
        <v>97.616231022317663</v>
      </c>
      <c r="J75" s="22">
        <f t="shared" si="8"/>
        <v>79.721214878278772</v>
      </c>
      <c r="K75" s="22">
        <f t="shared" si="8"/>
        <v>100.50259943955743</v>
      </c>
      <c r="L75" s="22">
        <f t="shared" si="8"/>
        <v>88.30793433298453</v>
      </c>
      <c r="M75" s="22">
        <f t="shared" si="8"/>
        <v>115.1345834930373</v>
      </c>
      <c r="N75" s="22">
        <f t="shared" ref="C75:AM82" si="12">(VLOOKUP(N9,$AT$2:$AU$41,2,FALSE))</f>
        <v>70.821152883736488</v>
      </c>
      <c r="O75" s="22">
        <f t="shared" si="12"/>
        <v>131.36133571650458</v>
      </c>
      <c r="P75" s="22">
        <f t="shared" si="12"/>
        <v>158.58412079419605</v>
      </c>
      <c r="Q75" s="22">
        <f t="shared" si="12"/>
        <v>113.93108421748586</v>
      </c>
      <c r="R75" s="22">
        <f t="shared" si="12"/>
        <v>131.08138785641688</v>
      </c>
      <c r="S75" s="22">
        <f t="shared" si="12"/>
        <v>82.969099891398841</v>
      </c>
      <c r="T75" s="22">
        <f t="shared" si="12"/>
        <v>79.867825381896267</v>
      </c>
      <c r="U75" s="22">
        <f t="shared" si="12"/>
        <v>72.330842752112204</v>
      </c>
      <c r="V75" s="22">
        <f t="shared" si="12"/>
        <v>187.18888503293954</v>
      </c>
      <c r="W75" s="22">
        <f t="shared" si="12"/>
        <v>82.229399541456075</v>
      </c>
      <c r="X75" s="22">
        <f t="shared" si="12"/>
        <v>97.437040406785172</v>
      </c>
      <c r="Y75" s="22">
        <f t="shared" si="12"/>
        <v>59.179780433546348</v>
      </c>
      <c r="Z75" s="85">
        <f t="shared" si="12"/>
        <v>89.666882861003714</v>
      </c>
      <c r="AA75" s="85">
        <f t="shared" si="12"/>
        <v>58.829531606759517</v>
      </c>
      <c r="AB75" s="86">
        <f t="shared" si="12"/>
        <v>101.40667764504303</v>
      </c>
      <c r="AC75" s="86">
        <f t="shared" ref="AC75" si="13">(VLOOKUP(AC9,$AT$2:$AU$41,2,FALSE))</f>
        <v>107.24840824615927</v>
      </c>
      <c r="AD75" s="86">
        <f t="shared" si="12"/>
        <v>139.24910293248271</v>
      </c>
      <c r="AE75" s="86">
        <f t="shared" si="12"/>
        <v>129.75064428616039</v>
      </c>
      <c r="AF75" s="86">
        <f t="shared" si="12"/>
        <v>86.559186857900158</v>
      </c>
      <c r="AG75" s="86">
        <f t="shared" si="12"/>
        <v>107.47745649532192</v>
      </c>
      <c r="AH75" s="86">
        <f t="shared" si="12"/>
        <v>107.93191974031443</v>
      </c>
      <c r="AI75" s="86">
        <f t="shared" si="12"/>
        <v>94.201022857939606</v>
      </c>
      <c r="AJ75" s="86">
        <f t="shared" si="12"/>
        <v>113.46819122701986</v>
      </c>
      <c r="AK75" s="22">
        <f t="shared" si="12"/>
        <v>81.867577343514867</v>
      </c>
      <c r="AL75" s="22">
        <f t="shared" si="12"/>
        <v>92.343709841779571</v>
      </c>
      <c r="AM75" s="22">
        <f t="shared" si="12"/>
        <v>69.535866066967472</v>
      </c>
      <c r="AN75" s="22">
        <f ca="1">IF(OR(Fixtures!$D$6&lt;=0,Fixtures!$D$6&gt;39),AVERAGE(B75:AM75),AVERAGE(OFFSET(A75,0,Fixtures!$D$6,1,38-Fixtures!$D$6+1)))</f>
        <v>102.69391689959639</v>
      </c>
      <c r="AO75" s="41" t="str">
        <f t="shared" si="11"/>
        <v>EVE</v>
      </c>
      <c r="AP75" s="67">
        <f ca="1">AVERAGE(OFFSET(A75,0,Fixtures!$D$6,1,9))</f>
        <v>107.52816777631259</v>
      </c>
      <c r="AQ75" s="67">
        <f ca="1">AVERAGE(OFFSET(A75,0,Fixtures!$D$6,1,6))</f>
        <v>113.03611975972315</v>
      </c>
      <c r="AR75" s="67">
        <f ca="1">AVERAGE(OFFSET(A75,0,Fixtures!$D$6,1,3))</f>
        <v>125.41605182160079</v>
      </c>
      <c r="AS75" s="77"/>
      <c r="AT75" s="76"/>
    </row>
    <row r="76" spans="1:46" x14ac:dyDescent="0.3">
      <c r="A76" s="41" t="str">
        <f t="shared" si="9"/>
        <v>LEI</v>
      </c>
      <c r="B76" s="22">
        <f t="shared" si="7"/>
        <v>92.837611003925332</v>
      </c>
      <c r="C76" s="22">
        <f t="shared" si="12"/>
        <v>139.24910293248271</v>
      </c>
      <c r="D76" s="22">
        <f t="shared" si="12"/>
        <v>92.343709841779571</v>
      </c>
      <c r="E76" s="22">
        <f t="shared" si="12"/>
        <v>69.535866066967472</v>
      </c>
      <c r="F76" s="22">
        <f t="shared" si="12"/>
        <v>131.08138785641688</v>
      </c>
      <c r="G76" s="22">
        <f t="shared" si="12"/>
        <v>88.30793433298453</v>
      </c>
      <c r="H76" s="22">
        <f t="shared" si="12"/>
        <v>59.179780433546348</v>
      </c>
      <c r="I76" s="22">
        <f t="shared" si="12"/>
        <v>158.58412079419605</v>
      </c>
      <c r="J76" s="22">
        <f t="shared" si="12"/>
        <v>79.867825381896267</v>
      </c>
      <c r="K76" s="22">
        <f t="shared" si="12"/>
        <v>115.1345834930373</v>
      </c>
      <c r="L76" s="22">
        <f t="shared" si="12"/>
        <v>71.902760852706081</v>
      </c>
      <c r="M76" s="22">
        <f t="shared" si="12"/>
        <v>82.969099891398841</v>
      </c>
      <c r="N76" s="22">
        <f t="shared" si="12"/>
        <v>100.50259943955743</v>
      </c>
      <c r="O76" s="22">
        <f t="shared" si="12"/>
        <v>95.765324826237006</v>
      </c>
      <c r="P76" s="22">
        <f t="shared" si="12"/>
        <v>73.363813249912127</v>
      </c>
      <c r="Q76" s="22">
        <f t="shared" si="12"/>
        <v>100.0603723087404</v>
      </c>
      <c r="R76" s="22">
        <f t="shared" si="12"/>
        <v>70.821152883736488</v>
      </c>
      <c r="S76" s="22">
        <f t="shared" si="12"/>
        <v>187.18888503293954</v>
      </c>
      <c r="T76" s="22">
        <f t="shared" si="12"/>
        <v>129.75064428616039</v>
      </c>
      <c r="U76" s="22">
        <f t="shared" si="12"/>
        <v>97.437040406785172</v>
      </c>
      <c r="V76" s="22">
        <f t="shared" si="12"/>
        <v>72.330842752112204</v>
      </c>
      <c r="W76" s="22">
        <f t="shared" si="12"/>
        <v>94.201022857939606</v>
      </c>
      <c r="X76" s="22">
        <f t="shared" si="12"/>
        <v>97.616231022317663</v>
      </c>
      <c r="Y76" s="22">
        <f t="shared" si="12"/>
        <v>79.721214878278772</v>
      </c>
      <c r="Z76" s="85">
        <f t="shared" si="12"/>
        <v>113.93108421748586</v>
      </c>
      <c r="AA76" s="85">
        <f t="shared" si="12"/>
        <v>113.46819122701986</v>
      </c>
      <c r="AB76" s="86">
        <f t="shared" si="12"/>
        <v>153.15454229967779</v>
      </c>
      <c r="AC76" s="86">
        <f t="shared" si="12"/>
        <v>86.559186857900158</v>
      </c>
      <c r="AD76" s="86">
        <f t="shared" si="12"/>
        <v>81.867577343514867</v>
      </c>
      <c r="AE76" s="86">
        <f t="shared" si="12"/>
        <v>89.666882861003714</v>
      </c>
      <c r="AF76" s="86">
        <f t="shared" si="12"/>
        <v>82.229399541456075</v>
      </c>
      <c r="AG76" s="86">
        <f t="shared" si="12"/>
        <v>117.04650812095635</v>
      </c>
      <c r="AH76" s="86">
        <f t="shared" si="12"/>
        <v>58.829531606759517</v>
      </c>
      <c r="AI76" s="86">
        <f t="shared" si="12"/>
        <v>101.40667764504303</v>
      </c>
      <c r="AJ76" s="86">
        <f t="shared" si="12"/>
        <v>84.988280748515805</v>
      </c>
      <c r="AK76" s="22">
        <f t="shared" si="12"/>
        <v>75.553944416001471</v>
      </c>
      <c r="AL76" s="22">
        <f t="shared" si="12"/>
        <v>107.93191974031443</v>
      </c>
      <c r="AM76" s="22">
        <f t="shared" si="12"/>
        <v>107.24840824615927</v>
      </c>
      <c r="AN76" s="22">
        <f ca="1">IF(OR(Fixtures!$D$6&lt;=0,Fixtures!$D$6&gt;39),AVERAGE(B76:AM76),AVERAGE(OFFSET(A76,0,Fixtures!$D$6,1,38-Fixtures!$D$6+1)))</f>
        <v>90.302574284329523</v>
      </c>
      <c r="AO76" s="41" t="str">
        <f t="shared" si="11"/>
        <v>LEI</v>
      </c>
      <c r="AP76" s="67">
        <f ca="1">AVERAGE(OFFSET(A76,0,Fixtures!$D$6,1,9))</f>
        <v>86.460887682350119</v>
      </c>
      <c r="AQ76" s="67">
        <f ca="1">AVERAGE(OFFSET(A76,0,Fixtures!$D$6,1,6))</f>
        <v>86.033181055265118</v>
      </c>
      <c r="AR76" s="67">
        <f ca="1">AVERAGE(OFFSET(A76,0,Fixtures!$D$6,1,3))</f>
        <v>86.031215687472923</v>
      </c>
      <c r="AS76" s="77"/>
      <c r="AT76" s="76"/>
    </row>
    <row r="77" spans="1:46" x14ac:dyDescent="0.3">
      <c r="A77" s="41" t="str">
        <f t="shared" si="9"/>
        <v>LIV</v>
      </c>
      <c r="B77" s="22">
        <f t="shared" si="7"/>
        <v>70.821152883736488</v>
      </c>
      <c r="C77" s="22">
        <f t="shared" si="12"/>
        <v>115.1345834930373</v>
      </c>
      <c r="D77" s="22">
        <f t="shared" si="12"/>
        <v>82.969099891398841</v>
      </c>
      <c r="E77" s="22">
        <f t="shared" si="12"/>
        <v>97.616231022317663</v>
      </c>
      <c r="F77" s="22">
        <f t="shared" si="12"/>
        <v>59.179780433546348</v>
      </c>
      <c r="G77" s="22">
        <f t="shared" si="12"/>
        <v>139.24910293248271</v>
      </c>
      <c r="H77" s="22">
        <f t="shared" si="12"/>
        <v>92.343709841779571</v>
      </c>
      <c r="I77" s="22">
        <f t="shared" si="12"/>
        <v>107.47745649532192</v>
      </c>
      <c r="J77" s="22">
        <f t="shared" si="12"/>
        <v>131.08138785641688</v>
      </c>
      <c r="K77" s="22">
        <f t="shared" si="12"/>
        <v>88.30793433298453</v>
      </c>
      <c r="L77" s="22">
        <f t="shared" si="12"/>
        <v>100.0603723087404</v>
      </c>
      <c r="M77" s="22">
        <f t="shared" si="12"/>
        <v>153.15454229967779</v>
      </c>
      <c r="N77" s="22">
        <f t="shared" si="12"/>
        <v>71.902760852706081</v>
      </c>
      <c r="O77" s="22">
        <f t="shared" si="12"/>
        <v>82.229399541456075</v>
      </c>
      <c r="P77" s="22">
        <f t="shared" si="12"/>
        <v>95.765324826237006</v>
      </c>
      <c r="Q77" s="22">
        <f t="shared" si="12"/>
        <v>84.988280748515805</v>
      </c>
      <c r="R77" s="22">
        <f t="shared" si="12"/>
        <v>73.363813249912127</v>
      </c>
      <c r="S77" s="92">
        <f t="shared" si="12"/>
        <v>97.437040406785172</v>
      </c>
      <c r="T77" s="22">
        <f t="shared" si="12"/>
        <v>131.36133571650458</v>
      </c>
      <c r="U77" s="22">
        <f t="shared" si="12"/>
        <v>92.837611003925332</v>
      </c>
      <c r="V77" s="22">
        <f t="shared" si="12"/>
        <v>75.553944416001471</v>
      </c>
      <c r="W77" s="22">
        <f t="shared" si="12"/>
        <v>107.93191974031443</v>
      </c>
      <c r="X77" s="22">
        <f t="shared" si="12"/>
        <v>107.24840824615927</v>
      </c>
      <c r="Y77" s="92">
        <f t="shared" si="12"/>
        <v>113.46819122701986</v>
      </c>
      <c r="Z77" s="85">
        <f t="shared" si="12"/>
        <v>94.201022857939606</v>
      </c>
      <c r="AA77" s="85">
        <f t="shared" si="12"/>
        <v>86.559186857900158</v>
      </c>
      <c r="AB77" s="86">
        <f t="shared" si="12"/>
        <v>79.721214878278772</v>
      </c>
      <c r="AC77" s="86">
        <f t="shared" si="12"/>
        <v>89.666882861003714</v>
      </c>
      <c r="AD77" s="86">
        <f t="shared" si="12"/>
        <v>69.535866066967472</v>
      </c>
      <c r="AE77" s="86">
        <f t="shared" si="12"/>
        <v>117.04650812095635</v>
      </c>
      <c r="AF77" s="86">
        <f t="shared" si="12"/>
        <v>58.829531606759517</v>
      </c>
      <c r="AG77" s="86">
        <f t="shared" si="12"/>
        <v>187.18888503293954</v>
      </c>
      <c r="AH77" s="86">
        <f t="shared" si="12"/>
        <v>81.867577343514867</v>
      </c>
      <c r="AI77" s="86">
        <f t="shared" si="12"/>
        <v>100.50259943955743</v>
      </c>
      <c r="AJ77" s="86">
        <f t="shared" si="12"/>
        <v>79.867825381896267</v>
      </c>
      <c r="AK77" s="22">
        <f t="shared" si="12"/>
        <v>101.40667764504303</v>
      </c>
      <c r="AL77" s="22">
        <f t="shared" si="12"/>
        <v>113.93108421748586</v>
      </c>
      <c r="AM77" s="22">
        <f t="shared" si="12"/>
        <v>72.330842752112204</v>
      </c>
      <c r="AN77" s="22">
        <f ca="1">IF(OR(Fixtures!$D$6&lt;=0,Fixtures!$D$6&gt;39),AVERAGE(B77:AM77),AVERAGE(OFFSET(A77,0,Fixtures!$D$6,1,38-Fixtures!$D$6+1)))</f>
        <v>97.470389133476019</v>
      </c>
      <c r="AO77" s="41" t="str">
        <f t="shared" si="11"/>
        <v>LIV</v>
      </c>
      <c r="AP77" s="67">
        <f ca="1">AVERAGE(OFFSET(A77,0,Fixtures!$D$6,1,9))</f>
        <v>98.434705944293142</v>
      </c>
      <c r="AQ77" s="67">
        <f ca="1">AVERAGE(OFFSET(A77,0,Fixtures!$D$6,1,6))</f>
        <v>100.68920850535692</v>
      </c>
      <c r="AR77" s="67">
        <f ca="1">AVERAGE(OFFSET(A77,0,Fixtures!$D$6,1,3))</f>
        <v>92.083085682975835</v>
      </c>
      <c r="AS77" s="77"/>
      <c r="AT77" s="76"/>
    </row>
    <row r="78" spans="1:46" x14ac:dyDescent="0.3">
      <c r="A78" s="41" t="str">
        <f t="shared" si="9"/>
        <v>MCI</v>
      </c>
      <c r="B78" s="22">
        <f t="shared" si="7"/>
        <v>97.437040406785172</v>
      </c>
      <c r="C78" s="22">
        <f t="shared" si="12"/>
        <v>88.30793433298453</v>
      </c>
      <c r="D78" s="22">
        <f t="shared" si="12"/>
        <v>84.988280748515805</v>
      </c>
      <c r="E78" s="22">
        <f t="shared" si="12"/>
        <v>82.229399541456075</v>
      </c>
      <c r="F78" s="22">
        <f t="shared" si="12"/>
        <v>86.559186857900158</v>
      </c>
      <c r="G78" s="22">
        <f t="shared" si="12"/>
        <v>73.363813249912127</v>
      </c>
      <c r="H78" s="22">
        <f t="shared" si="12"/>
        <v>117.04650812095635</v>
      </c>
      <c r="I78" s="22">
        <f t="shared" si="12"/>
        <v>92.837611003925332</v>
      </c>
      <c r="J78" s="22">
        <f t="shared" si="12"/>
        <v>71.902760852706081</v>
      </c>
      <c r="K78" s="22">
        <f t="shared" si="12"/>
        <v>81.867577343514867</v>
      </c>
      <c r="L78" s="22">
        <f t="shared" si="12"/>
        <v>94.201022857939606</v>
      </c>
      <c r="M78" s="22">
        <f t="shared" si="12"/>
        <v>158.58412079419605</v>
      </c>
      <c r="N78" s="22">
        <f t="shared" si="12"/>
        <v>113.93108421748586</v>
      </c>
      <c r="O78" s="22">
        <f t="shared" si="12"/>
        <v>72.330842752112204</v>
      </c>
      <c r="P78" s="22">
        <f t="shared" si="12"/>
        <v>97.616231022317663</v>
      </c>
      <c r="Q78" s="22">
        <f t="shared" si="12"/>
        <v>107.24840824615927</v>
      </c>
      <c r="R78" s="22">
        <f t="shared" si="12"/>
        <v>101.40667764504303</v>
      </c>
      <c r="S78" s="22">
        <f t="shared" si="12"/>
        <v>107.47745649532192</v>
      </c>
      <c r="T78" s="22">
        <f t="shared" si="12"/>
        <v>113.46819122701986</v>
      </c>
      <c r="U78" s="22">
        <f t="shared" si="12"/>
        <v>75.553944416001471</v>
      </c>
      <c r="V78" s="22">
        <f t="shared" si="12"/>
        <v>95.765324826237006</v>
      </c>
      <c r="W78" s="22">
        <f t="shared" si="12"/>
        <v>100.0603723087404</v>
      </c>
      <c r="X78" s="22">
        <f t="shared" si="12"/>
        <v>58.829531606759517</v>
      </c>
      <c r="Y78" s="22">
        <f t="shared" si="12"/>
        <v>92.343709841779571</v>
      </c>
      <c r="Z78" s="85">
        <f t="shared" si="12"/>
        <v>107.93191974031443</v>
      </c>
      <c r="AA78" s="85">
        <f t="shared" si="12"/>
        <v>79.721214878278772</v>
      </c>
      <c r="AB78" s="86">
        <f t="shared" si="12"/>
        <v>131.36133571650458</v>
      </c>
      <c r="AC78" s="130">
        <f t="shared" si="12"/>
        <v>82.969099891398841</v>
      </c>
      <c r="AD78" s="86">
        <f t="shared" si="12"/>
        <v>131.08138785641688</v>
      </c>
      <c r="AE78" s="86">
        <f t="shared" si="12"/>
        <v>79.867825381896267</v>
      </c>
      <c r="AF78" s="86">
        <f t="shared" si="12"/>
        <v>139.24910293248271</v>
      </c>
      <c r="AG78" s="86">
        <f t="shared" si="12"/>
        <v>129.75064428616039</v>
      </c>
      <c r="AH78" s="86">
        <f t="shared" si="12"/>
        <v>115.1345834930373</v>
      </c>
      <c r="AI78" s="86">
        <f t="shared" si="12"/>
        <v>59.179780433546348</v>
      </c>
      <c r="AJ78" s="86">
        <f t="shared" si="12"/>
        <v>100.50259943955743</v>
      </c>
      <c r="AK78" s="22">
        <f t="shared" si="12"/>
        <v>69.535866066967472</v>
      </c>
      <c r="AL78" s="22">
        <f t="shared" si="12"/>
        <v>89.666882861003714</v>
      </c>
      <c r="AM78" s="22">
        <f t="shared" si="12"/>
        <v>70.821152883736488</v>
      </c>
      <c r="AN78" s="22">
        <f ca="1">IF(OR(Fixtures!$D$6&lt;=0,Fixtures!$D$6&gt;39),AVERAGE(B78:AM78),AVERAGE(OFFSET(A78,0,Fixtures!$D$6,1,38-Fixtures!$D$6+1)))</f>
        <v>97.068993229654922</v>
      </c>
      <c r="AO78" s="41" t="str">
        <f t="shared" si="11"/>
        <v>MCI</v>
      </c>
      <c r="AP78" s="67">
        <f ca="1">AVERAGE(OFFSET(A78,0,Fixtures!$D$6,1,9))</f>
        <v>100.80787664238488</v>
      </c>
      <c r="AQ78" s="67">
        <f ca="1">AVERAGE(OFFSET(A78,0,Fixtures!$D$6,1,6))</f>
        <v>113.00877397356543</v>
      </c>
      <c r="AR78" s="67">
        <f ca="1">AVERAGE(OFFSET(A78,0,Fixtures!$D$6,1,3))</f>
        <v>97.972771043237344</v>
      </c>
      <c r="AS78" s="77"/>
      <c r="AT78" s="76"/>
    </row>
    <row r="79" spans="1:46" x14ac:dyDescent="0.3">
      <c r="A79" s="41" t="str">
        <f t="shared" si="9"/>
        <v>MUN</v>
      </c>
      <c r="B79" s="22">
        <f t="shared" si="7"/>
        <v>113.93108421748586</v>
      </c>
      <c r="C79" s="22">
        <f t="shared" si="12"/>
        <v>113.46819122701986</v>
      </c>
      <c r="D79" s="22">
        <f t="shared" si="12"/>
        <v>58.829531606759517</v>
      </c>
      <c r="E79" s="22">
        <f t="shared" si="12"/>
        <v>115.1345834930373</v>
      </c>
      <c r="F79" s="22">
        <f t="shared" si="12"/>
        <v>107.47745649532192</v>
      </c>
      <c r="G79" s="22">
        <f t="shared" si="12"/>
        <v>97.437040406785172</v>
      </c>
      <c r="H79" s="22">
        <f t="shared" si="12"/>
        <v>82.969099891398841</v>
      </c>
      <c r="I79" s="22">
        <f t="shared" si="12"/>
        <v>72.330842752112204</v>
      </c>
      <c r="J79" s="22">
        <f t="shared" si="12"/>
        <v>129.75064428616039</v>
      </c>
      <c r="K79" s="22">
        <f t="shared" si="12"/>
        <v>86.559186857900158</v>
      </c>
      <c r="L79" s="22">
        <f t="shared" si="12"/>
        <v>84.988280748515805</v>
      </c>
      <c r="M79" s="22">
        <f t="shared" si="12"/>
        <v>82.229399541456075</v>
      </c>
      <c r="N79" s="22">
        <f t="shared" si="12"/>
        <v>92.343709841779571</v>
      </c>
      <c r="O79" s="22">
        <f t="shared" si="12"/>
        <v>81.867577343514867</v>
      </c>
      <c r="P79" s="22">
        <f t="shared" si="12"/>
        <v>88.30793433298453</v>
      </c>
      <c r="Q79" s="22">
        <f t="shared" si="12"/>
        <v>187.18888503293954</v>
      </c>
      <c r="R79" s="22">
        <f t="shared" si="12"/>
        <v>95.765324826237006</v>
      </c>
      <c r="S79" s="22">
        <f t="shared" si="12"/>
        <v>89.666882861003714</v>
      </c>
      <c r="T79" s="22">
        <f t="shared" si="12"/>
        <v>59.179780433546348</v>
      </c>
      <c r="U79" s="22">
        <f t="shared" si="12"/>
        <v>97.616231022317663</v>
      </c>
      <c r="V79" s="22">
        <f t="shared" si="12"/>
        <v>101.40667764504303</v>
      </c>
      <c r="W79" s="22">
        <f t="shared" si="12"/>
        <v>70.821152883736488</v>
      </c>
      <c r="X79" s="22">
        <f t="shared" si="12"/>
        <v>158.58412079419605</v>
      </c>
      <c r="Y79" s="22">
        <f t="shared" si="12"/>
        <v>79.867825381896267</v>
      </c>
      <c r="Z79" s="85">
        <f t="shared" si="12"/>
        <v>92.837611003925332</v>
      </c>
      <c r="AA79" s="85">
        <f t="shared" si="12"/>
        <v>139.24910293248271</v>
      </c>
      <c r="AB79" s="86">
        <f t="shared" si="12"/>
        <v>73.363813249912127</v>
      </c>
      <c r="AC79" s="86">
        <f t="shared" ref="AC79" si="14">(VLOOKUP(AC13,$AT$2:$AU$41,2,FALSE))</f>
        <v>117.04650812095635</v>
      </c>
      <c r="AD79" s="86">
        <f t="shared" si="12"/>
        <v>153.15454229967779</v>
      </c>
      <c r="AE79" s="86">
        <f t="shared" si="12"/>
        <v>107.93191974031443</v>
      </c>
      <c r="AF79" s="86">
        <f t="shared" si="12"/>
        <v>75.553944416001471</v>
      </c>
      <c r="AG79" s="86">
        <f t="shared" si="12"/>
        <v>100.50259943955743</v>
      </c>
      <c r="AH79" s="86">
        <f t="shared" si="12"/>
        <v>69.535866066967472</v>
      </c>
      <c r="AI79" s="86">
        <f t="shared" si="12"/>
        <v>100.0603723087404</v>
      </c>
      <c r="AJ79" s="86">
        <f t="shared" si="12"/>
        <v>94.201022857939606</v>
      </c>
      <c r="AK79" s="22">
        <f t="shared" si="12"/>
        <v>71.902760852706081</v>
      </c>
      <c r="AL79" s="22">
        <f t="shared" si="12"/>
        <v>79.721214878278772</v>
      </c>
      <c r="AM79" s="22">
        <f t="shared" si="12"/>
        <v>131.36133571650458</v>
      </c>
      <c r="AN79" s="22">
        <f ca="1">IF(OR(Fixtures!$D$6&lt;=0,Fixtures!$D$6&gt;39),AVERAGE(B79:AM79),AVERAGE(OFFSET(A79,0,Fixtures!$D$6,1,38-Fixtures!$D$6+1)))</f>
        <v>100.08837151796766</v>
      </c>
      <c r="AO79" s="41" t="str">
        <f t="shared" si="11"/>
        <v>MUN</v>
      </c>
      <c r="AP79" s="67">
        <f ca="1">AVERAGE(OFFSET(A79,0,Fixtures!$D$6,1,9))</f>
        <v>98.876615122540116</v>
      </c>
      <c r="AQ79" s="67">
        <f ca="1">AVERAGE(OFFSET(A79,0,Fixtures!$D$6,1,6))</f>
        <v>103.95423001391249</v>
      </c>
      <c r="AR79" s="67">
        <f ca="1">AVERAGE(OFFSET(A79,0,Fixtures!$D$6,1,3))</f>
        <v>126.04432338698285</v>
      </c>
      <c r="AS79" s="77"/>
      <c r="AT79" s="76"/>
    </row>
    <row r="80" spans="1:46" x14ac:dyDescent="0.3">
      <c r="A80" s="41" t="str">
        <f t="shared" si="9"/>
        <v>NEW</v>
      </c>
      <c r="B80" s="22">
        <f t="shared" si="7"/>
        <v>82.969099891398841</v>
      </c>
      <c r="C80" s="22">
        <f t="shared" si="12"/>
        <v>86.559186857900158</v>
      </c>
      <c r="D80" s="22">
        <f t="shared" si="12"/>
        <v>107.93191974031443</v>
      </c>
      <c r="E80" s="22">
        <f t="shared" si="12"/>
        <v>73.363813249912127</v>
      </c>
      <c r="F80" s="22">
        <f t="shared" si="12"/>
        <v>158.58412079419605</v>
      </c>
      <c r="G80" s="22">
        <f t="shared" si="12"/>
        <v>82.229399541456075</v>
      </c>
      <c r="H80" s="22">
        <f t="shared" si="12"/>
        <v>131.36133571650458</v>
      </c>
      <c r="I80" s="22">
        <f t="shared" si="12"/>
        <v>107.24840824615927</v>
      </c>
      <c r="J80" s="22">
        <f t="shared" si="12"/>
        <v>139.24910293248271</v>
      </c>
      <c r="K80" s="22">
        <f t="shared" si="12"/>
        <v>92.837611003925332</v>
      </c>
      <c r="L80" s="22">
        <f t="shared" si="12"/>
        <v>97.437040406785172</v>
      </c>
      <c r="M80" s="22">
        <f t="shared" si="12"/>
        <v>69.535866066967472</v>
      </c>
      <c r="N80" s="22">
        <f t="shared" si="12"/>
        <v>100.0603723087404</v>
      </c>
      <c r="O80" s="22">
        <f t="shared" si="12"/>
        <v>153.15454229967779</v>
      </c>
      <c r="P80" s="22">
        <f t="shared" si="12"/>
        <v>92.343709841779571</v>
      </c>
      <c r="Q80" s="22">
        <f t="shared" si="12"/>
        <v>94.201022857939606</v>
      </c>
      <c r="R80" s="22">
        <f t="shared" si="12"/>
        <v>97.616231022317663</v>
      </c>
      <c r="S80" s="22">
        <f t="shared" si="12"/>
        <v>58.829531606759517</v>
      </c>
      <c r="T80" s="22">
        <f t="shared" si="12"/>
        <v>131.08138785641688</v>
      </c>
      <c r="U80" s="22">
        <f t="shared" si="12"/>
        <v>95.765324826237006</v>
      </c>
      <c r="V80" s="22">
        <f t="shared" si="12"/>
        <v>107.47745649532192</v>
      </c>
      <c r="W80" s="22">
        <f t="shared" si="12"/>
        <v>113.46819122701986</v>
      </c>
      <c r="X80" s="22">
        <f t="shared" si="12"/>
        <v>113.93108421748586</v>
      </c>
      <c r="Y80" s="22">
        <f t="shared" si="12"/>
        <v>117.04650812095635</v>
      </c>
      <c r="Z80" s="85">
        <f t="shared" si="12"/>
        <v>70.821152883736488</v>
      </c>
      <c r="AA80" s="85">
        <f t="shared" si="12"/>
        <v>101.40667764504303</v>
      </c>
      <c r="AB80" s="86">
        <f t="shared" si="12"/>
        <v>71.902760852706081</v>
      </c>
      <c r="AC80" s="86">
        <f t="shared" si="12"/>
        <v>79.867825381896267</v>
      </c>
      <c r="AD80" s="86">
        <f t="shared" si="12"/>
        <v>115.1345834930373</v>
      </c>
      <c r="AE80" s="86">
        <f t="shared" si="12"/>
        <v>75.553944416001471</v>
      </c>
      <c r="AF80" s="86">
        <f t="shared" si="12"/>
        <v>81.867577343514867</v>
      </c>
      <c r="AG80" s="86">
        <f t="shared" si="12"/>
        <v>84.988280748515805</v>
      </c>
      <c r="AH80" s="86">
        <f t="shared" si="12"/>
        <v>79.721214878278772</v>
      </c>
      <c r="AI80" s="86">
        <f t="shared" si="12"/>
        <v>187.18888503293954</v>
      </c>
      <c r="AJ80" s="86">
        <f t="shared" si="12"/>
        <v>89.666882861003714</v>
      </c>
      <c r="AK80" s="22">
        <f t="shared" si="12"/>
        <v>88.30793433298453</v>
      </c>
      <c r="AL80" s="22">
        <f t="shared" si="12"/>
        <v>100.50259943955743</v>
      </c>
      <c r="AM80" s="22">
        <f t="shared" si="12"/>
        <v>129.75064428616039</v>
      </c>
      <c r="AN80" s="22">
        <f ca="1">IF(OR(Fixtures!$D$6&lt;=0,Fixtures!$D$6&gt;39),AVERAGE(B80:AM80),AVERAGE(OFFSET(A80,0,Fixtures!$D$6,1,38-Fixtures!$D$6+1)))</f>
        <v>101.14094292853547</v>
      </c>
      <c r="AO80" s="41" t="str">
        <f t="shared" si="11"/>
        <v>NEW</v>
      </c>
      <c r="AP80" s="67">
        <f ca="1">AVERAGE(OFFSET(A80,0,Fixtures!$D$6,1,9))</f>
        <v>98.033014276463589</v>
      </c>
      <c r="AQ80" s="67">
        <f ca="1">AVERAGE(OFFSET(A80,0,Fixtures!$D$6,1,6))</f>
        <v>86.188904376874078</v>
      </c>
      <c r="AR80" s="67">
        <f ca="1">AVERAGE(OFFSET(A80,0,Fixtures!$D$6,1,3))</f>
        <v>90.185451096978341</v>
      </c>
      <c r="AS80" s="77"/>
      <c r="AT80" s="76"/>
    </row>
    <row r="81" spans="1:46" x14ac:dyDescent="0.3">
      <c r="A81" s="41" t="str">
        <f t="shared" si="9"/>
        <v>NOR</v>
      </c>
      <c r="B81" s="22">
        <f t="shared" si="7"/>
        <v>158.58412079419605</v>
      </c>
      <c r="C81" s="22">
        <f t="shared" si="12"/>
        <v>59.179780433546348</v>
      </c>
      <c r="D81" s="22">
        <f t="shared" si="12"/>
        <v>113.93108421748586</v>
      </c>
      <c r="E81" s="22">
        <f t="shared" si="12"/>
        <v>97.437040406785172</v>
      </c>
      <c r="F81" s="22">
        <f t="shared" si="12"/>
        <v>153.15454229967779</v>
      </c>
      <c r="G81" s="22">
        <f t="shared" si="12"/>
        <v>97.616231022317663</v>
      </c>
      <c r="H81" s="22">
        <f t="shared" si="12"/>
        <v>71.902760852706081</v>
      </c>
      <c r="I81" s="22">
        <f t="shared" si="12"/>
        <v>81.867577343514867</v>
      </c>
      <c r="J81" s="22">
        <f t="shared" si="12"/>
        <v>84.988280748515805</v>
      </c>
      <c r="K81" s="22">
        <f t="shared" si="12"/>
        <v>107.24840824615927</v>
      </c>
      <c r="L81" s="22">
        <f t="shared" si="12"/>
        <v>100.50259943955743</v>
      </c>
      <c r="M81" s="22">
        <f t="shared" si="12"/>
        <v>73.363813249912127</v>
      </c>
      <c r="N81" s="22">
        <f t="shared" si="12"/>
        <v>117.04650812095635</v>
      </c>
      <c r="O81" s="22">
        <f t="shared" si="12"/>
        <v>82.969099891398841</v>
      </c>
      <c r="P81" s="22">
        <f t="shared" si="12"/>
        <v>115.1345834930373</v>
      </c>
      <c r="Q81" s="22">
        <f t="shared" si="12"/>
        <v>75.553944416001471</v>
      </c>
      <c r="R81" s="22">
        <f t="shared" si="12"/>
        <v>131.36133571650458</v>
      </c>
      <c r="S81" s="22">
        <f t="shared" si="12"/>
        <v>92.837611003925332</v>
      </c>
      <c r="T81" s="22">
        <f t="shared" si="12"/>
        <v>100.0603723087404</v>
      </c>
      <c r="U81" s="22">
        <f t="shared" si="12"/>
        <v>88.30793433298453</v>
      </c>
      <c r="V81" s="22">
        <f t="shared" si="12"/>
        <v>58.829531606759517</v>
      </c>
      <c r="W81" s="22">
        <f t="shared" si="12"/>
        <v>131.08138785641688</v>
      </c>
      <c r="X81" s="22">
        <f t="shared" si="12"/>
        <v>69.535866066967472</v>
      </c>
      <c r="Y81" s="22">
        <f t="shared" si="12"/>
        <v>107.93191974031443</v>
      </c>
      <c r="Z81" s="85">
        <f t="shared" si="12"/>
        <v>72.330842752112204</v>
      </c>
      <c r="AA81" s="85">
        <f t="shared" si="12"/>
        <v>129.75064428616039</v>
      </c>
      <c r="AB81" s="86">
        <f t="shared" si="12"/>
        <v>113.46819122701986</v>
      </c>
      <c r="AC81" s="86">
        <f t="shared" si="12"/>
        <v>107.47745649532192</v>
      </c>
      <c r="AD81" s="86">
        <f t="shared" si="12"/>
        <v>92.343709841779571</v>
      </c>
      <c r="AE81" s="86">
        <f t="shared" si="12"/>
        <v>94.201022857939606</v>
      </c>
      <c r="AF81" s="86">
        <f t="shared" si="12"/>
        <v>95.765324826237006</v>
      </c>
      <c r="AG81" s="86">
        <f t="shared" si="12"/>
        <v>101.40667764504303</v>
      </c>
      <c r="AH81" s="86">
        <f t="shared" si="12"/>
        <v>82.229399541456075</v>
      </c>
      <c r="AI81" s="86">
        <f t="shared" si="12"/>
        <v>89.666882861003714</v>
      </c>
      <c r="AJ81" s="86">
        <f t="shared" si="12"/>
        <v>79.721214878278772</v>
      </c>
      <c r="AK81" s="22">
        <f t="shared" si="12"/>
        <v>139.24910293248271</v>
      </c>
      <c r="AL81" s="22">
        <f t="shared" si="12"/>
        <v>79.867825381896267</v>
      </c>
      <c r="AM81" s="22">
        <f t="shared" si="12"/>
        <v>187.18888503293954</v>
      </c>
      <c r="AN81" s="22">
        <f ca="1">IF(OR(Fixtures!$D$6&lt;=0,Fixtures!$D$6&gt;39),AVERAGE(B81:AM81),AVERAGE(OFFSET(A81,0,Fixtures!$D$6,1,38-Fixtures!$D$6+1)))</f>
        <v>104.46522748130714</v>
      </c>
      <c r="AO81" s="41" t="str">
        <f t="shared" si="11"/>
        <v>NOR</v>
      </c>
      <c r="AP81" s="67">
        <f ca="1">AVERAGE(OFFSET(A81,0,Fixtures!$D$6,1,9))</f>
        <v>98.006754653282499</v>
      </c>
      <c r="AQ81" s="67">
        <f ca="1">AVERAGE(OFFSET(A81,0,Fixtures!$D$6,1,6))</f>
        <v>95.570598534629539</v>
      </c>
      <c r="AR81" s="67">
        <f ca="1">AVERAGE(OFFSET(A81,0,Fixtures!$D$6,1,3))</f>
        <v>98.007396398347041</v>
      </c>
      <c r="AS81" s="77"/>
      <c r="AT81" s="76"/>
    </row>
    <row r="82" spans="1:46" x14ac:dyDescent="0.3">
      <c r="A82" s="41" t="str">
        <f t="shared" si="9"/>
        <v>SHU</v>
      </c>
      <c r="B82" s="22">
        <f t="shared" si="7"/>
        <v>84.988280748515805</v>
      </c>
      <c r="C82" s="22">
        <f t="shared" si="12"/>
        <v>58.829531606759517</v>
      </c>
      <c r="D82" s="22">
        <f t="shared" si="12"/>
        <v>107.47745649532192</v>
      </c>
      <c r="E82" s="22">
        <f t="shared" si="12"/>
        <v>139.24910293248271</v>
      </c>
      <c r="F82" s="22">
        <f t="shared" si="12"/>
        <v>94.201022857939606</v>
      </c>
      <c r="G82" s="22">
        <f t="shared" si="12"/>
        <v>117.04650812095635</v>
      </c>
      <c r="H82" s="22">
        <f t="shared" si="12"/>
        <v>129.75064428616039</v>
      </c>
      <c r="I82" s="22">
        <f t="shared" si="12"/>
        <v>89.666882861003714</v>
      </c>
      <c r="J82" s="22">
        <f t="shared" ref="C82:AM87" si="15">(VLOOKUP(J16,$AT$2:$AU$41,2,FALSE))</f>
        <v>82.969099891398841</v>
      </c>
      <c r="K82" s="22">
        <f t="shared" si="15"/>
        <v>97.437040406785172</v>
      </c>
      <c r="L82" s="22">
        <f t="shared" si="15"/>
        <v>79.867825381896267</v>
      </c>
      <c r="M82" s="22">
        <f t="shared" si="15"/>
        <v>107.93191974031443</v>
      </c>
      <c r="N82" s="22">
        <f t="shared" si="15"/>
        <v>107.24840824615927</v>
      </c>
      <c r="O82" s="22">
        <f t="shared" si="15"/>
        <v>113.46819122701986</v>
      </c>
      <c r="P82" s="22">
        <f t="shared" si="15"/>
        <v>59.179780433546348</v>
      </c>
      <c r="Q82" s="22">
        <f t="shared" si="15"/>
        <v>86.559186857900158</v>
      </c>
      <c r="R82" s="22">
        <f t="shared" si="15"/>
        <v>81.867577343514867</v>
      </c>
      <c r="S82" s="22">
        <f t="shared" si="15"/>
        <v>100.50259943955743</v>
      </c>
      <c r="T82" s="22">
        <f t="shared" si="15"/>
        <v>73.363813249912127</v>
      </c>
      <c r="U82" s="22">
        <f t="shared" si="15"/>
        <v>187.18888503293954</v>
      </c>
      <c r="V82" s="22">
        <f t="shared" si="15"/>
        <v>158.58412079419605</v>
      </c>
      <c r="W82" s="22">
        <f t="shared" si="15"/>
        <v>79.721214878278772</v>
      </c>
      <c r="X82" s="22">
        <f t="shared" si="15"/>
        <v>101.40667764504303</v>
      </c>
      <c r="Y82" s="22">
        <f t="shared" si="15"/>
        <v>153.15454229967779</v>
      </c>
      <c r="Z82" s="85">
        <f t="shared" si="15"/>
        <v>71.902760852706081</v>
      </c>
      <c r="AA82" s="85">
        <f t="shared" si="15"/>
        <v>69.535866066967472</v>
      </c>
      <c r="AB82" s="86">
        <f t="shared" si="15"/>
        <v>82.229399541456075</v>
      </c>
      <c r="AC82" s="130">
        <f t="shared" si="15"/>
        <v>100.0603723087404</v>
      </c>
      <c r="AD82" s="86">
        <f t="shared" si="15"/>
        <v>70.821152883736488</v>
      </c>
      <c r="AE82" s="86">
        <f t="shared" si="15"/>
        <v>72.330842752112204</v>
      </c>
      <c r="AF82" s="86">
        <f t="shared" si="15"/>
        <v>131.08138785641688</v>
      </c>
      <c r="AG82" s="86">
        <f t="shared" si="15"/>
        <v>88.30793433298453</v>
      </c>
      <c r="AH82" s="86">
        <f t="shared" si="15"/>
        <v>97.616231022317663</v>
      </c>
      <c r="AI82" s="86">
        <f t="shared" si="15"/>
        <v>92.837611003925332</v>
      </c>
      <c r="AJ82" s="86">
        <f t="shared" si="15"/>
        <v>113.93108421748586</v>
      </c>
      <c r="AK82" s="22">
        <f t="shared" si="15"/>
        <v>131.36133571650458</v>
      </c>
      <c r="AL82" s="22">
        <f t="shared" si="15"/>
        <v>95.765324826237006</v>
      </c>
      <c r="AM82" s="22">
        <f t="shared" si="15"/>
        <v>115.1345834930373</v>
      </c>
      <c r="AN82" s="22">
        <f ca="1">IF(OR(Fixtures!$D$6&lt;=0,Fixtures!$D$6&gt;39),AVERAGE(B82:AM82),AVERAGE(OFFSET(A82,0,Fixtures!$D$6,1,38-Fixtures!$D$6+1)))</f>
        <v>100.8407145830453</v>
      </c>
      <c r="AO82" s="41" t="str">
        <f t="shared" si="11"/>
        <v>SHU</v>
      </c>
      <c r="AP82" s="67">
        <f ca="1">AVERAGE(OFFSET(A82,0,Fixtures!$D$6,1,9))</f>
        <v>99.816439121580444</v>
      </c>
      <c r="AQ82" s="67">
        <f ca="1">AVERAGE(OFFSET(A82,0,Fixtures!$D$6,1,6))</f>
        <v>93.369653526051366</v>
      </c>
      <c r="AR82" s="67">
        <f ca="1">AVERAGE(OFFSET(A82,0,Fixtures!$D$6,1,3))</f>
        <v>81.070789314863035</v>
      </c>
      <c r="AS82" s="77"/>
      <c r="AT82" s="76"/>
    </row>
    <row r="83" spans="1:46" x14ac:dyDescent="0.3">
      <c r="A83" s="41" t="str">
        <f t="shared" si="9"/>
        <v>SOU</v>
      </c>
      <c r="B83" s="22">
        <f t="shared" si="7"/>
        <v>97.616231022317663</v>
      </c>
      <c r="C83" s="22">
        <f t="shared" si="15"/>
        <v>129.75064428616039</v>
      </c>
      <c r="D83" s="22">
        <f t="shared" si="15"/>
        <v>100.50259943955743</v>
      </c>
      <c r="E83" s="22">
        <f t="shared" si="15"/>
        <v>107.24840824615927</v>
      </c>
      <c r="F83" s="22">
        <f t="shared" si="15"/>
        <v>92.343709841779571</v>
      </c>
      <c r="G83" s="22">
        <f t="shared" si="15"/>
        <v>69.535866066967472</v>
      </c>
      <c r="H83" s="22">
        <f t="shared" si="15"/>
        <v>107.93191974031443</v>
      </c>
      <c r="I83" s="22">
        <f t="shared" si="15"/>
        <v>113.93108421748586</v>
      </c>
      <c r="J83" s="22">
        <f t="shared" si="15"/>
        <v>113.46819122701986</v>
      </c>
      <c r="K83" s="22">
        <f t="shared" si="15"/>
        <v>107.47745649532192</v>
      </c>
      <c r="L83" s="22">
        <f t="shared" si="15"/>
        <v>187.18888503293954</v>
      </c>
      <c r="M83" s="22">
        <f t="shared" si="15"/>
        <v>95.765324826237006</v>
      </c>
      <c r="N83" s="22">
        <f t="shared" si="15"/>
        <v>101.40667764504303</v>
      </c>
      <c r="O83" s="22">
        <f t="shared" si="15"/>
        <v>73.363813249912127</v>
      </c>
      <c r="P83" s="22">
        <f t="shared" si="15"/>
        <v>70.821152883736488</v>
      </c>
      <c r="Q83" s="22">
        <f t="shared" si="15"/>
        <v>72.330842752112204</v>
      </c>
      <c r="R83" s="22">
        <f t="shared" si="15"/>
        <v>79.721214878278772</v>
      </c>
      <c r="S83" s="22">
        <f t="shared" si="15"/>
        <v>100.0603723087404</v>
      </c>
      <c r="T83" s="22">
        <f t="shared" si="15"/>
        <v>139.24910293248271</v>
      </c>
      <c r="U83" s="22">
        <f t="shared" si="15"/>
        <v>58.829531606759517</v>
      </c>
      <c r="V83" s="22">
        <f t="shared" si="15"/>
        <v>88.30793433298453</v>
      </c>
      <c r="W83" s="22">
        <f t="shared" si="15"/>
        <v>131.36133571650458</v>
      </c>
      <c r="X83" s="22">
        <f t="shared" si="15"/>
        <v>92.837611003925332</v>
      </c>
      <c r="Y83" s="22">
        <f t="shared" si="15"/>
        <v>71.902760852706081</v>
      </c>
      <c r="Z83" s="85">
        <f t="shared" si="15"/>
        <v>158.58412079419605</v>
      </c>
      <c r="AA83" s="85">
        <f t="shared" si="15"/>
        <v>79.867825381896267</v>
      </c>
      <c r="AB83" s="86">
        <f t="shared" si="15"/>
        <v>81.867577343514867</v>
      </c>
      <c r="AC83" s="86">
        <f t="shared" si="15"/>
        <v>97.437040406785172</v>
      </c>
      <c r="AD83" s="86">
        <f t="shared" si="15"/>
        <v>59.179780433546348</v>
      </c>
      <c r="AE83" s="86">
        <f t="shared" si="15"/>
        <v>86.559186857900158</v>
      </c>
      <c r="AF83" s="86">
        <f t="shared" si="15"/>
        <v>82.969099891398841</v>
      </c>
      <c r="AG83" s="86">
        <f t="shared" si="15"/>
        <v>89.666882861003714</v>
      </c>
      <c r="AH83" s="86">
        <f t="shared" si="15"/>
        <v>153.15454229967779</v>
      </c>
      <c r="AI83" s="86">
        <f t="shared" si="15"/>
        <v>117.04650812095635</v>
      </c>
      <c r="AJ83" s="86">
        <f t="shared" si="15"/>
        <v>131.08138785641688</v>
      </c>
      <c r="AK83" s="22">
        <f t="shared" si="15"/>
        <v>82.229399541456075</v>
      </c>
      <c r="AL83" s="22">
        <f t="shared" si="15"/>
        <v>84.988280748515805</v>
      </c>
      <c r="AM83" s="22">
        <f t="shared" si="15"/>
        <v>75.553944416001471</v>
      </c>
      <c r="AN83" s="22">
        <f ca="1">IF(OR(Fixtures!$D$6&lt;=0,Fixtures!$D$6&gt;39),AVERAGE(B83:AM83),AVERAGE(OFFSET(A83,0,Fixtures!$D$6,1,38-Fixtures!$D$6+1)))</f>
        <v>96.351459403059877</v>
      </c>
      <c r="AO83" s="41" t="str">
        <f t="shared" si="11"/>
        <v>SOU</v>
      </c>
      <c r="AP83" s="67">
        <f ca="1">AVERAGE(OFFSET(A83,0,Fixtures!$D$6,1,9))</f>
        <v>99.92486980768237</v>
      </c>
      <c r="AQ83" s="67">
        <f ca="1">AVERAGE(OFFSET(A83,0,Fixtures!$D$6,1,6))</f>
        <v>94.82775545838534</v>
      </c>
      <c r="AR83" s="67">
        <f ca="1">AVERAGE(OFFSET(A83,0,Fixtures!$D$6,1,3))</f>
        <v>81.058669232743895</v>
      </c>
      <c r="AS83" s="77"/>
      <c r="AT83" s="76"/>
    </row>
    <row r="84" spans="1:46" x14ac:dyDescent="0.3">
      <c r="A84" s="41" t="str">
        <f t="shared" si="9"/>
        <v>TOT</v>
      </c>
      <c r="B84" s="22">
        <f t="shared" si="7"/>
        <v>81.867577343514867</v>
      </c>
      <c r="C84" s="22">
        <f t="shared" si="15"/>
        <v>187.18888503293954</v>
      </c>
      <c r="D84" s="22">
        <f t="shared" si="15"/>
        <v>59.179780433546348</v>
      </c>
      <c r="E84" s="22">
        <f t="shared" si="15"/>
        <v>101.40667764504303</v>
      </c>
      <c r="F84" s="22">
        <f t="shared" si="15"/>
        <v>58.829531606759517</v>
      </c>
      <c r="G84" s="22">
        <f t="shared" si="15"/>
        <v>131.36133571650458</v>
      </c>
      <c r="H84" s="22">
        <f t="shared" si="15"/>
        <v>94.201022857939606</v>
      </c>
      <c r="I84" s="22">
        <f t="shared" si="15"/>
        <v>100.50259943955743</v>
      </c>
      <c r="J84" s="22">
        <f t="shared" si="15"/>
        <v>73.363813249912127</v>
      </c>
      <c r="K84" s="22">
        <f t="shared" si="15"/>
        <v>158.58412079419605</v>
      </c>
      <c r="L84" s="22">
        <f t="shared" si="15"/>
        <v>117.04650812095635</v>
      </c>
      <c r="M84" s="22">
        <f t="shared" si="15"/>
        <v>75.553944416001471</v>
      </c>
      <c r="N84" s="22">
        <f t="shared" si="15"/>
        <v>97.437040406785172</v>
      </c>
      <c r="O84" s="22">
        <f t="shared" si="15"/>
        <v>69.535866066967472</v>
      </c>
      <c r="P84" s="22">
        <f t="shared" si="15"/>
        <v>131.08138785641688</v>
      </c>
      <c r="Q84" s="22">
        <f t="shared" si="15"/>
        <v>79.867825381896267</v>
      </c>
      <c r="R84" s="22">
        <f t="shared" si="15"/>
        <v>113.46819122701986</v>
      </c>
      <c r="S84" s="22">
        <f t="shared" si="15"/>
        <v>113.93108421748586</v>
      </c>
      <c r="T84" s="22">
        <f t="shared" si="15"/>
        <v>82.229399541456075</v>
      </c>
      <c r="U84" s="22">
        <f t="shared" si="15"/>
        <v>86.559186857900158</v>
      </c>
      <c r="V84" s="22">
        <f t="shared" si="15"/>
        <v>115.1345834930373</v>
      </c>
      <c r="W84" s="22">
        <f t="shared" si="15"/>
        <v>129.75064428616039</v>
      </c>
      <c r="X84" s="22">
        <f t="shared" si="15"/>
        <v>89.666882861003714</v>
      </c>
      <c r="Y84" s="22">
        <f t="shared" si="15"/>
        <v>70.821152883736488</v>
      </c>
      <c r="Z84" s="85">
        <f t="shared" si="15"/>
        <v>153.15454229967779</v>
      </c>
      <c r="AA84" s="85">
        <f t="shared" si="15"/>
        <v>100.0603723087404</v>
      </c>
      <c r="AB84" s="86">
        <f t="shared" si="15"/>
        <v>139.24910293248271</v>
      </c>
      <c r="AC84" s="86">
        <f t="shared" si="15"/>
        <v>92.837611003925332</v>
      </c>
      <c r="AD84" s="86">
        <f t="shared" si="15"/>
        <v>97.616231022317663</v>
      </c>
      <c r="AE84" s="86">
        <f t="shared" si="15"/>
        <v>107.24840824615927</v>
      </c>
      <c r="AF84" s="86">
        <f t="shared" si="15"/>
        <v>79.721214878278772</v>
      </c>
      <c r="AG84" s="86">
        <f t="shared" si="15"/>
        <v>92.343709841779571</v>
      </c>
      <c r="AH84" s="86">
        <f t="shared" si="15"/>
        <v>95.765324826237006</v>
      </c>
      <c r="AI84" s="86">
        <f t="shared" si="15"/>
        <v>84.988280748515805</v>
      </c>
      <c r="AJ84" s="86">
        <f t="shared" si="15"/>
        <v>82.969099891398841</v>
      </c>
      <c r="AK84" s="22">
        <f t="shared" si="15"/>
        <v>72.330842752112204</v>
      </c>
      <c r="AL84" s="22">
        <f t="shared" si="15"/>
        <v>107.47745649532192</v>
      </c>
      <c r="AM84" s="22">
        <f t="shared" si="15"/>
        <v>71.902760852706081</v>
      </c>
      <c r="AN84" s="22">
        <f ca="1">IF(OR(Fixtures!$D$6&lt;=0,Fixtures!$D$6&gt;39),AVERAGE(B84:AM84),AVERAGE(OFFSET(A84,0,Fixtures!$D$6,1,38-Fixtures!$D$6+1)))</f>
        <v>89.563721868977481</v>
      </c>
      <c r="AO84" s="41" t="str">
        <f t="shared" si="11"/>
        <v>TOT</v>
      </c>
      <c r="AP84" s="67">
        <f ca="1">AVERAGE(OFFSET(A84,0,Fixtures!$D$6,1,9))</f>
        <v>89.535635912302709</v>
      </c>
      <c r="AQ84" s="67">
        <f ca="1">AVERAGE(OFFSET(A84,0,Fixtures!$D$6,1,6))</f>
        <v>94.255416636449596</v>
      </c>
      <c r="AR84" s="67">
        <f ca="1">AVERAGE(OFFSET(A84,0,Fixtures!$D$6,1,3))</f>
        <v>99.234083424134084</v>
      </c>
      <c r="AS84" s="77"/>
      <c r="AT84" s="76"/>
    </row>
    <row r="85" spans="1:46" x14ac:dyDescent="0.3">
      <c r="A85" s="41" t="str">
        <f t="shared" si="9"/>
        <v>WAT</v>
      </c>
      <c r="B85" s="22">
        <f t="shared" si="7"/>
        <v>82.229399541456075</v>
      </c>
      <c r="C85" s="22">
        <f t="shared" si="15"/>
        <v>117.04650812095635</v>
      </c>
      <c r="D85" s="22">
        <f t="shared" si="15"/>
        <v>79.721214878278772</v>
      </c>
      <c r="E85" s="22">
        <f t="shared" si="15"/>
        <v>72.330842752112204</v>
      </c>
      <c r="F85" s="22">
        <f t="shared" si="15"/>
        <v>82.969099891398841</v>
      </c>
      <c r="G85" s="22">
        <f t="shared" si="15"/>
        <v>187.18888503293954</v>
      </c>
      <c r="H85" s="22">
        <f t="shared" si="15"/>
        <v>113.46819122701986</v>
      </c>
      <c r="I85" s="22">
        <f t="shared" si="15"/>
        <v>75.553944416001471</v>
      </c>
      <c r="J85" s="22">
        <f t="shared" si="15"/>
        <v>107.93191974031443</v>
      </c>
      <c r="K85" s="22">
        <f t="shared" si="15"/>
        <v>69.535866066967472</v>
      </c>
      <c r="L85" s="22">
        <f t="shared" si="15"/>
        <v>113.93108421748586</v>
      </c>
      <c r="M85" s="22">
        <f t="shared" si="15"/>
        <v>86.559186857900158</v>
      </c>
      <c r="N85" s="22">
        <f t="shared" si="15"/>
        <v>79.867825381896267</v>
      </c>
      <c r="O85" s="22">
        <f t="shared" si="15"/>
        <v>115.1345834930373</v>
      </c>
      <c r="P85" s="22">
        <f t="shared" si="15"/>
        <v>131.36133571650458</v>
      </c>
      <c r="Q85" s="22">
        <f t="shared" si="15"/>
        <v>58.829531606759517</v>
      </c>
      <c r="R85" s="22">
        <f t="shared" si="15"/>
        <v>158.58412079419605</v>
      </c>
      <c r="S85" s="22">
        <f t="shared" si="15"/>
        <v>107.24840824615927</v>
      </c>
      <c r="T85" s="22">
        <f t="shared" si="15"/>
        <v>92.343709841779571</v>
      </c>
      <c r="U85" s="22">
        <f t="shared" si="15"/>
        <v>81.867577343514867</v>
      </c>
      <c r="V85" s="22">
        <f t="shared" si="15"/>
        <v>92.837611003925332</v>
      </c>
      <c r="W85" s="22">
        <f t="shared" si="15"/>
        <v>84.988280748515805</v>
      </c>
      <c r="X85" s="22">
        <f t="shared" si="15"/>
        <v>88.30793433298453</v>
      </c>
      <c r="Y85" s="22">
        <f t="shared" si="15"/>
        <v>100.0603723087404</v>
      </c>
      <c r="Z85" s="85">
        <f t="shared" si="15"/>
        <v>95.765324826237006</v>
      </c>
      <c r="AA85" s="85">
        <f t="shared" si="15"/>
        <v>100.50259943955743</v>
      </c>
      <c r="AB85" s="86">
        <f t="shared" si="15"/>
        <v>131.08138785641688</v>
      </c>
      <c r="AC85" s="86">
        <f t="shared" si="15"/>
        <v>129.75064428616039</v>
      </c>
      <c r="AD85" s="86">
        <f t="shared" si="15"/>
        <v>71.902760852706081</v>
      </c>
      <c r="AE85" s="86">
        <f t="shared" si="15"/>
        <v>107.47745649532192</v>
      </c>
      <c r="AF85" s="86">
        <f t="shared" si="15"/>
        <v>97.616231022317663</v>
      </c>
      <c r="AG85" s="86">
        <f t="shared" si="15"/>
        <v>94.201022857939606</v>
      </c>
      <c r="AH85" s="86">
        <f t="shared" si="15"/>
        <v>139.24910293248271</v>
      </c>
      <c r="AI85" s="86">
        <f t="shared" si="15"/>
        <v>70.821152883736488</v>
      </c>
      <c r="AJ85" s="86">
        <f t="shared" si="15"/>
        <v>59.179780433546348</v>
      </c>
      <c r="AK85" s="22">
        <f t="shared" si="15"/>
        <v>97.437040406785172</v>
      </c>
      <c r="AL85" s="22">
        <f t="shared" si="15"/>
        <v>153.15454229967779</v>
      </c>
      <c r="AM85" s="22">
        <f t="shared" si="15"/>
        <v>101.40667764504303</v>
      </c>
      <c r="AN85" s="22">
        <f ca="1">IF(OR(Fixtures!$D$6&lt;=0,Fixtures!$D$6&gt;39),AVERAGE(B85:AM85),AVERAGE(OFFSET(A85,0,Fixtures!$D$6,1,38-Fixtures!$D$6+1)))</f>
        <v>102.01785564688339</v>
      </c>
      <c r="AO85" s="41" t="str">
        <f t="shared" si="11"/>
        <v>WAT</v>
      </c>
      <c r="AP85" s="67">
        <f ca="1">AVERAGE(OFFSET(A85,0,Fixtures!$D$6,1,9))</f>
        <v>96.403910241221823</v>
      </c>
      <c r="AQ85" s="67">
        <f ca="1">AVERAGE(OFFSET(A85,0,Fixtures!$D$6,1,6))</f>
        <v>106.69953640782138</v>
      </c>
      <c r="AR85" s="67">
        <f ca="1">AVERAGE(OFFSET(A85,0,Fixtures!$D$6,1,3))</f>
        <v>103.04362054472945</v>
      </c>
      <c r="AS85" s="77"/>
      <c r="AT85" s="76"/>
    </row>
    <row r="86" spans="1:46" x14ac:dyDescent="0.3">
      <c r="A86" s="41" t="str">
        <f t="shared" si="9"/>
        <v>WHU</v>
      </c>
      <c r="B86" s="22">
        <f t="shared" si="7"/>
        <v>153.15454229967779</v>
      </c>
      <c r="C86" s="22">
        <f t="shared" si="15"/>
        <v>100.50259943955743</v>
      </c>
      <c r="D86" s="22">
        <f t="shared" si="15"/>
        <v>89.666882861003714</v>
      </c>
      <c r="E86" s="22">
        <f t="shared" si="15"/>
        <v>70.821152883736488</v>
      </c>
      <c r="F86" s="22">
        <f t="shared" si="15"/>
        <v>100.0603723087404</v>
      </c>
      <c r="G86" s="22">
        <f t="shared" si="15"/>
        <v>107.24840824615927</v>
      </c>
      <c r="H86" s="22">
        <f t="shared" si="15"/>
        <v>84.988280748515805</v>
      </c>
      <c r="I86" s="22">
        <f t="shared" si="15"/>
        <v>58.829531606759517</v>
      </c>
      <c r="J86" s="22">
        <f t="shared" si="15"/>
        <v>117.04650812095635</v>
      </c>
      <c r="K86" s="22">
        <f t="shared" si="15"/>
        <v>75.553944416001471</v>
      </c>
      <c r="L86" s="22">
        <f t="shared" si="15"/>
        <v>59.179780433546348</v>
      </c>
      <c r="M86" s="22">
        <f t="shared" si="15"/>
        <v>97.616231022317663</v>
      </c>
      <c r="N86" s="22">
        <f t="shared" si="15"/>
        <v>88.30793433298453</v>
      </c>
      <c r="O86" s="22">
        <f t="shared" si="15"/>
        <v>139.24910293248271</v>
      </c>
      <c r="P86" s="22">
        <f t="shared" si="15"/>
        <v>113.46819122701986</v>
      </c>
      <c r="Q86" s="22">
        <f t="shared" si="15"/>
        <v>82.969099891398841</v>
      </c>
      <c r="R86" s="22">
        <f t="shared" si="15"/>
        <v>115.1345834930373</v>
      </c>
      <c r="S86" s="92">
        <f t="shared" si="15"/>
        <v>129.75064428616039</v>
      </c>
      <c r="T86" s="22">
        <f t="shared" si="15"/>
        <v>71.902760852706081</v>
      </c>
      <c r="U86" s="22">
        <f t="shared" si="15"/>
        <v>107.47745649532192</v>
      </c>
      <c r="V86" s="22">
        <f t="shared" si="15"/>
        <v>69.535866066967472</v>
      </c>
      <c r="W86" s="22">
        <f t="shared" si="15"/>
        <v>92.343709841779571</v>
      </c>
      <c r="X86" s="22">
        <f t="shared" si="15"/>
        <v>95.765324826237006</v>
      </c>
      <c r="Y86" s="92">
        <f t="shared" si="15"/>
        <v>131.36133571650458</v>
      </c>
      <c r="Z86" s="85">
        <f t="shared" si="15"/>
        <v>82.229399541456075</v>
      </c>
      <c r="AA86" s="85">
        <f t="shared" si="15"/>
        <v>187.18888503293954</v>
      </c>
      <c r="AB86" s="86">
        <f t="shared" si="15"/>
        <v>158.58412079419605</v>
      </c>
      <c r="AC86" s="86">
        <f t="shared" si="15"/>
        <v>94.201022857939606</v>
      </c>
      <c r="AD86" s="86">
        <f t="shared" si="15"/>
        <v>101.40667764504303</v>
      </c>
      <c r="AE86" s="86">
        <f t="shared" si="15"/>
        <v>92.837611003925332</v>
      </c>
      <c r="AF86" s="86">
        <f t="shared" si="15"/>
        <v>107.93191974031443</v>
      </c>
      <c r="AG86" s="86">
        <f t="shared" si="15"/>
        <v>113.93108421748586</v>
      </c>
      <c r="AH86" s="86">
        <f t="shared" si="15"/>
        <v>72.330842752112204</v>
      </c>
      <c r="AI86" s="86">
        <f t="shared" si="15"/>
        <v>79.867825381896267</v>
      </c>
      <c r="AJ86" s="86">
        <f t="shared" si="15"/>
        <v>86.559186857900158</v>
      </c>
      <c r="AK86" s="22">
        <f t="shared" si="15"/>
        <v>73.363813249912127</v>
      </c>
      <c r="AL86" s="22">
        <f t="shared" si="15"/>
        <v>131.08138785641688</v>
      </c>
      <c r="AM86" s="22">
        <f t="shared" si="15"/>
        <v>81.867577343514867</v>
      </c>
      <c r="AN86" s="22">
        <f ca="1">IF(OR(Fixtures!$D$6&lt;=0,Fixtures!$D$6&gt;39),AVERAGE(B86:AM86),AVERAGE(OFFSET(A86,0,Fixtures!$D$6,1,38-Fixtures!$D$6+1)))</f>
        <v>94.125358991496427</v>
      </c>
      <c r="AO86" s="41" t="str">
        <f t="shared" si="11"/>
        <v>WHU</v>
      </c>
      <c r="AP86" s="67">
        <f ca="1">AVERAGE(OFFSET(A86,0,Fixtures!$D$6,1,9))</f>
        <v>91.381109300725441</v>
      </c>
      <c r="AQ86" s="67">
        <f ca="1">AVERAGE(OFFSET(A86,0,Fixtures!$D$6,1,6))</f>
        <v>97.106526369470075</v>
      </c>
      <c r="AR86" s="67">
        <f ca="1">AVERAGE(OFFSET(A86,0,Fixtures!$D$6,1,3))</f>
        <v>96.148437168969323</v>
      </c>
      <c r="AS86" s="77"/>
      <c r="AT86" s="76"/>
    </row>
    <row r="87" spans="1:46" x14ac:dyDescent="0.3">
      <c r="A87" s="41" t="str">
        <f t="shared" si="9"/>
        <v>WOL</v>
      </c>
      <c r="B87" s="22">
        <f t="shared" si="7"/>
        <v>131.36133571650458</v>
      </c>
      <c r="C87" s="22">
        <f t="shared" si="15"/>
        <v>107.24840824615927</v>
      </c>
      <c r="D87" s="22">
        <f t="shared" si="15"/>
        <v>79.867825381896267</v>
      </c>
      <c r="E87" s="22">
        <f t="shared" si="15"/>
        <v>117.04650812095635</v>
      </c>
      <c r="F87" s="22">
        <f t="shared" si="15"/>
        <v>113.93108421748586</v>
      </c>
      <c r="G87" s="22">
        <f t="shared" si="15"/>
        <v>71.902760852706081</v>
      </c>
      <c r="H87" s="22">
        <f t="shared" si="15"/>
        <v>73.363813249912127</v>
      </c>
      <c r="I87" s="22">
        <f t="shared" si="15"/>
        <v>187.18888503293954</v>
      </c>
      <c r="J87" s="22">
        <f t="shared" si="15"/>
        <v>94.201022857939606</v>
      </c>
      <c r="K87" s="22">
        <f t="shared" si="15"/>
        <v>72.330842752112204</v>
      </c>
      <c r="L87" s="22">
        <f t="shared" si="15"/>
        <v>101.40667764504303</v>
      </c>
      <c r="M87" s="22">
        <f t="shared" si="15"/>
        <v>81.867577343514867</v>
      </c>
      <c r="N87" s="22">
        <f t="shared" si="15"/>
        <v>84.988280748515805</v>
      </c>
      <c r="O87" s="22">
        <f t="shared" si="15"/>
        <v>75.553944416001471</v>
      </c>
      <c r="P87" s="22">
        <f t="shared" si="15"/>
        <v>79.721214878278772</v>
      </c>
      <c r="Q87" s="22">
        <f t="shared" si="15"/>
        <v>100.50259943955743</v>
      </c>
      <c r="R87" s="22">
        <f t="shared" si="15"/>
        <v>88.30793433298453</v>
      </c>
      <c r="S87" s="22">
        <f t="shared" si="15"/>
        <v>86.559186857900158</v>
      </c>
      <c r="T87" s="22">
        <f t="shared" si="15"/>
        <v>153.15454229967779</v>
      </c>
      <c r="U87" s="22">
        <f t="shared" si="15"/>
        <v>158.58412079419605</v>
      </c>
      <c r="V87" s="22">
        <f t="shared" si="15"/>
        <v>89.666882861003714</v>
      </c>
      <c r="W87" s="22">
        <f t="shared" si="15"/>
        <v>59.179780433546348</v>
      </c>
      <c r="X87" s="22">
        <f t="shared" si="15"/>
        <v>115.1345834930373</v>
      </c>
      <c r="Y87" s="22">
        <f t="shared" si="15"/>
        <v>129.75064428616039</v>
      </c>
      <c r="Z87" s="85">
        <f t="shared" si="15"/>
        <v>131.08138785641688</v>
      </c>
      <c r="AA87" s="85">
        <f t="shared" si="15"/>
        <v>107.47745649532192</v>
      </c>
      <c r="AB87" s="86">
        <f t="shared" si="15"/>
        <v>70.821152883736488</v>
      </c>
      <c r="AC87" s="86">
        <f t="shared" si="15"/>
        <v>107.93191974031443</v>
      </c>
      <c r="AD87" s="86">
        <f t="shared" si="15"/>
        <v>82.229399541456075</v>
      </c>
      <c r="AE87" s="86">
        <f t="shared" si="15"/>
        <v>97.437040406785172</v>
      </c>
      <c r="AF87" s="86">
        <f t="shared" si="15"/>
        <v>69.535866066967472</v>
      </c>
      <c r="AG87" s="86">
        <f t="shared" si="15"/>
        <v>100.0603723087404</v>
      </c>
      <c r="AH87" s="86">
        <f t="shared" si="15"/>
        <v>82.969099891398841</v>
      </c>
      <c r="AI87" s="86">
        <f t="shared" si="15"/>
        <v>92.343709841779571</v>
      </c>
      <c r="AJ87" s="86">
        <f t="shared" si="15"/>
        <v>95.765324826237006</v>
      </c>
      <c r="AK87" s="22">
        <f t="shared" si="15"/>
        <v>97.616231022317663</v>
      </c>
      <c r="AL87" s="22">
        <f t="shared" si="15"/>
        <v>58.829531606759517</v>
      </c>
      <c r="AM87" s="22">
        <f t="shared" si="15"/>
        <v>139.24910293248271</v>
      </c>
      <c r="AN87" s="22">
        <f ca="1">IF(OR(Fixtures!$D$6&lt;=0,Fixtures!$D$6&gt;39),AVERAGE(B87:AM87),AVERAGE(OFFSET(A87,0,Fixtures!$D$6,1,38-Fixtures!$D$6+1)))</f>
        <v>93.087963471385336</v>
      </c>
      <c r="AO87" s="41" t="str">
        <f t="shared" si="11"/>
        <v>WOL</v>
      </c>
      <c r="AP87" s="67">
        <f ca="1">AVERAGE(OFFSET(A87,0,Fixtures!$D$6,1,9))</f>
        <v>91.765440405110724</v>
      </c>
      <c r="AQ87" s="67">
        <f ca="1">AVERAGE(OFFSET(A87,0,Fixtures!$D$6,1,6))</f>
        <v>90.027282992610381</v>
      </c>
      <c r="AR87" s="67">
        <f ca="1">AVERAGE(OFFSET(A87,0,Fixtures!$D$6,1,3))</f>
        <v>95.866119896185225</v>
      </c>
      <c r="AS87" s="77"/>
      <c r="AT87" s="7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>AVERAGE(B24:G24)</f>
        <v>1.3541280361498123</v>
      </c>
      <c r="C90" s="9">
        <f t="shared" ref="C90:AH90" si="16">AVERAGE(C24:H24)</f>
        <v>1.5056158539171773</v>
      </c>
      <c r="D90" s="9">
        <f t="shared" si="16"/>
        <v>1.483818773792746</v>
      </c>
      <c r="E90" s="9">
        <f t="shared" si="16"/>
        <v>1.3130183959344681</v>
      </c>
      <c r="F90" s="9">
        <f t="shared" si="16"/>
        <v>1.2508285356593358</v>
      </c>
      <c r="G90" s="9">
        <f t="shared" si="16"/>
        <v>1.2154804061665778</v>
      </c>
      <c r="H90" s="9">
        <f t="shared" si="16"/>
        <v>1.3814805637731677</v>
      </c>
      <c r="I90" s="9">
        <f t="shared" si="16"/>
        <v>1.2422218157881024</v>
      </c>
      <c r="J90" s="9">
        <f t="shared" si="16"/>
        <v>1.3187158930644394</v>
      </c>
      <c r="K90" s="9">
        <f t="shared" si="16"/>
        <v>1.2540857038104791</v>
      </c>
      <c r="L90" s="9">
        <f t="shared" si="16"/>
        <v>1.3812151309254397</v>
      </c>
      <c r="M90" s="9">
        <f t="shared" si="16"/>
        <v>1.5084642754718809</v>
      </c>
      <c r="N90" s="9">
        <f t="shared" si="16"/>
        <v>1.4715536052761287</v>
      </c>
      <c r="O90" s="9">
        <f t="shared" si="16"/>
        <v>1.4919616396636151</v>
      </c>
      <c r="P90" s="9">
        <f t="shared" si="16"/>
        <v>1.5091270608107983</v>
      </c>
      <c r="Q90" s="9">
        <f t="shared" si="16"/>
        <v>1.5619090473389761</v>
      </c>
      <c r="R90" s="9">
        <f t="shared" si="16"/>
        <v>1.4960691086449289</v>
      </c>
      <c r="S90" s="9">
        <f t="shared" si="16"/>
        <v>1.332357038337971</v>
      </c>
      <c r="T90" s="9">
        <f t="shared" si="16"/>
        <v>1.3896062541673695</v>
      </c>
      <c r="U90" s="9">
        <f t="shared" si="16"/>
        <v>1.4221673244767048</v>
      </c>
      <c r="V90" s="9">
        <f t="shared" si="16"/>
        <v>1.3066598472287825</v>
      </c>
      <c r="W90" s="9">
        <f t="shared" si="16"/>
        <v>1.2824342689284582</v>
      </c>
      <c r="X90" s="9">
        <f t="shared" si="16"/>
        <v>1.5796986320065363</v>
      </c>
      <c r="Y90" s="9">
        <f t="shared" si="16"/>
        <v>1.5884902198745978</v>
      </c>
      <c r="Z90" s="9">
        <f t="shared" si="16"/>
        <v>1.4885826658282817</v>
      </c>
      <c r="AA90" s="9">
        <f t="shared" si="16"/>
        <v>1.5337535996801686</v>
      </c>
      <c r="AB90" s="9">
        <f t="shared" si="16"/>
        <v>1.558313116449509</v>
      </c>
      <c r="AC90" s="9">
        <f t="shared" si="16"/>
        <v>1.6488562063277457</v>
      </c>
      <c r="AD90" s="9">
        <f t="shared" si="16"/>
        <v>1.3929336839273061</v>
      </c>
      <c r="AE90" s="9">
        <f t="shared" si="16"/>
        <v>1.5030494050302483</v>
      </c>
      <c r="AF90" s="9">
        <f t="shared" si="16"/>
        <v>1.5176359829623216</v>
      </c>
      <c r="AG90" s="9">
        <f t="shared" si="16"/>
        <v>1.4787672481647236</v>
      </c>
      <c r="AH90" s="9">
        <f t="shared" si="16"/>
        <v>1.4841314361218583</v>
      </c>
    </row>
    <row r="91" spans="1:46" x14ac:dyDescent="0.3">
      <c r="A91" s="41" t="str">
        <f t="shared" ref="A91:A109" si="17">$A69</f>
        <v>AVL</v>
      </c>
      <c r="B91" s="9">
        <f t="shared" ref="B91:B109" si="18">AVERAGE(B25:G25)</f>
        <v>1.6732088236838412</v>
      </c>
      <c r="C91" s="9">
        <f t="shared" ref="C91:C109" si="19">AVERAGE(C25:H25)</f>
        <v>1.5252902906900851</v>
      </c>
      <c r="D91" s="9">
        <f t="shared" ref="D91:D109" si="20">AVERAGE(D25:I25)</f>
        <v>1.6283342806353147</v>
      </c>
      <c r="E91" s="9">
        <f t="shared" ref="E91:E109" si="21">AVERAGE(E25:J25)</f>
        <v>1.5898663842036376</v>
      </c>
      <c r="F91" s="9">
        <f t="shared" ref="F91:F109" si="22">AVERAGE(F25:K25)</f>
        <v>1.9903066160589231</v>
      </c>
      <c r="G91" s="9">
        <f t="shared" ref="G91:G109" si="23">AVERAGE(G25:L25)</f>
        <v>2.1324858072489126</v>
      </c>
      <c r="H91" s="9">
        <f t="shared" ref="H91:H109" si="24">AVERAGE(H25:M25)</f>
        <v>2.1743808343359681</v>
      </c>
      <c r="I91" s="9">
        <f t="shared" ref="I91:I109" si="25">AVERAGE(I25:N25)</f>
        <v>2.1155872495825276</v>
      </c>
      <c r="J91" s="9">
        <f t="shared" ref="J91:J109" si="26">AVERAGE(J25:O25)</f>
        <v>2.2702327510886877</v>
      </c>
      <c r="K91" s="9">
        <f t="shared" ref="K91:K109" si="27">AVERAGE(K25:P25)</f>
        <v>2.520218473448502</v>
      </c>
      <c r="L91" s="9">
        <f t="shared" ref="L91:L109" si="28">AVERAGE(L25:Q25)</f>
        <v>2.1754691965898294</v>
      </c>
      <c r="M91" s="9">
        <f t="shared" ref="M91:M109" si="29">AVERAGE(M25:R25)</f>
        <v>2.1274803729004481</v>
      </c>
      <c r="N91" s="9">
        <f t="shared" ref="N91:N109" si="30">AVERAGE(N25:S25)</f>
        <v>2.0010655679441895</v>
      </c>
      <c r="O91" s="9">
        <f t="shared" ref="O91:O109" si="31">AVERAGE(O25:T25)</f>
        <v>2.0341493136294577</v>
      </c>
      <c r="P91" s="9">
        <f t="shared" ref="P91:P109" si="32">AVERAGE(P25:U25)</f>
        <v>1.8902982292039952</v>
      </c>
      <c r="Q91" s="9">
        <f t="shared" ref="Q91:Q109" si="33">AVERAGE(Q25:V25)</f>
        <v>1.7456886588931362</v>
      </c>
      <c r="R91" s="9">
        <f t="shared" ref="R91:R109" si="34">AVERAGE(R25:W25)</f>
        <v>1.8754988764479259</v>
      </c>
      <c r="S91" s="9">
        <f t="shared" ref="S91:S109" si="35">AVERAGE(S25:X25)</f>
        <v>1.9038383463142916</v>
      </c>
      <c r="T91" s="9">
        <f t="shared" ref="T91:T109" si="36">AVERAGE(T25:Y25)</f>
        <v>1.8446208488575069</v>
      </c>
      <c r="U91" s="9">
        <f t="shared" ref="U91:U109" si="37">AVERAGE(U25:Z25)</f>
        <v>1.9385557089481553</v>
      </c>
      <c r="V91" s="9">
        <f t="shared" ref="V91:V109" si="38">AVERAGE(V25:AA25)</f>
        <v>1.8780658512583734</v>
      </c>
      <c r="W91" s="9">
        <f t="shared" ref="W91:W109" si="39">AVERAGE(W25:AB25)</f>
        <v>1.9389149185245309</v>
      </c>
      <c r="X91" s="9">
        <f t="shared" ref="X91:X109" si="40">AVERAGE(X25:AC25)</f>
        <v>1.7183809173667528</v>
      </c>
      <c r="Y91" s="9">
        <f t="shared" ref="Y91:Y109" si="41">AVERAGE(Y25:AD25)</f>
        <v>1.8255670995492963</v>
      </c>
      <c r="Z91" s="9">
        <f t="shared" ref="Z91:Z109" si="42">AVERAGE(Z25:AE25)</f>
        <v>1.9408556775566665</v>
      </c>
      <c r="AA91" s="9">
        <f t="shared" ref="AA91:AA109" si="43">AVERAGE(AA25:AF25)</f>
        <v>1.8968907386534399</v>
      </c>
      <c r="AB91" s="9">
        <f t="shared" ref="AB91:AB109" si="44">AVERAGE(AB25:AG25)</f>
        <v>1.9097636771028454</v>
      </c>
      <c r="AC91" s="9">
        <f t="shared" ref="AC91:AC109" si="45">AVERAGE(AC25:AH25)</f>
        <v>2.0606833382034311</v>
      </c>
      <c r="AD91" s="9">
        <f t="shared" ref="AD91:AD109" si="46">AVERAGE(AD25:AI25)</f>
        <v>2.1507561870427248</v>
      </c>
      <c r="AE91" s="9">
        <f t="shared" ref="AE91:AE109" si="47">AVERAGE(AE25:AJ25)</f>
        <v>1.8616678607270198</v>
      </c>
      <c r="AF91" s="9">
        <f t="shared" ref="AF91:AH109" si="48">AVERAGE(AF25:AK25)</f>
        <v>1.9444406788926623</v>
      </c>
      <c r="AG91" s="9">
        <f t="shared" si="48"/>
        <v>1.928994143252712</v>
      </c>
      <c r="AH91" s="9">
        <f t="shared" si="48"/>
        <v>2.0036002922144416</v>
      </c>
    </row>
    <row r="92" spans="1:46" x14ac:dyDescent="0.3">
      <c r="A92" s="41" t="str">
        <f t="shared" si="17"/>
        <v>BOU</v>
      </c>
      <c r="B92" s="9">
        <f t="shared" si="18"/>
        <v>1.7998694257931553</v>
      </c>
      <c r="C92" s="9">
        <f t="shared" si="19"/>
        <v>1.8098963180729111</v>
      </c>
      <c r="D92" s="9">
        <f t="shared" si="20"/>
        <v>1.8138555268578302</v>
      </c>
      <c r="E92" s="9">
        <f t="shared" si="21"/>
        <v>1.6157527077166645</v>
      </c>
      <c r="F92" s="9">
        <f t="shared" si="22"/>
        <v>1.4931378449684818</v>
      </c>
      <c r="G92" s="9">
        <f t="shared" si="23"/>
        <v>1.5207673548678926</v>
      </c>
      <c r="H92" s="9">
        <f t="shared" si="24"/>
        <v>1.3948903032071727</v>
      </c>
      <c r="I92" s="9">
        <f t="shared" si="25"/>
        <v>1.4264497357520423</v>
      </c>
      <c r="J92" s="9">
        <f t="shared" si="26"/>
        <v>1.4456391388767988</v>
      </c>
      <c r="K92" s="9">
        <f t="shared" si="27"/>
        <v>1.4866872965419058</v>
      </c>
      <c r="L92" s="9">
        <f t="shared" si="28"/>
        <v>1.5351890593263458</v>
      </c>
      <c r="M92" s="9">
        <f t="shared" si="29"/>
        <v>1.686641223630857</v>
      </c>
      <c r="N92" s="9">
        <f t="shared" si="30"/>
        <v>1.6661014128457554</v>
      </c>
      <c r="O92" s="9">
        <f t="shared" si="31"/>
        <v>1.6423567342167606</v>
      </c>
      <c r="P92" s="9">
        <f t="shared" si="32"/>
        <v>1.6205086218995988</v>
      </c>
      <c r="Q92" s="9">
        <f t="shared" si="33"/>
        <v>1.6955997183998388</v>
      </c>
      <c r="R92" s="9">
        <f t="shared" si="34"/>
        <v>1.5599270554625038</v>
      </c>
      <c r="S92" s="9">
        <f t="shared" si="35"/>
        <v>1.4049767830584414</v>
      </c>
      <c r="T92" s="9">
        <f t="shared" si="36"/>
        <v>1.41065897957602</v>
      </c>
      <c r="U92" s="9">
        <f t="shared" si="37"/>
        <v>1.4080086001414873</v>
      </c>
      <c r="V92" s="9">
        <f t="shared" si="38"/>
        <v>1.3840149736589391</v>
      </c>
      <c r="W92" s="9">
        <f t="shared" si="39"/>
        <v>1.3845419366294192</v>
      </c>
      <c r="X92" s="9">
        <f t="shared" si="40"/>
        <v>1.4821510694557174</v>
      </c>
      <c r="Y92" s="9">
        <f t="shared" si="41"/>
        <v>1.6939616769639219</v>
      </c>
      <c r="Z92" s="9">
        <f t="shared" si="42"/>
        <v>1.6376591265857783</v>
      </c>
      <c r="AA92" s="9">
        <f t="shared" si="43"/>
        <v>1.7743638558722123</v>
      </c>
      <c r="AB92" s="9">
        <f t="shared" si="44"/>
        <v>1.6451926757277622</v>
      </c>
      <c r="AC92" s="9">
        <f t="shared" si="45"/>
        <v>1.7436068610938644</v>
      </c>
      <c r="AD92" s="9">
        <f t="shared" si="46"/>
        <v>1.6819548598413385</v>
      </c>
      <c r="AE92" s="9">
        <f t="shared" si="47"/>
        <v>1.4741934746792904</v>
      </c>
      <c r="AF92" s="9">
        <f t="shared" si="48"/>
        <v>1.8831276626128182</v>
      </c>
      <c r="AG92" s="9">
        <f t="shared" si="48"/>
        <v>1.7760985041180615</v>
      </c>
      <c r="AH92" s="9">
        <f t="shared" si="48"/>
        <v>1.9779155643030668</v>
      </c>
    </row>
    <row r="93" spans="1:46" x14ac:dyDescent="0.3">
      <c r="A93" s="41" t="str">
        <f t="shared" si="17"/>
        <v>BRI</v>
      </c>
      <c r="B93" s="9">
        <f t="shared" si="18"/>
        <v>1.4168356647790878</v>
      </c>
      <c r="C93" s="9">
        <f t="shared" si="19"/>
        <v>1.5429953113258437</v>
      </c>
      <c r="D93" s="9">
        <f t="shared" si="20"/>
        <v>1.5608713626577362</v>
      </c>
      <c r="E93" s="9">
        <f t="shared" si="21"/>
        <v>1.619360223937939</v>
      </c>
      <c r="F93" s="9">
        <f t="shared" si="22"/>
        <v>1.342433529239998</v>
      </c>
      <c r="G93" s="9">
        <f t="shared" si="23"/>
        <v>1.3235999359436317</v>
      </c>
      <c r="H93" s="9">
        <f t="shared" si="24"/>
        <v>1.4730879579423046</v>
      </c>
      <c r="I93" s="9">
        <f t="shared" si="25"/>
        <v>1.3425244170827388</v>
      </c>
      <c r="J93" s="9">
        <f t="shared" si="26"/>
        <v>1.562192608776771</v>
      </c>
      <c r="K93" s="9">
        <f t="shared" si="27"/>
        <v>1.5656182199157458</v>
      </c>
      <c r="L93" s="9">
        <f t="shared" si="28"/>
        <v>1.5595232306886258</v>
      </c>
      <c r="M93" s="9">
        <f t="shared" si="29"/>
        <v>1.5950391718199934</v>
      </c>
      <c r="N93" s="9">
        <f t="shared" si="30"/>
        <v>1.4187988202550661</v>
      </c>
      <c r="O93" s="9">
        <f t="shared" si="31"/>
        <v>1.4696772490589771</v>
      </c>
      <c r="P93" s="9">
        <f t="shared" si="32"/>
        <v>1.2109288873769513</v>
      </c>
      <c r="Q93" s="9">
        <f t="shared" si="33"/>
        <v>1.1900889593754735</v>
      </c>
      <c r="R93" s="9">
        <f t="shared" si="34"/>
        <v>1.2946366365616682</v>
      </c>
      <c r="S93" s="9">
        <f t="shared" si="35"/>
        <v>1.2821174233097301</v>
      </c>
      <c r="T93" s="9">
        <f t="shared" si="36"/>
        <v>1.3410760135378037</v>
      </c>
      <c r="U93" s="9">
        <f t="shared" si="37"/>
        <v>1.3143722825358406</v>
      </c>
      <c r="V93" s="9">
        <f t="shared" si="38"/>
        <v>1.3223414005091303</v>
      </c>
      <c r="W93" s="9">
        <f t="shared" si="39"/>
        <v>1.3201210296156412</v>
      </c>
      <c r="X93" s="9">
        <f t="shared" si="40"/>
        <v>1.1447744662879353</v>
      </c>
      <c r="Y93" s="9">
        <f t="shared" si="41"/>
        <v>1.263054978590773</v>
      </c>
      <c r="Z93" s="9">
        <f t="shared" si="42"/>
        <v>1.2195334479535449</v>
      </c>
      <c r="AA93" s="9">
        <f t="shared" si="43"/>
        <v>1.3058522352013122</v>
      </c>
      <c r="AB93" s="9">
        <f t="shared" si="44"/>
        <v>1.376394048370875</v>
      </c>
      <c r="AC93" s="9">
        <f t="shared" si="45"/>
        <v>1.3616755994180902</v>
      </c>
      <c r="AD93" s="9">
        <f t="shared" si="46"/>
        <v>1.5093209787110073</v>
      </c>
      <c r="AE93" s="9">
        <f t="shared" si="47"/>
        <v>1.5394474862919771</v>
      </c>
      <c r="AF93" s="9">
        <f t="shared" si="48"/>
        <v>1.65967487829357</v>
      </c>
      <c r="AG93" s="9">
        <f t="shared" si="48"/>
        <v>1.4486340606978656</v>
      </c>
      <c r="AH93" s="9">
        <f t="shared" si="48"/>
        <v>1.4737415391446715</v>
      </c>
    </row>
    <row r="94" spans="1:46" x14ac:dyDescent="0.3">
      <c r="A94" s="41" t="str">
        <f t="shared" si="17"/>
        <v>BUR</v>
      </c>
      <c r="B94" s="9">
        <f t="shared" si="18"/>
        <v>1.3047921656801702</v>
      </c>
      <c r="C94" s="9">
        <f t="shared" si="19"/>
        <v>1.3586826073939584</v>
      </c>
      <c r="D94" s="9">
        <f t="shared" si="20"/>
        <v>1.3046364456723518</v>
      </c>
      <c r="E94" s="9">
        <f t="shared" si="21"/>
        <v>1.3465852649168724</v>
      </c>
      <c r="F94" s="9">
        <f t="shared" si="22"/>
        <v>1.3162409526979568</v>
      </c>
      <c r="G94" s="9">
        <f t="shared" si="23"/>
        <v>1.2971131920534087</v>
      </c>
      <c r="H94" s="9">
        <f t="shared" si="24"/>
        <v>1.3141848589491822</v>
      </c>
      <c r="I94" s="9">
        <f t="shared" si="25"/>
        <v>1.2898182860184624</v>
      </c>
      <c r="J94" s="9">
        <f t="shared" si="26"/>
        <v>1.2189698403828293</v>
      </c>
      <c r="K94" s="9">
        <f t="shared" si="27"/>
        <v>1.20477896966554</v>
      </c>
      <c r="L94" s="9">
        <f t="shared" si="28"/>
        <v>1.2392782789673003</v>
      </c>
      <c r="M94" s="9">
        <f t="shared" si="29"/>
        <v>1.1363027901317977</v>
      </c>
      <c r="N94" s="9">
        <f t="shared" si="30"/>
        <v>1.1826325745851725</v>
      </c>
      <c r="O94" s="9">
        <f t="shared" si="31"/>
        <v>1.2468215689616178</v>
      </c>
      <c r="P94" s="9">
        <f t="shared" si="32"/>
        <v>1.3396963078075121</v>
      </c>
      <c r="Q94" s="9">
        <f t="shared" si="33"/>
        <v>1.202957112003193</v>
      </c>
      <c r="R94" s="9">
        <f t="shared" si="34"/>
        <v>1.2763773460904904</v>
      </c>
      <c r="S94" s="9">
        <f t="shared" si="35"/>
        <v>1.3690196038716411</v>
      </c>
      <c r="T94" s="9">
        <f t="shared" si="36"/>
        <v>1.4770806224155841</v>
      </c>
      <c r="U94" s="9">
        <f t="shared" si="37"/>
        <v>1.361823229835786</v>
      </c>
      <c r="V94" s="9">
        <f t="shared" si="38"/>
        <v>1.4260269015552109</v>
      </c>
      <c r="W94" s="9">
        <f t="shared" si="39"/>
        <v>1.4023728115840208</v>
      </c>
      <c r="X94" s="9">
        <f t="shared" si="40"/>
        <v>1.2454891513579589</v>
      </c>
      <c r="Y94" s="9">
        <f t="shared" si="41"/>
        <v>1.2087191044630885</v>
      </c>
      <c r="Z94" s="9">
        <f t="shared" si="42"/>
        <v>1.3402579325714494</v>
      </c>
      <c r="AA94" s="9">
        <f t="shared" si="43"/>
        <v>1.321833537990553</v>
      </c>
      <c r="AB94" s="9">
        <f t="shared" si="44"/>
        <v>1.2204805357490423</v>
      </c>
      <c r="AC94" s="9">
        <f t="shared" si="45"/>
        <v>1.2320241215117456</v>
      </c>
      <c r="AD94" s="9">
        <f t="shared" si="46"/>
        <v>1.2908832755275197</v>
      </c>
      <c r="AE94" s="9">
        <f t="shared" si="47"/>
        <v>1.4932810589985988</v>
      </c>
      <c r="AF94" s="9">
        <f t="shared" si="48"/>
        <v>1.2325106622518902</v>
      </c>
      <c r="AG94" s="9">
        <f t="shared" si="48"/>
        <v>1.2947177497215863</v>
      </c>
      <c r="AH94" s="9">
        <f t="shared" si="48"/>
        <v>1.2838768322059539</v>
      </c>
    </row>
    <row r="95" spans="1:46" x14ac:dyDescent="0.3">
      <c r="A95" s="41" t="str">
        <f t="shared" si="17"/>
        <v>CHE</v>
      </c>
      <c r="B95" s="9">
        <f t="shared" si="18"/>
        <v>1.0484506217960743</v>
      </c>
      <c r="C95" s="9">
        <f t="shared" si="19"/>
        <v>0.93449552769457911</v>
      </c>
      <c r="D95" s="9">
        <f t="shared" si="20"/>
        <v>0.98307343070090025</v>
      </c>
      <c r="E95" s="9">
        <f t="shared" si="21"/>
        <v>0.91495454092658901</v>
      </c>
      <c r="F95" s="9">
        <f t="shared" si="22"/>
        <v>0.97889407076476154</v>
      </c>
      <c r="G95" s="9">
        <f t="shared" si="23"/>
        <v>0.9363836976327421</v>
      </c>
      <c r="H95" s="9">
        <f t="shared" si="24"/>
        <v>0.8327455956305384</v>
      </c>
      <c r="I95" s="9">
        <f t="shared" si="25"/>
        <v>1.0469115942671499</v>
      </c>
      <c r="J95" s="9">
        <f t="shared" si="26"/>
        <v>0.95777307269145251</v>
      </c>
      <c r="K95" s="9">
        <f t="shared" si="27"/>
        <v>0.9909270958240245</v>
      </c>
      <c r="L95" s="9">
        <f t="shared" si="28"/>
        <v>1.0256305800535312</v>
      </c>
      <c r="M95" s="9">
        <f t="shared" si="29"/>
        <v>0.96709468943124166</v>
      </c>
      <c r="N95" s="9">
        <f t="shared" si="30"/>
        <v>1.0738982143127616</v>
      </c>
      <c r="O95" s="9">
        <f t="shared" si="31"/>
        <v>0.8772265311420443</v>
      </c>
      <c r="P95" s="9">
        <f t="shared" si="32"/>
        <v>0.94184629975907208</v>
      </c>
      <c r="Q95" s="9">
        <f t="shared" si="33"/>
        <v>1.0017148255805843</v>
      </c>
      <c r="R95" s="9">
        <f t="shared" si="34"/>
        <v>0.90937575146361915</v>
      </c>
      <c r="S95" s="9">
        <f t="shared" si="35"/>
        <v>0.93694857390798969</v>
      </c>
      <c r="T95" s="9">
        <f t="shared" si="36"/>
        <v>0.86542056777759113</v>
      </c>
      <c r="U95" s="9">
        <f t="shared" si="37"/>
        <v>0.9623813478335691</v>
      </c>
      <c r="V95" s="9">
        <f t="shared" si="38"/>
        <v>0.93798748609128524</v>
      </c>
      <c r="W95" s="9">
        <f t="shared" si="39"/>
        <v>0.88753035201742581</v>
      </c>
      <c r="X95" s="9">
        <f t="shared" si="40"/>
        <v>0.92261176674036316</v>
      </c>
      <c r="Y95" s="9">
        <f t="shared" si="41"/>
        <v>0.93336845182422612</v>
      </c>
      <c r="Z95" s="9">
        <f t="shared" si="42"/>
        <v>0.99083746534393324</v>
      </c>
      <c r="AA95" s="9">
        <f t="shared" si="43"/>
        <v>0.98002636103981899</v>
      </c>
      <c r="AB95" s="9">
        <f t="shared" si="44"/>
        <v>0.99733024446653917</v>
      </c>
      <c r="AC95" s="9">
        <f t="shared" si="45"/>
        <v>0.97549217274673961</v>
      </c>
      <c r="AD95" s="9">
        <f t="shared" si="46"/>
        <v>0.95212075446825584</v>
      </c>
      <c r="AE95" s="9">
        <f t="shared" si="47"/>
        <v>0.97710808960128148</v>
      </c>
      <c r="AF95" s="9">
        <f t="shared" si="48"/>
        <v>0.90188709612056117</v>
      </c>
      <c r="AG95" s="9">
        <f t="shared" si="48"/>
        <v>0.96131950869686167</v>
      </c>
      <c r="AH95" s="9">
        <f t="shared" si="48"/>
        <v>0.92295690780084394</v>
      </c>
    </row>
    <row r="96" spans="1:46" x14ac:dyDescent="0.3">
      <c r="A96" s="41" t="str">
        <f t="shared" si="17"/>
        <v>CRY</v>
      </c>
      <c r="B96" s="9">
        <f t="shared" si="18"/>
        <v>1.3958115420907369</v>
      </c>
      <c r="C96" s="9">
        <f t="shared" si="19"/>
        <v>1.3442655760972428</v>
      </c>
      <c r="D96" s="9">
        <f t="shared" si="20"/>
        <v>1.3571296234663859</v>
      </c>
      <c r="E96" s="9">
        <f t="shared" si="21"/>
        <v>1.3425486405396321</v>
      </c>
      <c r="F96" s="9">
        <f t="shared" si="22"/>
        <v>1.4294924255870158</v>
      </c>
      <c r="G96" s="9">
        <f t="shared" si="23"/>
        <v>1.3789896830003852</v>
      </c>
      <c r="H96" s="9">
        <f t="shared" si="24"/>
        <v>1.538841699706591</v>
      </c>
      <c r="I96" s="9">
        <f t="shared" si="25"/>
        <v>1.6606167406598551</v>
      </c>
      <c r="J96" s="9">
        <f t="shared" si="26"/>
        <v>1.6610693161479169</v>
      </c>
      <c r="K96" s="9">
        <f t="shared" si="27"/>
        <v>1.4882752281562255</v>
      </c>
      <c r="L96" s="9">
        <f t="shared" si="28"/>
        <v>1.4586244379162372</v>
      </c>
      <c r="M96" s="9">
        <f t="shared" si="29"/>
        <v>1.4064505077434595</v>
      </c>
      <c r="N96" s="9">
        <f t="shared" si="30"/>
        <v>1.2374373918983079</v>
      </c>
      <c r="O96" s="9">
        <f t="shared" si="31"/>
        <v>1.1340539132694285</v>
      </c>
      <c r="P96" s="9">
        <f t="shared" si="32"/>
        <v>1.1782994051212692</v>
      </c>
      <c r="Q96" s="9">
        <f t="shared" si="33"/>
        <v>1.2532263057680857</v>
      </c>
      <c r="R96" s="9">
        <f t="shared" si="34"/>
        <v>1.1982095558456749</v>
      </c>
      <c r="S96" s="9">
        <f t="shared" si="35"/>
        <v>1.5010627816181421</v>
      </c>
      <c r="T96" s="9">
        <f t="shared" si="36"/>
        <v>1.5130413076584164</v>
      </c>
      <c r="U96" s="9">
        <f t="shared" si="37"/>
        <v>1.5044298379319647</v>
      </c>
      <c r="V96" s="9">
        <f t="shared" si="38"/>
        <v>1.509258719282955</v>
      </c>
      <c r="W96" s="9">
        <f t="shared" si="39"/>
        <v>1.4129314514835809</v>
      </c>
      <c r="X96" s="9">
        <f t="shared" si="40"/>
        <v>1.4953155928537079</v>
      </c>
      <c r="Y96" s="9">
        <f t="shared" si="41"/>
        <v>1.1741420471864881</v>
      </c>
      <c r="Z96" s="9">
        <f t="shared" si="42"/>
        <v>1.1941319708432447</v>
      </c>
      <c r="AA96" s="9">
        <f t="shared" si="43"/>
        <v>1.4385336573767062</v>
      </c>
      <c r="AB96" s="9">
        <f t="shared" si="44"/>
        <v>1.3079565039574279</v>
      </c>
      <c r="AC96" s="9">
        <f t="shared" si="45"/>
        <v>1.5174389965749786</v>
      </c>
      <c r="AD96" s="9">
        <f t="shared" si="46"/>
        <v>1.499036349352763</v>
      </c>
      <c r="AE96" s="9">
        <f t="shared" si="47"/>
        <v>1.6001524491931036</v>
      </c>
      <c r="AF96" s="9">
        <f t="shared" si="48"/>
        <v>1.6071243379017954</v>
      </c>
      <c r="AG96" s="9">
        <f t="shared" si="48"/>
        <v>1.4931766080916349</v>
      </c>
      <c r="AH96" s="9">
        <f t="shared" si="48"/>
        <v>1.5106176989395106</v>
      </c>
    </row>
    <row r="97" spans="1:39" x14ac:dyDescent="0.3">
      <c r="A97" s="41" t="str">
        <f t="shared" si="17"/>
        <v>EVE</v>
      </c>
      <c r="B97" s="9">
        <f t="shared" si="18"/>
        <v>0.99930542015761004</v>
      </c>
      <c r="C97" s="9">
        <f t="shared" si="19"/>
        <v>1.1166627783903216</v>
      </c>
      <c r="D97" s="9">
        <f t="shared" si="20"/>
        <v>1.1992687785838274</v>
      </c>
      <c r="E97" s="9">
        <f t="shared" si="21"/>
        <v>1.1227220335481534</v>
      </c>
      <c r="F97" s="9">
        <f t="shared" si="22"/>
        <v>1.1766581257012285</v>
      </c>
      <c r="G97" s="9">
        <f t="shared" si="23"/>
        <v>1.1486703240911877</v>
      </c>
      <c r="H97" s="9">
        <f t="shared" si="24"/>
        <v>1.2658347852713585</v>
      </c>
      <c r="I97" s="9">
        <f t="shared" si="25"/>
        <v>1.117804645354729</v>
      </c>
      <c r="J97" s="9">
        <f t="shared" si="26"/>
        <v>1.19195873554961</v>
      </c>
      <c r="K97" s="9">
        <f t="shared" si="27"/>
        <v>1.3971100696971559</v>
      </c>
      <c r="L97" s="9">
        <f t="shared" si="28"/>
        <v>1.3810986860163215</v>
      </c>
      <c r="M97" s="9">
        <f t="shared" si="29"/>
        <v>1.510375028670077</v>
      </c>
      <c r="N97" s="9">
        <f t="shared" si="30"/>
        <v>1.4065425402206939</v>
      </c>
      <c r="O97" s="9">
        <f t="shared" si="31"/>
        <v>1.4228078756475775</v>
      </c>
      <c r="P97" s="9">
        <f t="shared" si="32"/>
        <v>1.2930897272168838</v>
      </c>
      <c r="Q97" s="9">
        <f t="shared" si="33"/>
        <v>1.3559480376766075</v>
      </c>
      <c r="R97" s="9">
        <f t="shared" si="34"/>
        <v>1.2989504471307125</v>
      </c>
      <c r="S97" s="9">
        <f t="shared" si="35"/>
        <v>1.2250177686596428</v>
      </c>
      <c r="T97" s="9">
        <f t="shared" si="36"/>
        <v>1.1822461019901609</v>
      </c>
      <c r="U97" s="9">
        <f t="shared" si="37"/>
        <v>1.235689797136448</v>
      </c>
      <c r="V97" s="9">
        <f t="shared" si="38"/>
        <v>1.1825161513768587</v>
      </c>
      <c r="W97" s="9">
        <f t="shared" si="39"/>
        <v>0.99401172676756522</v>
      </c>
      <c r="X97" s="9">
        <f t="shared" si="40"/>
        <v>1.0389942956306357</v>
      </c>
      <c r="Y97" s="9">
        <f t="shared" si="41"/>
        <v>1.1308753398254312</v>
      </c>
      <c r="Z97" s="9">
        <f t="shared" si="42"/>
        <v>1.2577572151404925</v>
      </c>
      <c r="AA97" s="9">
        <f t="shared" si="43"/>
        <v>1.2509281247642488</v>
      </c>
      <c r="AB97" s="9">
        <f t="shared" si="44"/>
        <v>1.3383939655245134</v>
      </c>
      <c r="AC97" s="9">
        <f t="shared" si="45"/>
        <v>1.3527330347098445</v>
      </c>
      <c r="AD97" s="9">
        <f t="shared" si="46"/>
        <v>1.329274674762982</v>
      </c>
      <c r="AE97" s="9">
        <f t="shared" si="47"/>
        <v>1.2726217151933386</v>
      </c>
      <c r="AF97" s="9">
        <f t="shared" si="48"/>
        <v>1.1865310398374573</v>
      </c>
      <c r="AG97" s="9">
        <f t="shared" si="48"/>
        <v>1.1992423958391132</v>
      </c>
      <c r="AH97" s="9">
        <f t="shared" si="48"/>
        <v>1.1310258559928708</v>
      </c>
    </row>
    <row r="98" spans="1:39" x14ac:dyDescent="0.3">
      <c r="A98" s="41" t="str">
        <f t="shared" si="17"/>
        <v>LEI</v>
      </c>
      <c r="B98" s="9">
        <f t="shared" si="18"/>
        <v>1.1947270081554098</v>
      </c>
      <c r="C98" s="9">
        <f t="shared" si="19"/>
        <v>1.1367805765118322</v>
      </c>
      <c r="D98" s="9">
        <f t="shared" si="20"/>
        <v>1.177465671152379</v>
      </c>
      <c r="E98" s="9">
        <f t="shared" si="21"/>
        <v>1.1206574484431899</v>
      </c>
      <c r="F98" s="9">
        <f t="shared" si="22"/>
        <v>1.2432104821703198</v>
      </c>
      <c r="G98" s="9">
        <f t="shared" si="23"/>
        <v>1.1186857438140521</v>
      </c>
      <c r="H98" s="9">
        <f t="shared" si="24"/>
        <v>1.1094942302856081</v>
      </c>
      <c r="I98" s="9">
        <f t="shared" si="25"/>
        <v>1.2190877569823328</v>
      </c>
      <c r="J98" s="9">
        <f t="shared" si="26"/>
        <v>1.0502649218583775</v>
      </c>
      <c r="K98" s="9">
        <f t="shared" si="27"/>
        <v>1.0390673999733304</v>
      </c>
      <c r="L98" s="9">
        <f t="shared" si="28"/>
        <v>1.0073479718843013</v>
      </c>
      <c r="M98" s="9">
        <f t="shared" si="29"/>
        <v>0.97797691425042999</v>
      </c>
      <c r="N98" s="9">
        <f t="shared" si="30"/>
        <v>1.2290208152248328</v>
      </c>
      <c r="O98" s="9">
        <f t="shared" si="31"/>
        <v>1.2409244162087785</v>
      </c>
      <c r="P98" s="9">
        <f t="shared" si="32"/>
        <v>1.2810804577281012</v>
      </c>
      <c r="Q98" s="9">
        <f t="shared" si="33"/>
        <v>1.3069747650640291</v>
      </c>
      <c r="R98" s="9">
        <f t="shared" si="34"/>
        <v>1.2586055071793463</v>
      </c>
      <c r="S98" s="9">
        <f t="shared" si="35"/>
        <v>1.3420833142804163</v>
      </c>
      <c r="T98" s="9">
        <f t="shared" si="36"/>
        <v>1.0854477473040878</v>
      </c>
      <c r="U98" s="9">
        <f t="shared" si="37"/>
        <v>1.0582122707265313</v>
      </c>
      <c r="V98" s="9">
        <f t="shared" si="38"/>
        <v>1.0919453085226671</v>
      </c>
      <c r="W98" s="9">
        <f t="shared" si="39"/>
        <v>1.2034213529984956</v>
      </c>
      <c r="X98" s="9">
        <f t="shared" si="40"/>
        <v>1.223381172021748</v>
      </c>
      <c r="Y98" s="9">
        <f t="shared" si="41"/>
        <v>1.158921253745272</v>
      </c>
      <c r="Z98" s="9">
        <f t="shared" si="42"/>
        <v>1.2103492581386062</v>
      </c>
      <c r="AA98" s="9">
        <f t="shared" si="43"/>
        <v>1.1557705918093957</v>
      </c>
      <c r="AB98" s="9">
        <f t="shared" si="44"/>
        <v>1.1633001510021987</v>
      </c>
      <c r="AC98" s="9">
        <f t="shared" si="45"/>
        <v>1.0009071003577776</v>
      </c>
      <c r="AD98" s="9">
        <f t="shared" si="46"/>
        <v>1.0321494592823963</v>
      </c>
      <c r="AE98" s="9">
        <f t="shared" si="47"/>
        <v>1.0700374159666821</v>
      </c>
      <c r="AF98" s="9">
        <f t="shared" si="48"/>
        <v>1.0114349012472084</v>
      </c>
      <c r="AG98" s="9">
        <f t="shared" si="48"/>
        <v>1.0969783534529707</v>
      </c>
      <c r="AH98" s="9">
        <f t="shared" si="48"/>
        <v>1.0353293702425652</v>
      </c>
    </row>
    <row r="99" spans="1:39" x14ac:dyDescent="0.3">
      <c r="A99" s="41" t="str">
        <f t="shared" si="17"/>
        <v>LIV</v>
      </c>
      <c r="B99" s="9">
        <f t="shared" si="18"/>
        <v>0.85049204504149267</v>
      </c>
      <c r="C99" s="9">
        <f t="shared" si="19"/>
        <v>0.90608594672002718</v>
      </c>
      <c r="D99" s="9">
        <f t="shared" si="20"/>
        <v>0.8621293185972716</v>
      </c>
      <c r="E99" s="9">
        <f t="shared" si="21"/>
        <v>0.96426562157179185</v>
      </c>
      <c r="F99" s="9">
        <f t="shared" si="22"/>
        <v>0.92327331903571996</v>
      </c>
      <c r="G99" s="9">
        <f t="shared" si="23"/>
        <v>1.0067318178541942</v>
      </c>
      <c r="H99" s="9">
        <f t="shared" si="24"/>
        <v>0.98420142996420112</v>
      </c>
      <c r="I99" s="9">
        <f t="shared" si="25"/>
        <v>0.95116594036346969</v>
      </c>
      <c r="J99" s="9">
        <f t="shared" si="26"/>
        <v>0.91778047158768639</v>
      </c>
      <c r="K99" s="9">
        <f t="shared" si="27"/>
        <v>0.83256459812544703</v>
      </c>
      <c r="L99" s="9">
        <f t="shared" si="28"/>
        <v>0.85314833155977465</v>
      </c>
      <c r="M99" s="9">
        <f t="shared" si="29"/>
        <v>0.78844535858515974</v>
      </c>
      <c r="N99" s="9">
        <f t="shared" si="30"/>
        <v>0.74340148867082279</v>
      </c>
      <c r="O99" s="9">
        <f t="shared" si="31"/>
        <v>0.83949502780334029</v>
      </c>
      <c r="P99" s="9">
        <f t="shared" si="32"/>
        <v>0.85352225030185991</v>
      </c>
      <c r="Q99" s="9">
        <f t="shared" si="33"/>
        <v>0.82679677155177822</v>
      </c>
      <c r="R99" s="9">
        <f t="shared" si="34"/>
        <v>0.86387696522192814</v>
      </c>
      <c r="S99" s="9">
        <f t="shared" si="35"/>
        <v>0.90868251561712621</v>
      </c>
      <c r="T99" s="9">
        <f t="shared" si="36"/>
        <v>0.93459114229060936</v>
      </c>
      <c r="U99" s="9">
        <f t="shared" si="37"/>
        <v>0.84685435894575589</v>
      </c>
      <c r="V99" s="9">
        <f t="shared" si="38"/>
        <v>0.86398731591711464</v>
      </c>
      <c r="W99" s="9">
        <f t="shared" si="39"/>
        <v>0.8694976915532604</v>
      </c>
      <c r="X99" s="9">
        <f t="shared" si="40"/>
        <v>0.83997878632992728</v>
      </c>
      <c r="Y99" s="9">
        <f t="shared" si="41"/>
        <v>0.7901115469744634</v>
      </c>
      <c r="Z99" s="9">
        <f t="shared" si="42"/>
        <v>0.79589461754525492</v>
      </c>
      <c r="AA99" s="9">
        <f t="shared" si="43"/>
        <v>0.7491229464072765</v>
      </c>
      <c r="AB99" s="9">
        <f t="shared" si="44"/>
        <v>0.91175489413941235</v>
      </c>
      <c r="AC99" s="9">
        <f t="shared" si="45"/>
        <v>0.91459302608737125</v>
      </c>
      <c r="AD99" s="9">
        <f t="shared" si="46"/>
        <v>0.93210508986379514</v>
      </c>
      <c r="AE99" s="9">
        <f t="shared" si="47"/>
        <v>0.94576702455173967</v>
      </c>
      <c r="AF99" s="9">
        <f t="shared" si="48"/>
        <v>0.92049082737907328</v>
      </c>
      <c r="AG99" s="9">
        <f t="shared" si="48"/>
        <v>0.99335152979050811</v>
      </c>
      <c r="AH99" s="9">
        <f t="shared" si="48"/>
        <v>0.80772454821754425</v>
      </c>
    </row>
    <row r="100" spans="1:39" x14ac:dyDescent="0.3">
      <c r="A100" s="41" t="str">
        <f t="shared" si="17"/>
        <v>MCI</v>
      </c>
      <c r="B100" s="9">
        <f t="shared" si="18"/>
        <v>0.83834309907666105</v>
      </c>
      <c r="C100" s="9">
        <f t="shared" si="19"/>
        <v>0.87342967058515819</v>
      </c>
      <c r="D100" s="9">
        <f t="shared" si="20"/>
        <v>0.88006087102307118</v>
      </c>
      <c r="E100" s="9">
        <f t="shared" si="21"/>
        <v>0.85664738340359892</v>
      </c>
      <c r="F100" s="9">
        <f t="shared" si="22"/>
        <v>0.85611769537248028</v>
      </c>
      <c r="G100" s="9">
        <f t="shared" si="23"/>
        <v>0.83914538464652821</v>
      </c>
      <c r="H100" s="9">
        <f t="shared" si="24"/>
        <v>1.0154940679126192</v>
      </c>
      <c r="I100" s="9">
        <f t="shared" si="25"/>
        <v>0.97285553979220607</v>
      </c>
      <c r="J100" s="9">
        <f t="shared" si="26"/>
        <v>0.96636550621389727</v>
      </c>
      <c r="K100" s="9">
        <f t="shared" si="27"/>
        <v>1.0123737672737165</v>
      </c>
      <c r="L100" s="9">
        <f t="shared" si="28"/>
        <v>1.0495299241526268</v>
      </c>
      <c r="M100" s="9">
        <f t="shared" si="29"/>
        <v>1.093068358692759</v>
      </c>
      <c r="N100" s="9">
        <f t="shared" si="30"/>
        <v>0.96666019490767352</v>
      </c>
      <c r="O100" s="9">
        <f t="shared" si="31"/>
        <v>1.002896159051889</v>
      </c>
      <c r="P100" s="9">
        <f t="shared" si="32"/>
        <v>0.98408384419066086</v>
      </c>
      <c r="Q100" s="9">
        <f t="shared" si="33"/>
        <v>0.94961758338368851</v>
      </c>
      <c r="R100" s="9">
        <f t="shared" si="34"/>
        <v>0.97164645532407068</v>
      </c>
      <c r="S100" s="9">
        <f t="shared" si="35"/>
        <v>0.87632608019219382</v>
      </c>
      <c r="T100" s="9">
        <f t="shared" si="36"/>
        <v>0.88421246921464236</v>
      </c>
      <c r="U100" s="9">
        <f t="shared" si="37"/>
        <v>0.87430660189380893</v>
      </c>
      <c r="V100" s="9">
        <f t="shared" si="38"/>
        <v>0.88040725934064978</v>
      </c>
      <c r="W100" s="9">
        <f t="shared" si="39"/>
        <v>0.97525251901553478</v>
      </c>
      <c r="X100" s="9">
        <f t="shared" si="40"/>
        <v>0.91768005933362906</v>
      </c>
      <c r="Y100" s="9">
        <f t="shared" si="41"/>
        <v>1.0660964112151892</v>
      </c>
      <c r="Z100" s="9">
        <f t="shared" si="42"/>
        <v>1.0177910229505844</v>
      </c>
      <c r="AA100" s="9">
        <f t="shared" si="43"/>
        <v>1.073825822239024</v>
      </c>
      <c r="AB100" s="9">
        <f t="shared" si="44"/>
        <v>1.1470661875671715</v>
      </c>
      <c r="AC100" s="9">
        <f t="shared" si="45"/>
        <v>1.1180321969184654</v>
      </c>
      <c r="AD100" s="9">
        <f t="shared" si="46"/>
        <v>1.08320592628891</v>
      </c>
      <c r="AE100" s="9">
        <f t="shared" si="47"/>
        <v>1.0284923123310978</v>
      </c>
      <c r="AF100" s="9">
        <f t="shared" si="48"/>
        <v>1.0133668854826012</v>
      </c>
      <c r="AG100" s="9">
        <f t="shared" si="48"/>
        <v>0.92465106027788213</v>
      </c>
      <c r="AH100" s="9">
        <f t="shared" si="48"/>
        <v>0.83838148794821021</v>
      </c>
    </row>
    <row r="101" spans="1:39" x14ac:dyDescent="0.3">
      <c r="A101" s="41" t="str">
        <f t="shared" si="17"/>
        <v>MUN</v>
      </c>
      <c r="B101" s="9">
        <f t="shared" si="18"/>
        <v>1.0195516941174376</v>
      </c>
      <c r="C101" s="9">
        <f t="shared" si="19"/>
        <v>0.97304234768222553</v>
      </c>
      <c r="D101" s="9">
        <f t="shared" si="20"/>
        <v>0.89751609771908925</v>
      </c>
      <c r="E101" s="9">
        <f t="shared" si="21"/>
        <v>1.0040497928607739</v>
      </c>
      <c r="F101" s="9">
        <f t="shared" si="22"/>
        <v>0.95158669961164144</v>
      </c>
      <c r="G101" s="9">
        <f t="shared" si="23"/>
        <v>0.94617463976919314</v>
      </c>
      <c r="H101" s="9">
        <f t="shared" si="24"/>
        <v>0.89080515142246819</v>
      </c>
      <c r="I101" s="9">
        <f t="shared" si="25"/>
        <v>0.93571238665717227</v>
      </c>
      <c r="J101" s="9">
        <f t="shared" si="26"/>
        <v>0.92589319540691539</v>
      </c>
      <c r="K101" s="9">
        <f t="shared" si="27"/>
        <v>0.86364029410296761</v>
      </c>
      <c r="L101" s="9">
        <f t="shared" si="28"/>
        <v>1.0483917187777694</v>
      </c>
      <c r="M101" s="9">
        <f t="shared" si="29"/>
        <v>1.0362104750530001</v>
      </c>
      <c r="N101" s="9">
        <f t="shared" si="30"/>
        <v>1.0773143171485187</v>
      </c>
      <c r="O101" s="9">
        <f t="shared" si="31"/>
        <v>0.99667210806748463</v>
      </c>
      <c r="P101" s="9">
        <f t="shared" si="32"/>
        <v>1.0529140909100423</v>
      </c>
      <c r="Q101" s="9">
        <f t="shared" si="33"/>
        <v>1.1064408156720493</v>
      </c>
      <c r="R101" s="9">
        <f t="shared" si="34"/>
        <v>0.86915430893556966</v>
      </c>
      <c r="S101" s="9">
        <f t="shared" si="35"/>
        <v>1.0164540767656902</v>
      </c>
      <c r="T101" s="9">
        <f t="shared" si="36"/>
        <v>0.97180281117293588</v>
      </c>
      <c r="U101" s="9">
        <f t="shared" si="37"/>
        <v>1.0223617057763577</v>
      </c>
      <c r="V101" s="9">
        <f t="shared" si="38"/>
        <v>1.0987977136169775</v>
      </c>
      <c r="W101" s="9">
        <f t="shared" si="39"/>
        <v>1.0228227730913324</v>
      </c>
      <c r="X101" s="9">
        <f t="shared" si="40"/>
        <v>1.131331152698537</v>
      </c>
      <c r="Y101" s="9">
        <f t="shared" si="41"/>
        <v>1.0702382303020634</v>
      </c>
      <c r="Z101" s="9">
        <f t="shared" si="42"/>
        <v>1.1484232503071656</v>
      </c>
      <c r="AA101" s="9">
        <f t="shared" si="43"/>
        <v>1.1224607012488623</v>
      </c>
      <c r="AB101" s="9">
        <f t="shared" si="44"/>
        <v>1.0513239309781874</v>
      </c>
      <c r="AC101" s="9">
        <f t="shared" si="45"/>
        <v>1.0455738046364058</v>
      </c>
      <c r="AD101" s="9">
        <f t="shared" si="46"/>
        <v>1.0143880528360989</v>
      </c>
      <c r="AE101" s="9">
        <f t="shared" si="47"/>
        <v>0.92583140122056806</v>
      </c>
      <c r="AF101" s="9">
        <f t="shared" si="48"/>
        <v>0.85968354869752917</v>
      </c>
      <c r="AG101" s="9">
        <f t="shared" si="48"/>
        <v>0.86594338732989939</v>
      </c>
      <c r="AH101" s="9">
        <f t="shared" si="48"/>
        <v>0.92259858548932427</v>
      </c>
    </row>
    <row r="102" spans="1:39" x14ac:dyDescent="0.3">
      <c r="A102" s="41" t="str">
        <f t="shared" si="17"/>
        <v>NEW</v>
      </c>
      <c r="B102" s="9">
        <f t="shared" si="18"/>
        <v>1.7030111680632674</v>
      </c>
      <c r="C102" s="9">
        <f t="shared" si="19"/>
        <v>1.9001848253874469</v>
      </c>
      <c r="D102" s="9">
        <f t="shared" si="20"/>
        <v>1.9038796794029924</v>
      </c>
      <c r="E102" s="9">
        <f t="shared" si="21"/>
        <v>2.0011569973247911</v>
      </c>
      <c r="F102" s="9">
        <f t="shared" si="22"/>
        <v>2.0506483557987996</v>
      </c>
      <c r="G102" s="9">
        <f t="shared" si="23"/>
        <v>1.860713522185683</v>
      </c>
      <c r="H102" s="9">
        <f t="shared" si="24"/>
        <v>1.82845375326833</v>
      </c>
      <c r="I102" s="9">
        <f t="shared" si="25"/>
        <v>1.7312268171805041</v>
      </c>
      <c r="J102" s="9">
        <f t="shared" si="26"/>
        <v>1.8478941958447581</v>
      </c>
      <c r="K102" s="9">
        <f t="shared" si="27"/>
        <v>1.7021968383291448</v>
      </c>
      <c r="L102" s="9">
        <f t="shared" si="28"/>
        <v>1.7056618586434711</v>
      </c>
      <c r="M102" s="9">
        <f t="shared" si="29"/>
        <v>1.7062184598667933</v>
      </c>
      <c r="N102" s="9">
        <f t="shared" si="30"/>
        <v>1.6790090247372953</v>
      </c>
      <c r="O102" s="9">
        <f t="shared" si="31"/>
        <v>1.7753663878236103</v>
      </c>
      <c r="P102" s="9">
        <f t="shared" si="32"/>
        <v>1.629515518342564</v>
      </c>
      <c r="Q102" s="9">
        <f t="shared" si="33"/>
        <v>1.6158246194380685</v>
      </c>
      <c r="R102" s="9">
        <f t="shared" si="34"/>
        <v>1.7288734746451369</v>
      </c>
      <c r="S102" s="9">
        <f t="shared" si="35"/>
        <v>1.7152065545914137</v>
      </c>
      <c r="T102" s="9">
        <f t="shared" si="36"/>
        <v>1.9292646508567579</v>
      </c>
      <c r="U102" s="9">
        <f t="shared" si="37"/>
        <v>1.7020873692423295</v>
      </c>
      <c r="V102" s="9">
        <f t="shared" si="38"/>
        <v>1.7736952266892911</v>
      </c>
      <c r="W102" s="9">
        <f t="shared" si="39"/>
        <v>1.7238925258906483</v>
      </c>
      <c r="X102" s="9">
        <f t="shared" si="40"/>
        <v>1.5744168050394907</v>
      </c>
      <c r="Y102" s="9">
        <f t="shared" si="41"/>
        <v>1.6424991663640143</v>
      </c>
      <c r="Z102" s="9">
        <f t="shared" si="42"/>
        <v>1.4709450500652335</v>
      </c>
      <c r="AA102" s="9">
        <f t="shared" si="43"/>
        <v>1.4990188012513512</v>
      </c>
      <c r="AB102" s="9">
        <f t="shared" si="44"/>
        <v>1.4480200378929287</v>
      </c>
      <c r="AC102" s="9">
        <f t="shared" si="45"/>
        <v>1.4272821014151482</v>
      </c>
      <c r="AD102" s="9">
        <f t="shared" si="46"/>
        <v>1.8057487671022212</v>
      </c>
      <c r="AE102" s="9">
        <f t="shared" si="47"/>
        <v>1.7266410901468081</v>
      </c>
      <c r="AF102" s="9">
        <f t="shared" si="48"/>
        <v>1.7590545050815101</v>
      </c>
      <c r="AG102" s="9">
        <f t="shared" si="48"/>
        <v>1.8631743166920265</v>
      </c>
      <c r="AH102" s="9">
        <f t="shared" si="48"/>
        <v>1.9289366458610866</v>
      </c>
    </row>
    <row r="103" spans="1:39" x14ac:dyDescent="0.3">
      <c r="A103" s="41" t="str">
        <f t="shared" si="17"/>
        <v>NOR</v>
      </c>
      <c r="B103" s="9">
        <f t="shared" si="18"/>
        <v>1.9023546461784424</v>
      </c>
      <c r="C103" s="9">
        <f t="shared" si="19"/>
        <v>1.6366383722789555</v>
      </c>
      <c r="D103" s="9">
        <f t="shared" si="20"/>
        <v>1.6935412968185559</v>
      </c>
      <c r="E103" s="9">
        <f t="shared" si="21"/>
        <v>1.6683186920857382</v>
      </c>
      <c r="F103" s="9">
        <f t="shared" si="22"/>
        <v>1.638619684851067</v>
      </c>
      <c r="G103" s="9">
        <f t="shared" si="23"/>
        <v>1.5625794819730199</v>
      </c>
      <c r="H103" s="9">
        <f t="shared" si="24"/>
        <v>1.4473457305699451</v>
      </c>
      <c r="I103" s="9">
        <f t="shared" si="25"/>
        <v>1.5857310572662096</v>
      </c>
      <c r="J103" s="9">
        <f t="shared" si="26"/>
        <v>1.5884937695149857</v>
      </c>
      <c r="K103" s="9">
        <f t="shared" si="27"/>
        <v>1.6809053703773527</v>
      </c>
      <c r="L103" s="9">
        <f t="shared" si="28"/>
        <v>1.6014129590688686</v>
      </c>
      <c r="M103" s="9">
        <f t="shared" si="29"/>
        <v>1.6960084802546473</v>
      </c>
      <c r="N103" s="9">
        <f t="shared" si="30"/>
        <v>1.7448504215190797</v>
      </c>
      <c r="O103" s="9">
        <f t="shared" si="31"/>
        <v>1.6927804872331009</v>
      </c>
      <c r="P103" s="9">
        <f t="shared" si="32"/>
        <v>1.7061707381492439</v>
      </c>
      <c r="Q103" s="9">
        <f t="shared" si="33"/>
        <v>1.5007823609751059</v>
      </c>
      <c r="R103" s="9">
        <f t="shared" si="34"/>
        <v>1.7131084170935165</v>
      </c>
      <c r="S103" s="9">
        <f t="shared" si="35"/>
        <v>1.4848303459485279</v>
      </c>
      <c r="T103" s="9">
        <f t="shared" si="36"/>
        <v>1.5828442530490003</v>
      </c>
      <c r="U103" s="9">
        <f t="shared" si="37"/>
        <v>1.4978411188602141</v>
      </c>
      <c r="V103" s="9">
        <f t="shared" si="38"/>
        <v>1.6017829606591407</v>
      </c>
      <c r="W103" s="9">
        <f t="shared" si="39"/>
        <v>1.8020631168261332</v>
      </c>
      <c r="X103" s="9">
        <f t="shared" si="40"/>
        <v>1.6698039445086108</v>
      </c>
      <c r="Y103" s="9">
        <f t="shared" si="41"/>
        <v>1.7784759299757293</v>
      </c>
      <c r="Z103" s="9">
        <f t="shared" si="42"/>
        <v>1.6838815757808669</v>
      </c>
      <c r="AA103" s="9">
        <f t="shared" si="43"/>
        <v>1.7023434932735269</v>
      </c>
      <c r="AB103" s="9">
        <f t="shared" si="44"/>
        <v>1.6877736524687841</v>
      </c>
      <c r="AC103" s="9">
        <f t="shared" si="45"/>
        <v>1.5461823555422241</v>
      </c>
      <c r="AD103" s="9">
        <f t="shared" si="46"/>
        <v>1.5514879595239368</v>
      </c>
      <c r="AE103" s="9">
        <f t="shared" si="47"/>
        <v>1.4683616952707148</v>
      </c>
      <c r="AF103" s="9">
        <f t="shared" si="48"/>
        <v>1.6589569109249223</v>
      </c>
      <c r="AG103" s="9">
        <f t="shared" si="48"/>
        <v>1.6190846300313904</v>
      </c>
      <c r="AH103" s="9">
        <f t="shared" si="48"/>
        <v>1.8820446081555307</v>
      </c>
    </row>
    <row r="104" spans="1:39" x14ac:dyDescent="0.3">
      <c r="A104" s="41" t="str">
        <f t="shared" si="17"/>
        <v>SHU</v>
      </c>
      <c r="B104" s="9">
        <f t="shared" si="18"/>
        <v>1.1532729834264646</v>
      </c>
      <c r="C104" s="9">
        <f t="shared" si="19"/>
        <v>1.1973118554673692</v>
      </c>
      <c r="D104" s="9">
        <f t="shared" si="20"/>
        <v>1.2837066910296209</v>
      </c>
      <c r="E104" s="9">
        <f t="shared" si="21"/>
        <v>1.2419955653423158</v>
      </c>
      <c r="F104" s="9">
        <f t="shared" si="22"/>
        <v>1.1550215568083704</v>
      </c>
      <c r="G104" s="9">
        <f t="shared" si="23"/>
        <v>1.130627681238251</v>
      </c>
      <c r="H104" s="9">
        <f t="shared" si="24"/>
        <v>1.1116682652296737</v>
      </c>
      <c r="I104" s="9">
        <f t="shared" si="25"/>
        <v>1.0733713850724926</v>
      </c>
      <c r="J104" s="9">
        <f t="shared" si="26"/>
        <v>1.1228809062943335</v>
      </c>
      <c r="K104" s="9">
        <f t="shared" si="27"/>
        <v>1.0823935202995048</v>
      </c>
      <c r="L104" s="9">
        <f t="shared" si="28"/>
        <v>1.0597663053227198</v>
      </c>
      <c r="M104" s="9">
        <f t="shared" si="29"/>
        <v>1.0631697120367039</v>
      </c>
      <c r="N104" s="9">
        <f t="shared" si="30"/>
        <v>1.0477158518775136</v>
      </c>
      <c r="O104" s="9">
        <f t="shared" si="31"/>
        <v>0.99004717079892746</v>
      </c>
      <c r="P104" s="9">
        <f t="shared" si="32"/>
        <v>1.143394885905394</v>
      </c>
      <c r="Q104" s="9">
        <f t="shared" si="33"/>
        <v>1.3725495897823052</v>
      </c>
      <c r="R104" s="9">
        <f t="shared" si="34"/>
        <v>1.3281749846392614</v>
      </c>
      <c r="S104" s="9">
        <f t="shared" si="35"/>
        <v>1.3997811919299608</v>
      </c>
      <c r="T104" s="9">
        <f t="shared" si="36"/>
        <v>1.4513798877750761</v>
      </c>
      <c r="U104" s="9">
        <f t="shared" si="37"/>
        <v>1.4760871562970219</v>
      </c>
      <c r="V104" s="9">
        <f t="shared" si="38"/>
        <v>1.2050563494850273</v>
      </c>
      <c r="W104" s="9">
        <f t="shared" si="39"/>
        <v>1.015130124905689</v>
      </c>
      <c r="X104" s="9">
        <f t="shared" si="40"/>
        <v>1.0875887839721208</v>
      </c>
      <c r="Y104" s="9">
        <f t="shared" si="41"/>
        <v>0.99718250752609572</v>
      </c>
      <c r="Z104" s="9">
        <f t="shared" si="42"/>
        <v>0.88698324384139549</v>
      </c>
      <c r="AA104" s="9">
        <f t="shared" si="43"/>
        <v>1.0100817493715779</v>
      </c>
      <c r="AB104" s="9">
        <f t="shared" si="44"/>
        <v>1.0420302031789284</v>
      </c>
      <c r="AC104" s="9">
        <f t="shared" si="45"/>
        <v>1.1051360451938568</v>
      </c>
      <c r="AD104" s="9">
        <f t="shared" si="46"/>
        <v>1.0550003699244599</v>
      </c>
      <c r="AE104" s="9">
        <f t="shared" si="47"/>
        <v>1.1283697840101554</v>
      </c>
      <c r="AF104" s="9">
        <f t="shared" si="48"/>
        <v>1.2511601533130965</v>
      </c>
      <c r="AG104" s="9">
        <f t="shared" si="48"/>
        <v>1.1414798350002628</v>
      </c>
      <c r="AH104" s="9">
        <f t="shared" si="48"/>
        <v>1.2306807648345635</v>
      </c>
    </row>
    <row r="105" spans="1:39" x14ac:dyDescent="0.3">
      <c r="A105" s="41" t="str">
        <f t="shared" si="17"/>
        <v>SOU</v>
      </c>
      <c r="B105" s="9">
        <f t="shared" si="18"/>
        <v>1.3374941234899245</v>
      </c>
      <c r="C105" s="9">
        <f t="shared" si="19"/>
        <v>1.3629847845839516</v>
      </c>
      <c r="D105" s="9">
        <f t="shared" si="20"/>
        <v>1.3310012029071936</v>
      </c>
      <c r="E105" s="9">
        <f t="shared" si="21"/>
        <v>1.3630399271429401</v>
      </c>
      <c r="F105" s="9">
        <f t="shared" si="22"/>
        <v>1.3635030110310644</v>
      </c>
      <c r="G105" s="9">
        <f t="shared" si="23"/>
        <v>1.5978709028213229</v>
      </c>
      <c r="H105" s="9">
        <f t="shared" si="24"/>
        <v>1.6509009512501309</v>
      </c>
      <c r="I105" s="9">
        <f t="shared" si="25"/>
        <v>1.6347767021229878</v>
      </c>
      <c r="J105" s="9">
        <f t="shared" si="26"/>
        <v>1.5527588319191377</v>
      </c>
      <c r="K105" s="9">
        <f t="shared" si="27"/>
        <v>1.4155567890335219</v>
      </c>
      <c r="L105" s="9">
        <f t="shared" si="28"/>
        <v>1.3769952974777719</v>
      </c>
      <c r="M105" s="9">
        <f t="shared" si="29"/>
        <v>1.0756190908167724</v>
      </c>
      <c r="N105" s="9">
        <f t="shared" si="30"/>
        <v>1.1292581523133125</v>
      </c>
      <c r="O105" s="9">
        <f t="shared" si="31"/>
        <v>1.2227689652457794</v>
      </c>
      <c r="P105" s="9">
        <f t="shared" si="32"/>
        <v>1.1933839265956041</v>
      </c>
      <c r="Q105" s="9">
        <f t="shared" si="33"/>
        <v>1.228738253790399</v>
      </c>
      <c r="R105" s="9">
        <f t="shared" si="34"/>
        <v>1.3746060025664468</v>
      </c>
      <c r="S105" s="9">
        <f t="shared" si="35"/>
        <v>1.4011243965652802</v>
      </c>
      <c r="T105" s="9">
        <f t="shared" si="36"/>
        <v>1.3315453165382862</v>
      </c>
      <c r="U105" s="9">
        <f t="shared" si="37"/>
        <v>1.3793232595368998</v>
      </c>
      <c r="V105" s="9">
        <f t="shared" si="38"/>
        <v>1.4218579434583019</v>
      </c>
      <c r="W105" s="9">
        <f t="shared" si="39"/>
        <v>1.4088369945250845</v>
      </c>
      <c r="X105" s="9">
        <f t="shared" si="40"/>
        <v>1.3250081064853463</v>
      </c>
      <c r="Y105" s="9">
        <f t="shared" si="41"/>
        <v>1.2569595660431983</v>
      </c>
      <c r="Z105" s="9">
        <f t="shared" si="42"/>
        <v>1.2931764390374654</v>
      </c>
      <c r="AA105" s="9">
        <f t="shared" si="43"/>
        <v>1.0690507434857444</v>
      </c>
      <c r="AB105" s="9">
        <f t="shared" si="44"/>
        <v>1.12914805131486</v>
      </c>
      <c r="AC105" s="9">
        <f t="shared" si="45"/>
        <v>1.2732742126155412</v>
      </c>
      <c r="AD105" s="9">
        <f t="shared" si="46"/>
        <v>1.3217303370102356</v>
      </c>
      <c r="AE105" s="9">
        <f t="shared" si="47"/>
        <v>1.5259918323198738</v>
      </c>
      <c r="AF105" s="9">
        <f t="shared" si="48"/>
        <v>1.4783483905403012</v>
      </c>
      <c r="AG105" s="9">
        <f t="shared" si="48"/>
        <v>1.5206145255896046</v>
      </c>
      <c r="AH105" s="9">
        <f t="shared" si="48"/>
        <v>1.4517955236288225</v>
      </c>
    </row>
    <row r="106" spans="1:39" x14ac:dyDescent="0.3">
      <c r="A106" s="41" t="str">
        <f t="shared" si="17"/>
        <v>TOT</v>
      </c>
      <c r="B106" s="9">
        <f t="shared" si="18"/>
        <v>1.351901655106853</v>
      </c>
      <c r="C106" s="9">
        <f t="shared" si="19"/>
        <v>1.375281629936141</v>
      </c>
      <c r="D106" s="9">
        <f t="shared" si="20"/>
        <v>1.1744370159840407</v>
      </c>
      <c r="E106" s="9">
        <f t="shared" si="21"/>
        <v>1.2013250684618801</v>
      </c>
      <c r="F106" s="9">
        <f t="shared" si="22"/>
        <v>1.3338002508676252</v>
      </c>
      <c r="G106" s="9">
        <f t="shared" si="23"/>
        <v>1.4934662926126983</v>
      </c>
      <c r="H106" s="9">
        <f t="shared" si="24"/>
        <v>1.3323377754948897</v>
      </c>
      <c r="I106" s="9">
        <f t="shared" si="25"/>
        <v>1.3795181858471857</v>
      </c>
      <c r="J106" s="9">
        <f t="shared" si="26"/>
        <v>1.2784784786506462</v>
      </c>
      <c r="K106" s="9">
        <f t="shared" si="27"/>
        <v>1.4431101169740621</v>
      </c>
      <c r="L106" s="9">
        <f t="shared" si="28"/>
        <v>1.2270864012123548</v>
      </c>
      <c r="M106" s="9">
        <f t="shared" si="29"/>
        <v>1.2187957509642626</v>
      </c>
      <c r="N106" s="9">
        <f t="shared" si="30"/>
        <v>1.2915456213495797</v>
      </c>
      <c r="O106" s="9">
        <f t="shared" si="31"/>
        <v>1.2216711267304221</v>
      </c>
      <c r="P106" s="9">
        <f t="shared" si="32"/>
        <v>1.290405154914783</v>
      </c>
      <c r="Q106" s="9">
        <f t="shared" si="33"/>
        <v>1.2534577907013007</v>
      </c>
      <c r="R106" s="9">
        <f t="shared" si="34"/>
        <v>1.3480184752262867</v>
      </c>
      <c r="S106" s="9">
        <f t="shared" si="35"/>
        <v>1.2928729056865953</v>
      </c>
      <c r="T106" s="9">
        <f t="shared" si="36"/>
        <v>1.211151288779416</v>
      </c>
      <c r="U106" s="9">
        <f t="shared" si="37"/>
        <v>1.3456009890283427</v>
      </c>
      <c r="V106" s="9">
        <f t="shared" si="38"/>
        <v>1.3768820660892418</v>
      </c>
      <c r="W106" s="9">
        <f t="shared" si="39"/>
        <v>1.4327533185521064</v>
      </c>
      <c r="X106" s="9">
        <f t="shared" si="40"/>
        <v>1.3627788910491059</v>
      </c>
      <c r="Y106" s="9">
        <f t="shared" si="41"/>
        <v>1.3811968420744734</v>
      </c>
      <c r="Z106" s="9">
        <f t="shared" si="42"/>
        <v>1.4502504015585125</v>
      </c>
      <c r="AA106" s="9">
        <f t="shared" si="43"/>
        <v>1.3110460450196058</v>
      </c>
      <c r="AB106" s="9">
        <f t="shared" si="44"/>
        <v>1.2931672065901305</v>
      </c>
      <c r="AC106" s="9">
        <f t="shared" si="45"/>
        <v>1.152077248635601</v>
      </c>
      <c r="AD106" s="9">
        <f t="shared" si="46"/>
        <v>1.1729995217115872</v>
      </c>
      <c r="AE106" s="9">
        <f t="shared" si="47"/>
        <v>1.1041120756566054</v>
      </c>
      <c r="AF106" s="9">
        <f t="shared" si="48"/>
        <v>1.0683902415171702</v>
      </c>
      <c r="AG106" s="9">
        <f t="shared" si="48"/>
        <v>1.1210065383665075</v>
      </c>
      <c r="AH106" s="9">
        <f t="shared" si="48"/>
        <v>1.0736466303900323</v>
      </c>
    </row>
    <row r="107" spans="1:39" x14ac:dyDescent="0.3">
      <c r="A107" s="41" t="str">
        <f t="shared" si="17"/>
        <v>WAT</v>
      </c>
      <c r="B107" s="9">
        <f t="shared" si="18"/>
        <v>1.5250096571210985</v>
      </c>
      <c r="C107" s="9">
        <f t="shared" si="19"/>
        <v>1.6470981421660127</v>
      </c>
      <c r="D107" s="9">
        <f t="shared" si="20"/>
        <v>1.5011149586469295</v>
      </c>
      <c r="E107" s="9">
        <f t="shared" si="21"/>
        <v>1.6139942048475404</v>
      </c>
      <c r="F107" s="9">
        <f t="shared" si="22"/>
        <v>1.5731887972159979</v>
      </c>
      <c r="G107" s="9">
        <f t="shared" si="23"/>
        <v>1.6401478333087496</v>
      </c>
      <c r="H107" s="9">
        <f t="shared" si="24"/>
        <v>1.3741630740900852</v>
      </c>
      <c r="I107" s="9">
        <f t="shared" si="25"/>
        <v>1.2469673992823866</v>
      </c>
      <c r="J107" s="9">
        <f t="shared" si="26"/>
        <v>1.3878969771460428</v>
      </c>
      <c r="K107" s="9">
        <f t="shared" si="27"/>
        <v>1.4498256888492314</v>
      </c>
      <c r="L107" s="9">
        <f t="shared" si="28"/>
        <v>1.4266719456009949</v>
      </c>
      <c r="M107" s="9">
        <f t="shared" si="29"/>
        <v>1.5994522809920666</v>
      </c>
      <c r="N107" s="9">
        <f t="shared" si="30"/>
        <v>1.602596399964346</v>
      </c>
      <c r="O107" s="9">
        <f t="shared" si="31"/>
        <v>1.6739557739903532</v>
      </c>
      <c r="P107" s="9">
        <f t="shared" si="32"/>
        <v>1.5466801909939953</v>
      </c>
      <c r="Q107" s="9">
        <f t="shared" si="33"/>
        <v>1.4002380261974556</v>
      </c>
      <c r="R107" s="9">
        <f t="shared" si="34"/>
        <v>1.4976533600814053</v>
      </c>
      <c r="S107" s="9">
        <f t="shared" si="35"/>
        <v>1.2694598638329155</v>
      </c>
      <c r="T107" s="9">
        <f t="shared" si="36"/>
        <v>1.3020021239955686</v>
      </c>
      <c r="U107" s="9">
        <f t="shared" si="37"/>
        <v>1.2650230153901221</v>
      </c>
      <c r="V107" s="9">
        <f t="shared" si="38"/>
        <v>1.3536232885531299</v>
      </c>
      <c r="W107" s="9">
        <f t="shared" si="39"/>
        <v>1.4993254942172305</v>
      </c>
      <c r="X107" s="9">
        <f t="shared" si="40"/>
        <v>1.5552856447216314</v>
      </c>
      <c r="Y107" s="9">
        <f t="shared" si="41"/>
        <v>1.5543626766369061</v>
      </c>
      <c r="Z107" s="9">
        <f t="shared" si="42"/>
        <v>1.5223157610174558</v>
      </c>
      <c r="AA107" s="9">
        <f t="shared" si="43"/>
        <v>1.573231215474217</v>
      </c>
      <c r="AB107" s="9">
        <f t="shared" si="44"/>
        <v>1.5113035100203966</v>
      </c>
      <c r="AC107" s="9">
        <f t="shared" si="45"/>
        <v>1.5328924421872714</v>
      </c>
      <c r="AD107" s="9">
        <f t="shared" si="46"/>
        <v>1.4054502892494891</v>
      </c>
      <c r="AE107" s="9">
        <f t="shared" si="47"/>
        <v>1.3433801013489115</v>
      </c>
      <c r="AF107" s="9">
        <f t="shared" si="48"/>
        <v>1.3684930171954666</v>
      </c>
      <c r="AG107" s="9">
        <f t="shared" si="48"/>
        <v>1.4416886870021852</v>
      </c>
      <c r="AH107" s="9">
        <f t="shared" si="48"/>
        <v>1.5060060550323817</v>
      </c>
    </row>
    <row r="108" spans="1:39" x14ac:dyDescent="0.3">
      <c r="A108" s="41" t="str">
        <f t="shared" si="17"/>
        <v>WHU</v>
      </c>
      <c r="B108" s="9">
        <f t="shared" si="18"/>
        <v>1.8061441835904404</v>
      </c>
      <c r="C108" s="9">
        <f t="shared" si="19"/>
        <v>1.6763871881458901</v>
      </c>
      <c r="D108" s="9">
        <f t="shared" si="20"/>
        <v>1.5078531551626397</v>
      </c>
      <c r="E108" s="9">
        <f t="shared" si="21"/>
        <v>1.5959657437674502</v>
      </c>
      <c r="F108" s="9">
        <f t="shared" si="22"/>
        <v>1.608427454332678</v>
      </c>
      <c r="G108" s="9">
        <f t="shared" si="23"/>
        <v>1.4422388134565229</v>
      </c>
      <c r="H108" s="9">
        <f t="shared" si="24"/>
        <v>1.4739943214227642</v>
      </c>
      <c r="I108" s="9">
        <f t="shared" si="25"/>
        <v>1.4330064923575863</v>
      </c>
      <c r="J108" s="9">
        <f t="shared" si="26"/>
        <v>1.7262337850086606</v>
      </c>
      <c r="K108" s="9">
        <f t="shared" si="27"/>
        <v>1.7147181137246477</v>
      </c>
      <c r="L108" s="9">
        <f t="shared" si="28"/>
        <v>1.7342426418388921</v>
      </c>
      <c r="M108" s="9">
        <f t="shared" si="29"/>
        <v>1.9489428220810279</v>
      </c>
      <c r="N108" s="9">
        <f t="shared" si="30"/>
        <v>1.9764369875240704</v>
      </c>
      <c r="O108" s="9">
        <f t="shared" si="31"/>
        <v>1.9753132456560261</v>
      </c>
      <c r="P108" s="9">
        <f t="shared" si="32"/>
        <v>1.8101787192777288</v>
      </c>
      <c r="Q108" s="9">
        <f t="shared" si="33"/>
        <v>1.6281094561751053</v>
      </c>
      <c r="R108" s="9">
        <f t="shared" si="34"/>
        <v>1.7068258432528214</v>
      </c>
      <c r="S108" s="9">
        <f t="shared" si="35"/>
        <v>1.5884574921193313</v>
      </c>
      <c r="T108" s="9">
        <f t="shared" si="36"/>
        <v>1.6695611799746757</v>
      </c>
      <c r="U108" s="9">
        <f t="shared" si="37"/>
        <v>1.6546797923718177</v>
      </c>
      <c r="V108" s="9">
        <f t="shared" si="38"/>
        <v>1.9740932125595301</v>
      </c>
      <c r="W108" s="9">
        <f t="shared" si="39"/>
        <v>2.3013537010252971</v>
      </c>
      <c r="X108" s="9">
        <f t="shared" si="40"/>
        <v>2.252211608979541</v>
      </c>
      <c r="Y108" s="9">
        <f t="shared" si="41"/>
        <v>2.326401074941832</v>
      </c>
      <c r="Z108" s="9">
        <f t="shared" si="42"/>
        <v>2.1481032610169453</v>
      </c>
      <c r="AA108" s="9">
        <f t="shared" si="43"/>
        <v>2.2789330016268337</v>
      </c>
      <c r="AB108" s="9">
        <f t="shared" si="44"/>
        <v>1.9765123520315011</v>
      </c>
      <c r="AC108" s="9">
        <f t="shared" si="45"/>
        <v>1.6989336952098248</v>
      </c>
      <c r="AD108" s="9">
        <f t="shared" si="46"/>
        <v>1.6611935671684737</v>
      </c>
      <c r="AE108" s="9">
        <f t="shared" si="47"/>
        <v>1.6134116550670405</v>
      </c>
      <c r="AF108" s="9">
        <f t="shared" si="48"/>
        <v>1.5621360327283247</v>
      </c>
      <c r="AG108" s="9">
        <f t="shared" si="48"/>
        <v>1.6366352101702386</v>
      </c>
      <c r="AH108" s="9">
        <f t="shared" si="48"/>
        <v>1.5522101642653769</v>
      </c>
    </row>
    <row r="109" spans="1:39" x14ac:dyDescent="0.3">
      <c r="A109" s="41" t="str">
        <f t="shared" si="17"/>
        <v>WOL</v>
      </c>
      <c r="B109" s="9">
        <f t="shared" si="18"/>
        <v>1.0567341065231157</v>
      </c>
      <c r="C109" s="9">
        <f t="shared" si="19"/>
        <v>0.92369374065547072</v>
      </c>
      <c r="D109" s="9">
        <f t="shared" si="20"/>
        <v>1.1091468803586846</v>
      </c>
      <c r="E109" s="9">
        <f t="shared" si="21"/>
        <v>1.1310177053296881</v>
      </c>
      <c r="F109" s="9">
        <f t="shared" si="22"/>
        <v>1.0476242528904662</v>
      </c>
      <c r="G109" s="9">
        <f t="shared" si="23"/>
        <v>1.062898998129975</v>
      </c>
      <c r="H109" s="9">
        <f t="shared" si="24"/>
        <v>1.0537229686826144</v>
      </c>
      <c r="I109" s="9">
        <f t="shared" si="25"/>
        <v>1.100278897339382</v>
      </c>
      <c r="J109" s="9">
        <f t="shared" si="26"/>
        <v>0.86646361986908726</v>
      </c>
      <c r="K109" s="9">
        <f t="shared" si="27"/>
        <v>0.8443690839871798</v>
      </c>
      <c r="L109" s="9">
        <f t="shared" si="28"/>
        <v>0.89690861419577439</v>
      </c>
      <c r="M109" s="9">
        <f t="shared" si="29"/>
        <v>0.84253586397402935</v>
      </c>
      <c r="N109" s="9">
        <f t="shared" si="30"/>
        <v>0.87904571379309215</v>
      </c>
      <c r="O109" s="9">
        <f t="shared" si="31"/>
        <v>0.95424133933579458</v>
      </c>
      <c r="P109" s="9">
        <f t="shared" si="32"/>
        <v>1.1347095397492672</v>
      </c>
      <c r="Q109" s="9">
        <f t="shared" si="33"/>
        <v>1.1802902591816948</v>
      </c>
      <c r="R109" s="9">
        <f t="shared" si="34"/>
        <v>1.0831573478253056</v>
      </c>
      <c r="S109" s="9">
        <f t="shared" si="35"/>
        <v>1.1631322545615881</v>
      </c>
      <c r="T109" s="9">
        <f t="shared" si="36"/>
        <v>1.1996865049147178</v>
      </c>
      <c r="U109" s="9">
        <f t="shared" si="37"/>
        <v>1.2104532217339596</v>
      </c>
      <c r="V109" s="9">
        <f t="shared" si="38"/>
        <v>1.0786966605980111</v>
      </c>
      <c r="W109" s="9">
        <f t="shared" si="39"/>
        <v>1.0195354614129626</v>
      </c>
      <c r="X109" s="9">
        <f t="shared" si="40"/>
        <v>1.1305238452094113</v>
      </c>
      <c r="Y109" s="9">
        <f t="shared" si="41"/>
        <v>1.0412737875008578</v>
      </c>
      <c r="Z109" s="9">
        <f t="shared" si="42"/>
        <v>1.0250064266547287</v>
      </c>
      <c r="AA109" s="9">
        <f t="shared" si="43"/>
        <v>0.88664714472576023</v>
      </c>
      <c r="AB109" s="9">
        <f t="shared" si="44"/>
        <v>0.90925856856744558</v>
      </c>
      <c r="AC109" s="9">
        <f t="shared" si="45"/>
        <v>0.92779495050215921</v>
      </c>
      <c r="AD109" s="9">
        <f t="shared" si="46"/>
        <v>0.89872337949760872</v>
      </c>
      <c r="AE109" s="9">
        <f t="shared" si="47"/>
        <v>0.91937765801563198</v>
      </c>
      <c r="AF109" s="9">
        <f t="shared" si="48"/>
        <v>0.91971184345043877</v>
      </c>
      <c r="AG109" s="9">
        <f t="shared" si="48"/>
        <v>0.90337519787979026</v>
      </c>
      <c r="AH109" s="9">
        <f t="shared" si="48"/>
        <v>0.97646107318696129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>AVERAGE(B68:G68)</f>
        <v>95.104197244284606</v>
      </c>
      <c r="C112" s="9">
        <f t="shared" ref="C112:AH112" si="49">AVERAGE(C68:H68)</f>
        <v>104.89595476166873</v>
      </c>
      <c r="D112" s="9">
        <f t="shared" si="49"/>
        <v>103.17396154251394</v>
      </c>
      <c r="E112" s="9">
        <f t="shared" si="49"/>
        <v>92.133893050444499</v>
      </c>
      <c r="F112" s="9">
        <f t="shared" si="49"/>
        <v>87.220825929406999</v>
      </c>
      <c r="G112" s="9">
        <f t="shared" si="49"/>
        <v>87.749280619893952</v>
      </c>
      <c r="H112" s="9">
        <f t="shared" si="49"/>
        <v>95.99824034872556</v>
      </c>
      <c r="I112" s="9">
        <f t="shared" si="49"/>
        <v>89.85151284897934</v>
      </c>
      <c r="J112" s="9">
        <f t="shared" si="49"/>
        <v>92.688732980801475</v>
      </c>
      <c r="K112" s="9">
        <f t="shared" si="49"/>
        <v>91.003014597414221</v>
      </c>
      <c r="L112" s="9">
        <f t="shared" si="49"/>
        <v>97.437599397418481</v>
      </c>
      <c r="M112" s="9">
        <f t="shared" si="49"/>
        <v>107.4904212800439</v>
      </c>
      <c r="N112" s="9">
        <f t="shared" si="49"/>
        <v>105.10461668078585</v>
      </c>
      <c r="O112" s="9">
        <f t="shared" si="49"/>
        <v>103.56915966254854</v>
      </c>
      <c r="P112" s="9">
        <f t="shared" si="49"/>
        <v>108.13114255581281</v>
      </c>
      <c r="Q112" s="9">
        <f t="shared" si="49"/>
        <v>112.30097733993004</v>
      </c>
      <c r="R112" s="9">
        <f t="shared" si="49"/>
        <v>108.04526408091685</v>
      </c>
      <c r="S112" s="9">
        <f t="shared" si="49"/>
        <v>95.111831100304144</v>
      </c>
      <c r="T112" s="9">
        <f t="shared" si="49"/>
        <v>98.812263568891865</v>
      </c>
      <c r="U112" s="9">
        <f t="shared" si="49"/>
        <v>100.91692194785885</v>
      </c>
      <c r="V112" s="9">
        <f t="shared" si="49"/>
        <v>91.791704650535578</v>
      </c>
      <c r="W112" s="9">
        <f t="shared" si="49"/>
        <v>89.877857413881884</v>
      </c>
      <c r="X112" s="9">
        <f t="shared" si="49"/>
        <v>109.09221144392079</v>
      </c>
      <c r="Y112" s="9">
        <f t="shared" si="49"/>
        <v>109.78675652096702</v>
      </c>
      <c r="Z112" s="9">
        <f t="shared" si="49"/>
        <v>103.32900593881278</v>
      </c>
      <c r="AA112" s="9">
        <f t="shared" si="49"/>
        <v>106.24873135059941</v>
      </c>
      <c r="AB112" s="9">
        <f t="shared" si="49"/>
        <v>108.18896009229775</v>
      </c>
      <c r="AC112" s="9">
        <f t="shared" si="49"/>
        <v>111.13943782576155</v>
      </c>
      <c r="AD112" s="9">
        <f t="shared" si="49"/>
        <v>97.854199736158634</v>
      </c>
      <c r="AE112" s="9">
        <f t="shared" si="49"/>
        <v>102.55598387983123</v>
      </c>
      <c r="AF112" s="9">
        <f t="shared" si="49"/>
        <v>107.43065802093173</v>
      </c>
      <c r="AG112" s="9">
        <f t="shared" si="49"/>
        <v>104.91828949021557</v>
      </c>
      <c r="AH112" s="9">
        <f t="shared" si="49"/>
        <v>105.34206621791152</v>
      </c>
    </row>
    <row r="113" spans="1:34" x14ac:dyDescent="0.3">
      <c r="A113" s="41" t="str">
        <f t="shared" ref="A113:A131" si="50">$A91</f>
        <v>AVL</v>
      </c>
      <c r="B113" s="9">
        <f t="shared" ref="B113:B131" si="51">AVERAGE(B69:G69)</f>
        <v>87.710627334924467</v>
      </c>
      <c r="C113" s="9">
        <f t="shared" ref="C113:C131" si="52">AVERAGE(C69:H69)</f>
        <v>83.033278275188096</v>
      </c>
      <c r="D113" s="9">
        <f t="shared" ref="D113:D131" si="53">AVERAGE(D69:I69)</f>
        <v>85.870498407010231</v>
      </c>
      <c r="E113" s="9">
        <f t="shared" ref="E113:E131" si="54">AVERAGE(E69:J69)</f>
        <v>83.614510859546741</v>
      </c>
      <c r="F113" s="9">
        <f t="shared" ref="F113:F131" si="55">AVERAGE(F69:K69)</f>
        <v>102.82886488958563</v>
      </c>
      <c r="G113" s="9">
        <f t="shared" ref="G113:G131" si="56">AVERAGE(G69:L69)</f>
        <v>111.16710312423258</v>
      </c>
      <c r="H113" s="9">
        <f t="shared" ref="H113:H131" si="57">AVERAGE(H69:M69)</f>
        <v>113.17735538789537</v>
      </c>
      <c r="I113" s="9">
        <f t="shared" ref="I113:I131" si="58">AVERAGE(I69:N69)</f>
        <v>109.72934789650373</v>
      </c>
      <c r="J113" s="9">
        <f t="shared" ref="J113:J131" si="59">AVERAGE(J69:O69)</f>
        <v>117.14971472958985</v>
      </c>
      <c r="K113" s="9">
        <f t="shared" ref="K113:K131" si="60">AVERAGE(K69:P69)</f>
        <v>126.65299862809429</v>
      </c>
      <c r="L113" s="9">
        <f t="shared" ref="L113:L131" si="61">AVERAGE(L69:Q69)</f>
        <v>113.36776053849134</v>
      </c>
      <c r="M113" s="9">
        <f t="shared" ref="M113:M131" si="62">AVERAGE(M69:R69)</f>
        <v>107.13327146442789</v>
      </c>
      <c r="N113" s="9">
        <f t="shared" ref="N113:N131" si="63">AVERAGE(N69:S69)</f>
        <v>103.92207673624783</v>
      </c>
      <c r="O113" s="9">
        <f t="shared" ref="O113:O131" si="64">AVERAGE(O69:T69)</f>
        <v>105.86230547794621</v>
      </c>
      <c r="P113" s="9">
        <f t="shared" ref="P113:P131" si="65">AVERAGE(P69:U69)</f>
        <v>98.959887978710654</v>
      </c>
      <c r="Q113" s="9">
        <f t="shared" ref="Q113:Q131" si="66">AVERAGE(Q69:V69)</f>
        <v>92.021075993683169</v>
      </c>
      <c r="R113" s="9">
        <f t="shared" ref="R113:R131" si="67">AVERAGE(R69:W69)</f>
        <v>99.633923627742476</v>
      </c>
      <c r="S113" s="9">
        <f t="shared" ref="S113:S131" si="68">AVERAGE(S69:X69)</f>
        <v>100.99373856070547</v>
      </c>
      <c r="T113" s="9">
        <f t="shared" ref="T113:T131" si="69">AVERAGE(T69:Y69)</f>
        <v>97.520870292700877</v>
      </c>
      <c r="U113" s="9">
        <f t="shared" ref="U113:U131" si="70">AVERAGE(U69:Z69)</f>
        <v>99.88205827016408</v>
      </c>
      <c r="V113" s="9">
        <f t="shared" ref="V113:V131" si="71">AVERAGE(V69:AA69)</f>
        <v>99.655566848827561</v>
      </c>
      <c r="W113" s="9">
        <f t="shared" ref="W113:W131" si="72">AVERAGE(W69:AB69)</f>
        <v>102.57529226061416</v>
      </c>
      <c r="X113" s="9">
        <f t="shared" ref="X113:X131" si="73">AVERAGE(X69:AC69)</f>
        <v>89.641859280001441</v>
      </c>
      <c r="Y113" s="9">
        <f t="shared" ref="Y113:Y131" si="74">AVERAGE(Y69:AD69)</f>
        <v>94.784981992825962</v>
      </c>
      <c r="Z113" s="9">
        <f t="shared" ref="Z113:Z131" si="75">AVERAGE(Z69:AE69)</f>
        <v>101.54619382075492</v>
      </c>
      <c r="AA113" s="9">
        <f t="shared" ref="AA113:AA131" si="76">AVERAGE(AA69:AF69)</f>
        <v>99.436620821354325</v>
      </c>
      <c r="AB113" s="9">
        <f t="shared" ref="AB113:AB131" si="77">AVERAGE(AB69:AG69)</f>
        <v>100.1915669331778</v>
      </c>
      <c r="AC113" s="9">
        <f t="shared" ref="AC113:AC131" si="78">AVERAGE(AC69:AH69)</f>
        <v>107.43315648337091</v>
      </c>
      <c r="AD113" s="9">
        <f t="shared" ref="AD113:AD131" si="79">AVERAGE(AD69:AI69)</f>
        <v>112.71556712173053</v>
      </c>
      <c r="AE113" s="9">
        <f t="shared" ref="AE113:AE131" si="80">AVERAGE(AE69:AJ69)</f>
        <v>100.6269331034397</v>
      </c>
      <c r="AF113" s="9">
        <f t="shared" ref="AF113:AH131" si="81">AVERAGE(AF69:AK69)</f>
        <v>101.14617042068478</v>
      </c>
      <c r="AG113" s="9">
        <f t="shared" si="81"/>
        <v>102.91921327723257</v>
      </c>
      <c r="AH113" s="9">
        <f t="shared" si="81"/>
        <v>103.68578484437586</v>
      </c>
    </row>
    <row r="114" spans="1:34" x14ac:dyDescent="0.3">
      <c r="A114" s="41" t="str">
        <f t="shared" si="50"/>
        <v>BOU</v>
      </c>
      <c r="B114" s="9">
        <f t="shared" si="51"/>
        <v>111.83835051003308</v>
      </c>
      <c r="C114" s="9">
        <f t="shared" si="52"/>
        <v>112.5328955870793</v>
      </c>
      <c r="D114" s="9">
        <f t="shared" si="53"/>
        <v>112.7572798097964</v>
      </c>
      <c r="E114" s="9">
        <f t="shared" si="54"/>
        <v>99.035048240472861</v>
      </c>
      <c r="F114" s="9">
        <f t="shared" si="55"/>
        <v>92.085972764556047</v>
      </c>
      <c r="G114" s="9">
        <f t="shared" si="56"/>
        <v>93.999820001209756</v>
      </c>
      <c r="H114" s="9">
        <f t="shared" si="57"/>
        <v>86.865863211055583</v>
      </c>
      <c r="I114" s="9">
        <f t="shared" si="58"/>
        <v>89.051929231996667</v>
      </c>
      <c r="J114" s="9">
        <f t="shared" si="59"/>
        <v>90.139469581208573</v>
      </c>
      <c r="K114" s="9">
        <f t="shared" si="60"/>
        <v>90.319737576036843</v>
      </c>
      <c r="L114" s="9">
        <f t="shared" si="61"/>
        <v>97.000364480229621</v>
      </c>
      <c r="M114" s="9">
        <f t="shared" si="62"/>
        <v>102.33381359461686</v>
      </c>
      <c r="N114" s="9">
        <f t="shared" si="63"/>
        <v>103.58997736624754</v>
      </c>
      <c r="O114" s="9">
        <f t="shared" si="64"/>
        <v>101.9452255141598</v>
      </c>
      <c r="P114" s="9">
        <f t="shared" si="65"/>
        <v>100.70700546403363</v>
      </c>
      <c r="Q114" s="9">
        <f t="shared" si="66"/>
        <v>104.96271872304681</v>
      </c>
      <c r="R114" s="9">
        <f t="shared" si="67"/>
        <v>95.564913550338758</v>
      </c>
      <c r="S114" s="9">
        <f t="shared" si="68"/>
        <v>86.783260871241666</v>
      </c>
      <c r="T114" s="9">
        <f t="shared" si="69"/>
        <v>87.176856564501634</v>
      </c>
      <c r="U114" s="9">
        <f t="shared" si="70"/>
        <v>86.993269473187638</v>
      </c>
      <c r="V114" s="9">
        <f t="shared" si="71"/>
        <v>85.633454540224662</v>
      </c>
      <c r="W114" s="9">
        <f t="shared" si="72"/>
        <v>85.66331964281342</v>
      </c>
      <c r="X114" s="9">
        <f t="shared" si="73"/>
        <v>92.424531470742366</v>
      </c>
      <c r="Y114" s="9">
        <f t="shared" si="74"/>
        <v>104.42868712679167</v>
      </c>
      <c r="Z114" s="9">
        <f t="shared" si="75"/>
        <v>100.52870913767559</v>
      </c>
      <c r="AA114" s="9">
        <f t="shared" si="76"/>
        <v>105.79547811825974</v>
      </c>
      <c r="AB114" s="9">
        <f t="shared" si="77"/>
        <v>100.26815655022089</v>
      </c>
      <c r="AC114" s="9">
        <f t="shared" si="78"/>
        <v>105.84568268923742</v>
      </c>
      <c r="AD114" s="9">
        <f t="shared" si="79"/>
        <v>101.5751577084872</v>
      </c>
      <c r="AE114" s="9">
        <f t="shared" si="80"/>
        <v>93.057380325341498</v>
      </c>
      <c r="AF114" s="9">
        <f t="shared" si="81"/>
        <v>114.45060589637153</v>
      </c>
      <c r="AG114" s="9">
        <f t="shared" si="81"/>
        <v>111.23941116819147</v>
      </c>
      <c r="AH114" s="9">
        <f t="shared" si="81"/>
        <v>120.8838657827598</v>
      </c>
    </row>
    <row r="115" spans="1:34" x14ac:dyDescent="0.3">
      <c r="A115" s="41" t="str">
        <f t="shared" si="50"/>
        <v>BRI</v>
      </c>
      <c r="B115" s="9">
        <f t="shared" si="51"/>
        <v>100.49611229402835</v>
      </c>
      <c r="C115" s="9">
        <f t="shared" si="52"/>
        <v>108.75981563927485</v>
      </c>
      <c r="D115" s="9">
        <f t="shared" si="53"/>
        <v>110.19093554839249</v>
      </c>
      <c r="E115" s="9">
        <f t="shared" si="54"/>
        <v>111.16749379019261</v>
      </c>
      <c r="F115" s="9">
        <f t="shared" si="55"/>
        <v>95.930233755742179</v>
      </c>
      <c r="G115" s="9">
        <f t="shared" si="56"/>
        <v>94.422455006048892</v>
      </c>
      <c r="H115" s="9">
        <f t="shared" si="57"/>
        <v>104.21421252343301</v>
      </c>
      <c r="I115" s="9">
        <f t="shared" si="58"/>
        <v>98.918938117239534</v>
      </c>
      <c r="J115" s="9">
        <f t="shared" si="59"/>
        <v>110.63163586077479</v>
      </c>
      <c r="K115" s="9">
        <f t="shared" si="60"/>
        <v>110.8560200834919</v>
      </c>
      <c r="L115" s="9">
        <f t="shared" si="61"/>
        <v>110.36806777977328</v>
      </c>
      <c r="M115" s="9">
        <f t="shared" si="62"/>
        <v>110.54833577460154</v>
      </c>
      <c r="N115" s="9">
        <f t="shared" si="63"/>
        <v>101.29376186786567</v>
      </c>
      <c r="O115" s="9">
        <f t="shared" si="64"/>
        <v>101.36950574203108</v>
      </c>
      <c r="P115" s="9">
        <f t="shared" si="65"/>
        <v>86.528129954159638</v>
      </c>
      <c r="Q115" s="9">
        <f t="shared" si="66"/>
        <v>88.615531049566769</v>
      </c>
      <c r="R115" s="9">
        <f t="shared" si="67"/>
        <v>92.650347235738607</v>
      </c>
      <c r="S115" s="9">
        <f t="shared" si="68"/>
        <v>94.311149984206736</v>
      </c>
      <c r="T115" s="9">
        <f t="shared" si="69"/>
        <v>95.883539372959135</v>
      </c>
      <c r="U115" s="9">
        <f t="shared" si="70"/>
        <v>94.134392817370937</v>
      </c>
      <c r="V115" s="9">
        <f t="shared" si="71"/>
        <v>94.77238401452837</v>
      </c>
      <c r="W115" s="9">
        <f t="shared" si="72"/>
        <v>91.174488285243982</v>
      </c>
      <c r="X115" s="9">
        <f t="shared" si="73"/>
        <v>81.471658866211172</v>
      </c>
      <c r="Y115" s="9">
        <f t="shared" si="74"/>
        <v>86.738427846795346</v>
      </c>
      <c r="Z115" s="9">
        <f t="shared" si="75"/>
        <v>86.40189770394251</v>
      </c>
      <c r="AA115" s="9">
        <f t="shared" si="76"/>
        <v>92.055946922229097</v>
      </c>
      <c r="AB115" s="9">
        <f t="shared" si="77"/>
        <v>97.703379421603628</v>
      </c>
      <c r="AC115" s="9">
        <f t="shared" si="78"/>
        <v>96.739292257623717</v>
      </c>
      <c r="AD115" s="9">
        <f t="shared" si="79"/>
        <v>108.55947770419054</v>
      </c>
      <c r="AE115" s="9">
        <f t="shared" si="80"/>
        <v>115.17386954963352</v>
      </c>
      <c r="AF115" s="9">
        <f t="shared" si="81"/>
        <v>120.53478348323993</v>
      </c>
      <c r="AG115" s="9">
        <f t="shared" si="81"/>
        <v>108.50452426941355</v>
      </c>
      <c r="AH115" s="9">
        <f t="shared" si="81"/>
        <v>106.89916139877327</v>
      </c>
    </row>
    <row r="116" spans="1:34" x14ac:dyDescent="0.3">
      <c r="A116" s="41" t="str">
        <f t="shared" si="50"/>
        <v>BUR</v>
      </c>
      <c r="B116" s="9">
        <f t="shared" si="51"/>
        <v>101.69171472324281</v>
      </c>
      <c r="C116" s="9">
        <f t="shared" si="52"/>
        <v>102.66827296504293</v>
      </c>
      <c r="D116" s="9">
        <f t="shared" si="53"/>
        <v>101.72804749524194</v>
      </c>
      <c r="E116" s="9">
        <f t="shared" si="54"/>
        <v>104.7102382434894</v>
      </c>
      <c r="F116" s="9">
        <f t="shared" si="55"/>
        <v>102.0736448987103</v>
      </c>
      <c r="G116" s="9">
        <f t="shared" si="56"/>
        <v>100.71382996574732</v>
      </c>
      <c r="H116" s="9">
        <f t="shared" si="57"/>
        <v>102.19717363150437</v>
      </c>
      <c r="I116" s="9">
        <f t="shared" si="58"/>
        <v>100.46492539021493</v>
      </c>
      <c r="J116" s="9">
        <f t="shared" si="59"/>
        <v>94.308959853635329</v>
      </c>
      <c r="K116" s="9">
        <f t="shared" si="60"/>
        <v>97.941160950830877</v>
      </c>
      <c r="L116" s="9">
        <f t="shared" si="61"/>
        <v>96.941300204635638</v>
      </c>
      <c r="M116" s="9">
        <f t="shared" si="62"/>
        <v>91.413978636596767</v>
      </c>
      <c r="N116" s="9">
        <f t="shared" si="63"/>
        <v>92.291822948302922</v>
      </c>
      <c r="O116" s="9">
        <f t="shared" si="64"/>
        <v>96.855093824961713</v>
      </c>
      <c r="P116" s="9">
        <f t="shared" si="65"/>
        <v>104.92490659819502</v>
      </c>
      <c r="Q116" s="9">
        <f t="shared" si="66"/>
        <v>93.043745772167838</v>
      </c>
      <c r="R116" s="9">
        <f t="shared" si="67"/>
        <v>98.263276304195884</v>
      </c>
      <c r="S116" s="9">
        <f t="shared" si="68"/>
        <v>106.31288898115849</v>
      </c>
      <c r="T116" s="9">
        <f t="shared" si="69"/>
        <v>113.99507349914199</v>
      </c>
      <c r="U116" s="9">
        <f t="shared" si="70"/>
        <v>108.31550546088242</v>
      </c>
      <c r="V116" s="9">
        <f t="shared" si="71"/>
        <v>109.62986800202874</v>
      </c>
      <c r="W116" s="9">
        <f t="shared" si="72"/>
        <v>107.57458278927088</v>
      </c>
      <c r="X116" s="9">
        <f t="shared" si="73"/>
        <v>96.421539425875778</v>
      </c>
      <c r="Y116" s="9">
        <f t="shared" si="74"/>
        <v>93.226619065486219</v>
      </c>
      <c r="Z116" s="9">
        <f t="shared" si="75"/>
        <v>102.57786859490663</v>
      </c>
      <c r="AA116" s="9">
        <f t="shared" si="76"/>
        <v>100.97698748799222</v>
      </c>
      <c r="AB116" s="9">
        <f t="shared" si="77"/>
        <v>93.771683714603668</v>
      </c>
      <c r="AC116" s="9">
        <f t="shared" si="78"/>
        <v>94.774696772775997</v>
      </c>
      <c r="AD116" s="9">
        <f t="shared" si="79"/>
        <v>98.959063048554825</v>
      </c>
      <c r="AE116" s="9">
        <f t="shared" si="80"/>
        <v>110.67176079209007</v>
      </c>
      <c r="AF116" s="9">
        <f t="shared" si="81"/>
        <v>94.946548453921039</v>
      </c>
      <c r="AG116" s="9">
        <f t="shared" si="81"/>
        <v>97.145777388585714</v>
      </c>
      <c r="AH116" s="9">
        <f t="shared" si="81"/>
        <v>98.866883836710713</v>
      </c>
    </row>
    <row r="117" spans="1:34" x14ac:dyDescent="0.3">
      <c r="A117" s="41" t="str">
        <f t="shared" si="50"/>
        <v>CHE</v>
      </c>
      <c r="B117" s="9">
        <f t="shared" si="51"/>
        <v>107.31513518980346</v>
      </c>
      <c r="C117" s="9">
        <f t="shared" si="52"/>
        <v>99.173137137309979</v>
      </c>
      <c r="D117" s="9">
        <f t="shared" si="53"/>
        <v>100.44932497026254</v>
      </c>
      <c r="E117" s="9">
        <f t="shared" si="54"/>
        <v>95.886090566203578</v>
      </c>
      <c r="F117" s="9">
        <f t="shared" si="55"/>
        <v>99.563138333922936</v>
      </c>
      <c r="G117" s="9">
        <f t="shared" si="56"/>
        <v>95.596253606253583</v>
      </c>
      <c r="H117" s="9">
        <f t="shared" si="57"/>
        <v>83.776068159686773</v>
      </c>
      <c r="I117" s="9">
        <f t="shared" si="58"/>
        <v>101.26931574160069</v>
      </c>
      <c r="J117" s="9">
        <f t="shared" si="59"/>
        <v>95.367087639140934</v>
      </c>
      <c r="K117" s="9">
        <f t="shared" si="60"/>
        <v>99.148387124135695</v>
      </c>
      <c r="L117" s="9">
        <f t="shared" si="61"/>
        <v>102.38676664057546</v>
      </c>
      <c r="M117" s="9">
        <f t="shared" si="62"/>
        <v>99.031597174902757</v>
      </c>
      <c r="N117" s="9">
        <f t="shared" si="63"/>
        <v>107.21532853049524</v>
      </c>
      <c r="O117" s="9">
        <f t="shared" si="64"/>
        <v>91.717351501328565</v>
      </c>
      <c r="P117" s="9">
        <f t="shared" si="65"/>
        <v>95.331595295789285</v>
      </c>
      <c r="Q117" s="9">
        <f t="shared" si="66"/>
        <v>98.437432311796385</v>
      </c>
      <c r="R117" s="9">
        <f t="shared" si="67"/>
        <v>92.240985188619717</v>
      </c>
      <c r="S117" s="9">
        <f t="shared" si="68"/>
        <v>92.706814636143818</v>
      </c>
      <c r="T117" s="9">
        <f t="shared" si="69"/>
        <v>88.546344661324568</v>
      </c>
      <c r="U117" s="9">
        <f t="shared" si="70"/>
        <v>94.739730137752076</v>
      </c>
      <c r="V117" s="9">
        <f t="shared" si="71"/>
        <v>95.71335190460475</v>
      </c>
      <c r="W117" s="9">
        <f t="shared" si="72"/>
        <v>93.680907720175966</v>
      </c>
      <c r="X117" s="9">
        <f t="shared" si="73"/>
        <v>94.534316947945868</v>
      </c>
      <c r="Y117" s="9">
        <f t="shared" si="74"/>
        <v>98.440063960300009</v>
      </c>
      <c r="Z117" s="9">
        <f t="shared" si="75"/>
        <v>101.28860936319028</v>
      </c>
      <c r="AA117" s="9">
        <f t="shared" si="76"/>
        <v>104.92081046038579</v>
      </c>
      <c r="AB117" s="9">
        <f t="shared" si="77"/>
        <v>103.28558248715679</v>
      </c>
      <c r="AC117" s="9">
        <f t="shared" si="78"/>
        <v>100.79489563997805</v>
      </c>
      <c r="AD117" s="9">
        <f t="shared" si="79"/>
        <v>98.613975657343119</v>
      </c>
      <c r="AE117" s="9">
        <f t="shared" si="80"/>
        <v>98.043706493266868</v>
      </c>
      <c r="AF117" s="9">
        <f t="shared" si="81"/>
        <v>93.170503255766207</v>
      </c>
      <c r="AG117" s="9">
        <f t="shared" si="81"/>
        <v>94.075433004852584</v>
      </c>
      <c r="AH117" s="9">
        <f t="shared" si="81"/>
        <v>93.308861437709268</v>
      </c>
    </row>
    <row r="118" spans="1:34" x14ac:dyDescent="0.3">
      <c r="A118" s="41" t="str">
        <f t="shared" si="50"/>
        <v>CRY</v>
      </c>
      <c r="B118" s="9">
        <f t="shared" si="51"/>
        <v>100.30458843536468</v>
      </c>
      <c r="C118" s="9">
        <f t="shared" si="52"/>
        <v>96.147226444947933</v>
      </c>
      <c r="D118" s="9">
        <f t="shared" si="53"/>
        <v>96.996114872448857</v>
      </c>
      <c r="E118" s="9">
        <f t="shared" si="54"/>
        <v>100.67497394632568</v>
      </c>
      <c r="F118" s="9">
        <f t="shared" si="55"/>
        <v>103.93149066324703</v>
      </c>
      <c r="G118" s="9">
        <f t="shared" si="56"/>
        <v>103.85574678908164</v>
      </c>
      <c r="H118" s="9">
        <f t="shared" si="57"/>
        <v>111.59099544384118</v>
      </c>
      <c r="I118" s="9">
        <f t="shared" si="58"/>
        <v>121.41257734424518</v>
      </c>
      <c r="J118" s="9">
        <f t="shared" si="59"/>
        <v>121.44244244683394</v>
      </c>
      <c r="K118" s="9">
        <f t="shared" si="60"/>
        <v>107.50599640804889</v>
      </c>
      <c r="L118" s="9">
        <f t="shared" si="61"/>
        <v>105.54936394404233</v>
      </c>
      <c r="M118" s="9">
        <f t="shared" si="62"/>
        <v>101.34135445173133</v>
      </c>
      <c r="N118" s="9">
        <f t="shared" si="63"/>
        <v>90.188311088336263</v>
      </c>
      <c r="O118" s="9">
        <f t="shared" si="64"/>
        <v>81.850072853689326</v>
      </c>
      <c r="P118" s="9">
        <f t="shared" si="65"/>
        <v>84.769798265475913</v>
      </c>
      <c r="Q118" s="9">
        <f t="shared" si="66"/>
        <v>87.607018397298035</v>
      </c>
      <c r="R118" s="9">
        <f t="shared" si="67"/>
        <v>86.490721235697222</v>
      </c>
      <c r="S118" s="9">
        <f t="shared" si="68"/>
        <v>103.98396881761114</v>
      </c>
      <c r="T118" s="9">
        <f t="shared" si="69"/>
        <v>107.62899883524904</v>
      </c>
      <c r="U118" s="9">
        <f t="shared" si="70"/>
        <v>106.93445375820282</v>
      </c>
      <c r="V118" s="9">
        <f t="shared" si="71"/>
        <v>107.253107862856</v>
      </c>
      <c r="W118" s="9">
        <f t="shared" si="72"/>
        <v>102.68987345879704</v>
      </c>
      <c r="X118" s="9">
        <f t="shared" si="73"/>
        <v>105.61212338349013</v>
      </c>
      <c r="Y118" s="9">
        <f t="shared" si="74"/>
        <v>86.641278086318891</v>
      </c>
      <c r="Z118" s="9">
        <f t="shared" si="75"/>
        <v>85.105821068081596</v>
      </c>
      <c r="AA118" s="9">
        <f t="shared" si="76"/>
        <v>98.944183797780695</v>
      </c>
      <c r="AB118" s="9">
        <f t="shared" si="77"/>
        <v>92.747736674604013</v>
      </c>
      <c r="AC118" s="9">
        <f t="shared" si="78"/>
        <v>104.77799588843038</v>
      </c>
      <c r="AD118" s="9">
        <f t="shared" si="79"/>
        <v>107.01607668475179</v>
      </c>
      <c r="AE118" s="9">
        <f t="shared" si="80"/>
        <v>111.4655031945565</v>
      </c>
      <c r="AF118" s="9">
        <f t="shared" si="81"/>
        <v>115.17552444416374</v>
      </c>
      <c r="AG118" s="9">
        <f t="shared" si="81"/>
        <v>107.65620284963437</v>
      </c>
      <c r="AH118" s="9">
        <f t="shared" si="81"/>
        <v>109.06288767481574</v>
      </c>
    </row>
    <row r="119" spans="1:34" x14ac:dyDescent="0.3">
      <c r="A119" s="41" t="str">
        <f t="shared" si="50"/>
        <v>EVE</v>
      </c>
      <c r="B119" s="9">
        <f t="shared" si="51"/>
        <v>83.117797096633538</v>
      </c>
      <c r="C119" s="9">
        <f t="shared" si="52"/>
        <v>96.659760671128822</v>
      </c>
      <c r="D119" s="9">
        <f t="shared" si="53"/>
        <v>100.70183029986306</v>
      </c>
      <c r="E119" s="9">
        <f t="shared" si="54"/>
        <v>97.311970728119476</v>
      </c>
      <c r="F119" s="9">
        <f t="shared" si="55"/>
        <v>98.589468800724831</v>
      </c>
      <c r="G119" s="9">
        <f t="shared" si="56"/>
        <v>99.142744398136259</v>
      </c>
      <c r="H119" s="9">
        <f t="shared" si="57"/>
        <v>105.73951757764227</v>
      </c>
      <c r="I119" s="9">
        <f t="shared" si="58"/>
        <v>92.017286008318706</v>
      </c>
      <c r="J119" s="9">
        <f t="shared" si="59"/>
        <v>97.641470124016521</v>
      </c>
      <c r="K119" s="9">
        <f t="shared" si="60"/>
        <v>110.78528777666941</v>
      </c>
      <c r="L119" s="9">
        <f t="shared" si="61"/>
        <v>113.0233685729908</v>
      </c>
      <c r="M119" s="9">
        <f t="shared" si="62"/>
        <v>120.15227749356286</v>
      </c>
      <c r="N119" s="9">
        <f t="shared" si="63"/>
        <v>114.79136355995645</v>
      </c>
      <c r="O119" s="9">
        <f t="shared" si="64"/>
        <v>116.29914230964977</v>
      </c>
      <c r="P119" s="9">
        <f t="shared" si="65"/>
        <v>106.46072681558435</v>
      </c>
      <c r="Q119" s="9">
        <f t="shared" si="66"/>
        <v>111.22818752204159</v>
      </c>
      <c r="R119" s="9">
        <f t="shared" si="67"/>
        <v>105.94457340936997</v>
      </c>
      <c r="S119" s="9">
        <f t="shared" si="68"/>
        <v>100.33718216776469</v>
      </c>
      <c r="T119" s="9">
        <f t="shared" si="69"/>
        <v>96.372295591455952</v>
      </c>
      <c r="U119" s="9">
        <f t="shared" si="70"/>
        <v>98.005471837973843</v>
      </c>
      <c r="V119" s="9">
        <f t="shared" si="71"/>
        <v>95.755253313748383</v>
      </c>
      <c r="W119" s="9">
        <f t="shared" si="72"/>
        <v>81.458218749098975</v>
      </c>
      <c r="X119" s="9">
        <f t="shared" si="73"/>
        <v>85.628053533216189</v>
      </c>
      <c r="Y119" s="9">
        <f t="shared" si="74"/>
        <v>92.596730620832432</v>
      </c>
      <c r="Z119" s="9">
        <f t="shared" si="75"/>
        <v>104.35854126293479</v>
      </c>
      <c r="AA119" s="9">
        <f t="shared" si="76"/>
        <v>103.8405919290842</v>
      </c>
      <c r="AB119" s="9">
        <f t="shared" si="77"/>
        <v>111.94857941051124</v>
      </c>
      <c r="AC119" s="9">
        <f t="shared" si="78"/>
        <v>113.03611975972315</v>
      </c>
      <c r="AD119" s="9">
        <f t="shared" si="79"/>
        <v>110.86155552835321</v>
      </c>
      <c r="AE119" s="9">
        <f t="shared" si="80"/>
        <v>106.56473691077605</v>
      </c>
      <c r="AF119" s="9">
        <f t="shared" si="81"/>
        <v>98.584225753668477</v>
      </c>
      <c r="AG119" s="9">
        <f t="shared" si="81"/>
        <v>99.548312917648374</v>
      </c>
      <c r="AH119" s="9">
        <f t="shared" si="81"/>
        <v>93.224714512922631</v>
      </c>
    </row>
    <row r="120" spans="1:34" x14ac:dyDescent="0.3">
      <c r="A120" s="41" t="str">
        <f t="shared" si="50"/>
        <v>LEI</v>
      </c>
      <c r="B120" s="9">
        <f t="shared" si="51"/>
        <v>102.22593533909276</v>
      </c>
      <c r="C120" s="9">
        <f t="shared" si="52"/>
        <v>96.616296910696278</v>
      </c>
      <c r="D120" s="9">
        <f t="shared" si="53"/>
        <v>99.838799887648477</v>
      </c>
      <c r="E120" s="9">
        <f t="shared" si="54"/>
        <v>97.759485811001255</v>
      </c>
      <c r="F120" s="9">
        <f t="shared" si="55"/>
        <v>105.35927204867956</v>
      </c>
      <c r="G120" s="9">
        <f t="shared" si="56"/>
        <v>95.496167548061109</v>
      </c>
      <c r="H120" s="9">
        <f t="shared" si="57"/>
        <v>94.606361807796816</v>
      </c>
      <c r="I120" s="9">
        <f t="shared" si="58"/>
        <v>101.49349830879866</v>
      </c>
      <c r="J120" s="9">
        <f t="shared" si="59"/>
        <v>91.023698980805491</v>
      </c>
      <c r="K120" s="9">
        <f t="shared" si="60"/>
        <v>89.939696958808142</v>
      </c>
      <c r="L120" s="9">
        <f t="shared" si="61"/>
        <v>87.427328428091982</v>
      </c>
      <c r="M120" s="9">
        <f t="shared" si="62"/>
        <v>87.247060433263712</v>
      </c>
      <c r="N120" s="9">
        <f t="shared" si="63"/>
        <v>104.61702462352049</v>
      </c>
      <c r="O120" s="9">
        <f t="shared" si="64"/>
        <v>109.49169876462099</v>
      </c>
      <c r="P120" s="9">
        <f t="shared" si="65"/>
        <v>109.77031802804568</v>
      </c>
      <c r="Q120" s="9">
        <f t="shared" si="66"/>
        <v>109.59815627841236</v>
      </c>
      <c r="R120" s="9">
        <f t="shared" si="67"/>
        <v>108.62159803661223</v>
      </c>
      <c r="S120" s="9">
        <f t="shared" si="68"/>
        <v>113.08744439304242</v>
      </c>
      <c r="T120" s="9">
        <f t="shared" si="69"/>
        <v>95.176166033932304</v>
      </c>
      <c r="U120" s="9">
        <f t="shared" si="70"/>
        <v>92.539572689153204</v>
      </c>
      <c r="V120" s="9">
        <f t="shared" si="71"/>
        <v>95.21143115919233</v>
      </c>
      <c r="W120" s="9">
        <f t="shared" si="72"/>
        <v>108.68204775045326</v>
      </c>
      <c r="X120" s="9">
        <f t="shared" si="73"/>
        <v>107.40840841711336</v>
      </c>
      <c r="Y120" s="9">
        <f t="shared" si="74"/>
        <v>104.78363280397956</v>
      </c>
      <c r="Z120" s="9">
        <f t="shared" si="75"/>
        <v>106.4412441344337</v>
      </c>
      <c r="AA120" s="9">
        <f t="shared" si="76"/>
        <v>101.15763002176209</v>
      </c>
      <c r="AB120" s="9">
        <f t="shared" si="77"/>
        <v>101.75401617075148</v>
      </c>
      <c r="AC120" s="9">
        <f t="shared" si="78"/>
        <v>86.033181055265118</v>
      </c>
      <c r="AD120" s="9">
        <f t="shared" si="79"/>
        <v>88.507762853122259</v>
      </c>
      <c r="AE120" s="9">
        <f t="shared" si="80"/>
        <v>89.027880087289077</v>
      </c>
      <c r="AF120" s="9">
        <f t="shared" si="81"/>
        <v>86.675723679788703</v>
      </c>
      <c r="AG120" s="9">
        <f t="shared" si="81"/>
        <v>90.959477046265093</v>
      </c>
      <c r="AH120" s="9">
        <f t="shared" si="81"/>
        <v>89.326460400465592</v>
      </c>
    </row>
    <row r="121" spans="1:34" x14ac:dyDescent="0.3">
      <c r="A121" s="41" t="str">
        <f t="shared" si="50"/>
        <v>LIV</v>
      </c>
      <c r="B121" s="9">
        <f t="shared" si="51"/>
        <v>94.161658442753222</v>
      </c>
      <c r="C121" s="9">
        <f t="shared" si="52"/>
        <v>97.748751269093717</v>
      </c>
      <c r="D121" s="9">
        <f t="shared" si="53"/>
        <v>96.472563436141172</v>
      </c>
      <c r="E121" s="9">
        <f t="shared" si="54"/>
        <v>104.49127809697752</v>
      </c>
      <c r="F121" s="9">
        <f t="shared" si="55"/>
        <v>102.93989531542199</v>
      </c>
      <c r="G121" s="9">
        <f t="shared" si="56"/>
        <v>109.753327294621</v>
      </c>
      <c r="H121" s="9">
        <f t="shared" si="57"/>
        <v>112.07090052248685</v>
      </c>
      <c r="I121" s="9">
        <f t="shared" si="58"/>
        <v>108.6640756909746</v>
      </c>
      <c r="J121" s="9">
        <f t="shared" si="59"/>
        <v>104.45606619866362</v>
      </c>
      <c r="K121" s="9">
        <f t="shared" si="60"/>
        <v>98.570055693633648</v>
      </c>
      <c r="L121" s="9">
        <f t="shared" si="61"/>
        <v>98.016780096222192</v>
      </c>
      <c r="M121" s="9">
        <f t="shared" si="62"/>
        <v>93.567353586417482</v>
      </c>
      <c r="N121" s="9">
        <f t="shared" si="63"/>
        <v>84.28110327093539</v>
      </c>
      <c r="O121" s="9">
        <f t="shared" si="64"/>
        <v>94.19086574823514</v>
      </c>
      <c r="P121" s="9">
        <f t="shared" si="65"/>
        <v>95.958900991980002</v>
      </c>
      <c r="Q121" s="9">
        <f t="shared" si="66"/>
        <v>92.590337590274089</v>
      </c>
      <c r="R121" s="9">
        <f t="shared" si="67"/>
        <v>96.414277422240517</v>
      </c>
      <c r="S121" s="9">
        <f t="shared" si="68"/>
        <v>102.06170992161503</v>
      </c>
      <c r="T121" s="9">
        <f t="shared" si="69"/>
        <v>104.73356839165415</v>
      </c>
      <c r="U121" s="9">
        <f t="shared" si="70"/>
        <v>98.540182915226652</v>
      </c>
      <c r="V121" s="9">
        <f t="shared" si="71"/>
        <v>97.493778890889146</v>
      </c>
      <c r="W121" s="9">
        <f t="shared" si="72"/>
        <v>98.188323967935347</v>
      </c>
      <c r="X121" s="9">
        <f t="shared" si="73"/>
        <v>95.144151154716894</v>
      </c>
      <c r="Y121" s="9">
        <f t="shared" si="74"/>
        <v>88.85872745818493</v>
      </c>
      <c r="Z121" s="9">
        <f t="shared" si="75"/>
        <v>89.45511360717434</v>
      </c>
      <c r="AA121" s="9">
        <f t="shared" si="76"/>
        <v>83.559865065311001</v>
      </c>
      <c r="AB121" s="9">
        <f t="shared" si="77"/>
        <v>100.33148142781756</v>
      </c>
      <c r="AC121" s="9">
        <f t="shared" si="78"/>
        <v>100.68920850535692</v>
      </c>
      <c r="AD121" s="9">
        <f t="shared" si="79"/>
        <v>102.49516126844919</v>
      </c>
      <c r="AE121" s="9">
        <f t="shared" si="80"/>
        <v>104.21715448760399</v>
      </c>
      <c r="AF121" s="9">
        <f t="shared" si="81"/>
        <v>101.61051607495178</v>
      </c>
      <c r="AG121" s="9">
        <f t="shared" si="81"/>
        <v>110.7941081767395</v>
      </c>
      <c r="AH121" s="9">
        <f t="shared" si="81"/>
        <v>91.651101129934943</v>
      </c>
    </row>
    <row r="122" spans="1:34" x14ac:dyDescent="0.3">
      <c r="A122" s="41" t="str">
        <f t="shared" si="50"/>
        <v>MCI</v>
      </c>
      <c r="B122" s="9">
        <f t="shared" si="51"/>
        <v>85.480942522925645</v>
      </c>
      <c r="C122" s="9">
        <f t="shared" si="52"/>
        <v>88.749187141954181</v>
      </c>
      <c r="D122" s="9">
        <f t="shared" si="53"/>
        <v>89.504133253777638</v>
      </c>
      <c r="E122" s="9">
        <f t="shared" si="54"/>
        <v>87.323213271142706</v>
      </c>
      <c r="F122" s="9">
        <f t="shared" si="55"/>
        <v>87.262909571485807</v>
      </c>
      <c r="G122" s="9">
        <f t="shared" si="56"/>
        <v>88.536548904825722</v>
      </c>
      <c r="H122" s="9">
        <f t="shared" si="57"/>
        <v>102.73993349553973</v>
      </c>
      <c r="I122" s="9">
        <f t="shared" si="58"/>
        <v>102.22069617829463</v>
      </c>
      <c r="J122" s="9">
        <f t="shared" si="59"/>
        <v>98.802901469659105</v>
      </c>
      <c r="K122" s="9">
        <f t="shared" si="60"/>
        <v>103.08847983126104</v>
      </c>
      <c r="L122" s="9">
        <f t="shared" si="61"/>
        <v>107.31861831503511</v>
      </c>
      <c r="M122" s="9">
        <f t="shared" si="62"/>
        <v>108.51956077955235</v>
      </c>
      <c r="N122" s="9">
        <f t="shared" si="63"/>
        <v>100.00178339640665</v>
      </c>
      <c r="O122" s="9">
        <f t="shared" si="64"/>
        <v>99.924634564662313</v>
      </c>
      <c r="P122" s="9">
        <f t="shared" si="65"/>
        <v>100.46181817531054</v>
      </c>
      <c r="Q122" s="9">
        <f t="shared" si="66"/>
        <v>100.15333380929708</v>
      </c>
      <c r="R122" s="9">
        <f t="shared" si="67"/>
        <v>98.955327819727287</v>
      </c>
      <c r="S122" s="9">
        <f t="shared" si="68"/>
        <v>91.859136813346694</v>
      </c>
      <c r="T122" s="9">
        <f t="shared" si="69"/>
        <v>89.33684570442297</v>
      </c>
      <c r="U122" s="9">
        <f t="shared" si="70"/>
        <v>88.41413378997207</v>
      </c>
      <c r="V122" s="9">
        <f t="shared" si="71"/>
        <v>89.108678867018284</v>
      </c>
      <c r="W122" s="9">
        <f t="shared" si="72"/>
        <v>95.041347348729531</v>
      </c>
      <c r="X122" s="9">
        <f t="shared" si="73"/>
        <v>92.192801945839278</v>
      </c>
      <c r="Y122" s="9">
        <f t="shared" si="74"/>
        <v>104.23477798744885</v>
      </c>
      <c r="Z122" s="9">
        <f t="shared" si="75"/>
        <v>102.15546391080164</v>
      </c>
      <c r="AA122" s="9">
        <f t="shared" si="76"/>
        <v>107.37499444282969</v>
      </c>
      <c r="AB122" s="9">
        <f t="shared" si="77"/>
        <v>115.71323267747663</v>
      </c>
      <c r="AC122" s="9">
        <f t="shared" si="78"/>
        <v>113.00877397356543</v>
      </c>
      <c r="AD122" s="9">
        <f t="shared" si="79"/>
        <v>109.04388739725665</v>
      </c>
      <c r="AE122" s="9">
        <f t="shared" si="80"/>
        <v>103.94742266111342</v>
      </c>
      <c r="AF122" s="9">
        <f t="shared" si="81"/>
        <v>102.22542944195861</v>
      </c>
      <c r="AG122" s="9">
        <f t="shared" si="81"/>
        <v>93.961726096712098</v>
      </c>
      <c r="AH122" s="9">
        <f t="shared" si="81"/>
        <v>84.140144196308128</v>
      </c>
    </row>
    <row r="123" spans="1:34" x14ac:dyDescent="0.3">
      <c r="A123" s="41" t="str">
        <f t="shared" si="50"/>
        <v>MUN</v>
      </c>
      <c r="B123" s="9">
        <f t="shared" si="51"/>
        <v>101.04631457440161</v>
      </c>
      <c r="C123" s="9">
        <f t="shared" si="52"/>
        <v>95.885983853387089</v>
      </c>
      <c r="D123" s="9">
        <f t="shared" si="53"/>
        <v>89.029759107569149</v>
      </c>
      <c r="E123" s="9">
        <f t="shared" si="54"/>
        <v>100.84994455413597</v>
      </c>
      <c r="F123" s="9">
        <f t="shared" si="55"/>
        <v>96.087378448279779</v>
      </c>
      <c r="G123" s="9">
        <f t="shared" si="56"/>
        <v>92.339182490478763</v>
      </c>
      <c r="H123" s="9">
        <f t="shared" si="57"/>
        <v>89.804575679590585</v>
      </c>
      <c r="I123" s="9">
        <f t="shared" si="58"/>
        <v>91.367010671320713</v>
      </c>
      <c r="J123" s="9">
        <f t="shared" si="59"/>
        <v>92.956466436554479</v>
      </c>
      <c r="K123" s="9">
        <f t="shared" si="60"/>
        <v>86.049348111025168</v>
      </c>
      <c r="L123" s="9">
        <f t="shared" si="61"/>
        <v>102.82096447353173</v>
      </c>
      <c r="M123" s="9">
        <f t="shared" si="62"/>
        <v>104.61713848648526</v>
      </c>
      <c r="N123" s="9">
        <f t="shared" si="63"/>
        <v>105.85671903974321</v>
      </c>
      <c r="O123" s="9">
        <f t="shared" si="64"/>
        <v>100.32939747170434</v>
      </c>
      <c r="P123" s="9">
        <f t="shared" si="65"/>
        <v>102.95417308483813</v>
      </c>
      <c r="Q123" s="9">
        <f t="shared" si="66"/>
        <v>105.13729697018123</v>
      </c>
      <c r="R123" s="9">
        <f t="shared" si="67"/>
        <v>85.74267494531405</v>
      </c>
      <c r="S123" s="9">
        <f t="shared" si="68"/>
        <v>96.212474273307222</v>
      </c>
      <c r="T123" s="9">
        <f t="shared" si="69"/>
        <v>94.579298026789317</v>
      </c>
      <c r="U123" s="9">
        <f t="shared" si="70"/>
        <v>100.1889364551858</v>
      </c>
      <c r="V123" s="9">
        <f t="shared" si="71"/>
        <v>107.12774844021332</v>
      </c>
      <c r="W123" s="9">
        <f t="shared" si="72"/>
        <v>102.45393770769151</v>
      </c>
      <c r="X123" s="9">
        <f t="shared" si="73"/>
        <v>110.15816358056146</v>
      </c>
      <c r="Y123" s="9">
        <f t="shared" si="74"/>
        <v>109.2532338314751</v>
      </c>
      <c r="Z123" s="9">
        <f t="shared" si="75"/>
        <v>113.93058289121147</v>
      </c>
      <c r="AA123" s="9">
        <f t="shared" si="76"/>
        <v>111.04997179322415</v>
      </c>
      <c r="AB123" s="9">
        <f t="shared" si="77"/>
        <v>104.59222121106994</v>
      </c>
      <c r="AC123" s="9">
        <f t="shared" si="78"/>
        <v>103.95423001391249</v>
      </c>
      <c r="AD123" s="9">
        <f t="shared" si="79"/>
        <v>101.12320737854316</v>
      </c>
      <c r="AE123" s="9">
        <f t="shared" si="80"/>
        <v>91.297620804920129</v>
      </c>
      <c r="AF123" s="9">
        <f t="shared" si="81"/>
        <v>85.29276099031874</v>
      </c>
      <c r="AG123" s="9">
        <f t="shared" si="81"/>
        <v>85.987306067364969</v>
      </c>
      <c r="AH123" s="9">
        <f t="shared" si="81"/>
        <v>91.13042878018949</v>
      </c>
    </row>
    <row r="124" spans="1:34" x14ac:dyDescent="0.3">
      <c r="A124" s="41" t="str">
        <f t="shared" si="50"/>
        <v>NEW</v>
      </c>
      <c r="B124" s="9">
        <f t="shared" si="51"/>
        <v>98.606256679196278</v>
      </c>
      <c r="C124" s="9">
        <f t="shared" si="52"/>
        <v>106.6716293167139</v>
      </c>
      <c r="D124" s="9">
        <f t="shared" si="53"/>
        <v>110.11983288142376</v>
      </c>
      <c r="E124" s="9">
        <f t="shared" si="54"/>
        <v>115.33936341345181</v>
      </c>
      <c r="F124" s="9">
        <f t="shared" si="55"/>
        <v>118.584996372454</v>
      </c>
      <c r="G124" s="9">
        <f t="shared" si="56"/>
        <v>108.39381630788552</v>
      </c>
      <c r="H124" s="9">
        <f t="shared" si="57"/>
        <v>106.27822739547076</v>
      </c>
      <c r="I124" s="9">
        <f t="shared" si="58"/>
        <v>101.06140016084339</v>
      </c>
      <c r="J124" s="9">
        <f t="shared" si="59"/>
        <v>108.71242250309648</v>
      </c>
      <c r="K124" s="9">
        <f t="shared" si="60"/>
        <v>100.89485698797928</v>
      </c>
      <c r="L124" s="9">
        <f t="shared" si="61"/>
        <v>101.12209229698168</v>
      </c>
      <c r="M124" s="9">
        <f t="shared" si="62"/>
        <v>101.15195739957041</v>
      </c>
      <c r="N124" s="9">
        <f t="shared" si="63"/>
        <v>99.367568322869076</v>
      </c>
      <c r="O124" s="9">
        <f t="shared" si="64"/>
        <v>104.53773758081518</v>
      </c>
      <c r="P124" s="9">
        <f t="shared" si="65"/>
        <v>94.972868001908367</v>
      </c>
      <c r="Q124" s="9">
        <f t="shared" si="66"/>
        <v>97.495159110832105</v>
      </c>
      <c r="R124" s="9">
        <f t="shared" si="67"/>
        <v>100.70635383901214</v>
      </c>
      <c r="S124" s="9">
        <f t="shared" si="68"/>
        <v>103.42549603820684</v>
      </c>
      <c r="T124" s="9">
        <f t="shared" si="69"/>
        <v>113.12832545723965</v>
      </c>
      <c r="U124" s="9">
        <f t="shared" si="70"/>
        <v>103.08495296179292</v>
      </c>
      <c r="V124" s="9">
        <f t="shared" si="71"/>
        <v>104.02517843159393</v>
      </c>
      <c r="W124" s="9">
        <f t="shared" si="72"/>
        <v>98.096062491157952</v>
      </c>
      <c r="X124" s="9">
        <f t="shared" si="73"/>
        <v>92.496001516970679</v>
      </c>
      <c r="Y124" s="9">
        <f t="shared" si="74"/>
        <v>92.696584729562588</v>
      </c>
      <c r="Z124" s="9">
        <f t="shared" si="75"/>
        <v>85.781157445403451</v>
      </c>
      <c r="AA124" s="9">
        <f t="shared" si="76"/>
        <v>87.622228188699822</v>
      </c>
      <c r="AB124" s="9">
        <f t="shared" si="77"/>
        <v>84.8858287059453</v>
      </c>
      <c r="AC124" s="9">
        <f t="shared" si="78"/>
        <v>86.188904376874078</v>
      </c>
      <c r="AD124" s="9">
        <f t="shared" si="79"/>
        <v>104.07574765204795</v>
      </c>
      <c r="AE124" s="9">
        <f t="shared" si="80"/>
        <v>99.831130880042352</v>
      </c>
      <c r="AF124" s="9">
        <f t="shared" si="81"/>
        <v>101.95679586620622</v>
      </c>
      <c r="AG124" s="9">
        <f t="shared" si="81"/>
        <v>105.06263288221329</v>
      </c>
      <c r="AH124" s="9">
        <f t="shared" si="81"/>
        <v>112.52302680515407</v>
      </c>
    </row>
    <row r="125" spans="1:34" x14ac:dyDescent="0.3">
      <c r="A125" s="41" t="str">
        <f t="shared" si="50"/>
        <v>NOR</v>
      </c>
      <c r="B125" s="9">
        <f t="shared" si="51"/>
        <v>113.31713319566813</v>
      </c>
      <c r="C125" s="9">
        <f t="shared" si="52"/>
        <v>98.870239872086472</v>
      </c>
      <c r="D125" s="9">
        <f t="shared" si="53"/>
        <v>102.65153935708123</v>
      </c>
      <c r="E125" s="9">
        <f t="shared" si="54"/>
        <v>97.827738778919567</v>
      </c>
      <c r="F125" s="9">
        <f t="shared" si="55"/>
        <v>99.462966752148589</v>
      </c>
      <c r="G125" s="9">
        <f t="shared" si="56"/>
        <v>90.687642942128534</v>
      </c>
      <c r="H125" s="9">
        <f t="shared" si="57"/>
        <v>86.645573313394266</v>
      </c>
      <c r="I125" s="9">
        <f t="shared" si="58"/>
        <v>94.169531191435979</v>
      </c>
      <c r="J125" s="9">
        <f t="shared" si="59"/>
        <v>94.353118282749975</v>
      </c>
      <c r="K125" s="9">
        <f t="shared" si="60"/>
        <v>99.37750207350355</v>
      </c>
      <c r="L125" s="9">
        <f t="shared" si="61"/>
        <v>94.095091435143914</v>
      </c>
      <c r="M125" s="9">
        <f t="shared" si="62"/>
        <v>99.238214147968449</v>
      </c>
      <c r="N125" s="9">
        <f t="shared" si="63"/>
        <v>102.48384710697064</v>
      </c>
      <c r="O125" s="9">
        <f t="shared" si="64"/>
        <v>99.652824471601321</v>
      </c>
      <c r="P125" s="9">
        <f t="shared" si="65"/>
        <v>100.54263021186561</v>
      </c>
      <c r="Q125" s="9">
        <f t="shared" si="66"/>
        <v>91.158454897485967</v>
      </c>
      <c r="R125" s="9">
        <f t="shared" si="67"/>
        <v>100.41302880422188</v>
      </c>
      <c r="S125" s="9">
        <f t="shared" si="68"/>
        <v>90.108783862632365</v>
      </c>
      <c r="T125" s="9">
        <f t="shared" si="69"/>
        <v>92.624501985363864</v>
      </c>
      <c r="U125" s="9">
        <f t="shared" si="70"/>
        <v>88.002913725925836</v>
      </c>
      <c r="V125" s="9">
        <f t="shared" si="71"/>
        <v>94.910032051455161</v>
      </c>
      <c r="W125" s="9">
        <f t="shared" si="72"/>
        <v>104.01647532149853</v>
      </c>
      <c r="X125" s="9">
        <f t="shared" si="73"/>
        <v>100.08248676131605</v>
      </c>
      <c r="Y125" s="9">
        <f t="shared" si="74"/>
        <v>103.8837940571181</v>
      </c>
      <c r="Z125" s="9">
        <f t="shared" si="75"/>
        <v>101.59531124338893</v>
      </c>
      <c r="AA125" s="9">
        <f t="shared" si="76"/>
        <v>105.50105825574305</v>
      </c>
      <c r="AB125" s="9">
        <f t="shared" si="77"/>
        <v>100.77706381555684</v>
      </c>
      <c r="AC125" s="9">
        <f t="shared" si="78"/>
        <v>95.570598534629539</v>
      </c>
      <c r="AD125" s="9">
        <f t="shared" si="79"/>
        <v>92.602169595576513</v>
      </c>
      <c r="AE125" s="9">
        <f t="shared" si="80"/>
        <v>90.498420434993037</v>
      </c>
      <c r="AF125" s="9">
        <f t="shared" si="81"/>
        <v>98.006433780750228</v>
      </c>
      <c r="AG125" s="9">
        <f t="shared" si="81"/>
        <v>95.35685054002677</v>
      </c>
      <c r="AH125" s="9">
        <f t="shared" si="81"/>
        <v>109.65388510467619</v>
      </c>
    </row>
    <row r="126" spans="1:34" x14ac:dyDescent="0.3">
      <c r="A126" s="41" t="str">
        <f t="shared" si="50"/>
        <v>SHU</v>
      </c>
      <c r="B126" s="9">
        <f t="shared" si="51"/>
        <v>100.29865046032933</v>
      </c>
      <c r="C126" s="9">
        <f t="shared" si="52"/>
        <v>107.75904438327008</v>
      </c>
      <c r="D126" s="9">
        <f t="shared" si="53"/>
        <v>112.89860292564411</v>
      </c>
      <c r="E126" s="9">
        <f t="shared" si="54"/>
        <v>108.81387682499026</v>
      </c>
      <c r="F126" s="9">
        <f t="shared" si="55"/>
        <v>101.84519973737402</v>
      </c>
      <c r="G126" s="9">
        <f t="shared" si="56"/>
        <v>99.456333491366806</v>
      </c>
      <c r="H126" s="9">
        <f t="shared" si="57"/>
        <v>97.937235427926467</v>
      </c>
      <c r="I126" s="9">
        <f t="shared" si="58"/>
        <v>94.186862754592951</v>
      </c>
      <c r="J126" s="9">
        <f t="shared" si="59"/>
        <v>98.153747482262304</v>
      </c>
      <c r="K126" s="9">
        <f t="shared" si="60"/>
        <v>94.188860905953561</v>
      </c>
      <c r="L126" s="9">
        <f t="shared" si="61"/>
        <v>92.375885314472725</v>
      </c>
      <c r="M126" s="9">
        <f t="shared" si="62"/>
        <v>92.709177308075823</v>
      </c>
      <c r="N126" s="9">
        <f t="shared" si="63"/>
        <v>91.470957257949649</v>
      </c>
      <c r="O126" s="9">
        <f t="shared" si="64"/>
        <v>85.823524758575147</v>
      </c>
      <c r="P126" s="9">
        <f t="shared" si="65"/>
        <v>98.110307059561748</v>
      </c>
      <c r="Q126" s="9">
        <f t="shared" si="66"/>
        <v>114.67769711967003</v>
      </c>
      <c r="R126" s="9">
        <f t="shared" si="67"/>
        <v>113.53803512306645</v>
      </c>
      <c r="S126" s="9">
        <f t="shared" si="68"/>
        <v>116.79455183998783</v>
      </c>
      <c r="T126" s="9">
        <f t="shared" si="69"/>
        <v>125.56987565000789</v>
      </c>
      <c r="U126" s="9">
        <f t="shared" si="70"/>
        <v>125.32636691714022</v>
      </c>
      <c r="V126" s="9">
        <f t="shared" si="71"/>
        <v>105.71753042281154</v>
      </c>
      <c r="W126" s="9">
        <f t="shared" si="72"/>
        <v>92.991743547354872</v>
      </c>
      <c r="X126" s="9">
        <f t="shared" si="73"/>
        <v>96.381603119098472</v>
      </c>
      <c r="Y126" s="9">
        <f t="shared" si="74"/>
        <v>91.284015658880719</v>
      </c>
      <c r="Z126" s="9">
        <f t="shared" si="75"/>
        <v>77.813399067619784</v>
      </c>
      <c r="AA126" s="9">
        <f t="shared" si="76"/>
        <v>87.67650356823826</v>
      </c>
      <c r="AB126" s="9">
        <f t="shared" si="77"/>
        <v>90.805181612574415</v>
      </c>
      <c r="AC126" s="9">
        <f t="shared" si="78"/>
        <v>93.369653526051366</v>
      </c>
      <c r="AD126" s="9">
        <f t="shared" si="79"/>
        <v>92.16585997524885</v>
      </c>
      <c r="AE126" s="9">
        <f t="shared" si="80"/>
        <v>99.350848530873748</v>
      </c>
      <c r="AF126" s="9">
        <f t="shared" si="81"/>
        <v>109.18926402493912</v>
      </c>
      <c r="AG126" s="9">
        <f t="shared" si="81"/>
        <v>103.30325351990916</v>
      </c>
      <c r="AH126" s="9">
        <f t="shared" si="81"/>
        <v>107.77436171325128</v>
      </c>
    </row>
    <row r="127" spans="1:34" x14ac:dyDescent="0.3">
      <c r="A127" s="41" t="str">
        <f t="shared" si="50"/>
        <v>SOU</v>
      </c>
      <c r="B127" s="9">
        <f t="shared" si="51"/>
        <v>99.499576483823645</v>
      </c>
      <c r="C127" s="9">
        <f t="shared" si="52"/>
        <v>101.2188579368231</v>
      </c>
      <c r="D127" s="9">
        <f t="shared" si="53"/>
        <v>98.582264592043998</v>
      </c>
      <c r="E127" s="9">
        <f t="shared" si="54"/>
        <v>100.74319655662107</v>
      </c>
      <c r="F127" s="9">
        <f t="shared" si="55"/>
        <v>100.78137126481484</v>
      </c>
      <c r="G127" s="9">
        <f t="shared" si="56"/>
        <v>116.58890046334152</v>
      </c>
      <c r="H127" s="9">
        <f t="shared" si="57"/>
        <v>120.96047692321979</v>
      </c>
      <c r="I127" s="9">
        <f t="shared" si="58"/>
        <v>119.87293657400788</v>
      </c>
      <c r="J127" s="9">
        <f t="shared" si="59"/>
        <v>113.11172474607893</v>
      </c>
      <c r="K127" s="9">
        <f t="shared" si="60"/>
        <v>106.00388502219835</v>
      </c>
      <c r="L127" s="9">
        <f t="shared" si="61"/>
        <v>100.14611606499675</v>
      </c>
      <c r="M127" s="9">
        <f t="shared" si="62"/>
        <v>82.234837705886619</v>
      </c>
      <c r="N127" s="9">
        <f t="shared" si="63"/>
        <v>82.950678952970506</v>
      </c>
      <c r="O127" s="9">
        <f t="shared" si="64"/>
        <v>89.257749834210458</v>
      </c>
      <c r="P127" s="9">
        <f t="shared" si="65"/>
        <v>86.83536956035168</v>
      </c>
      <c r="Q127" s="9">
        <f t="shared" si="66"/>
        <v>89.749833135226368</v>
      </c>
      <c r="R127" s="9">
        <f t="shared" si="67"/>
        <v>99.588248629291755</v>
      </c>
      <c r="S127" s="9">
        <f t="shared" si="68"/>
        <v>101.77431465023284</v>
      </c>
      <c r="T127" s="9">
        <f t="shared" si="69"/>
        <v>97.081379407560462</v>
      </c>
      <c r="U127" s="9">
        <f t="shared" si="70"/>
        <v>100.30388238451269</v>
      </c>
      <c r="V127" s="9">
        <f t="shared" si="71"/>
        <v>103.8102646803688</v>
      </c>
      <c r="W127" s="9">
        <f t="shared" si="72"/>
        <v>102.73687184879053</v>
      </c>
      <c r="X127" s="9">
        <f t="shared" si="73"/>
        <v>97.082822630503969</v>
      </c>
      <c r="Y127" s="9">
        <f t="shared" si="74"/>
        <v>91.473184202107475</v>
      </c>
      <c r="Z127" s="9">
        <f t="shared" si="75"/>
        <v>93.915921869639803</v>
      </c>
      <c r="AA127" s="9">
        <f t="shared" si="76"/>
        <v>81.313418385840279</v>
      </c>
      <c r="AB127" s="9">
        <f>AVERAGE(AB83:AG83)</f>
        <v>82.946594632358185</v>
      </c>
      <c r="AC127" s="9">
        <f t="shared" si="78"/>
        <v>94.82775545838534</v>
      </c>
      <c r="AD127" s="9">
        <f t="shared" si="79"/>
        <v>98.096000077413862</v>
      </c>
      <c r="AE127" s="9">
        <f t="shared" si="80"/>
        <v>110.07960131455896</v>
      </c>
      <c r="AF127" s="9">
        <f t="shared" si="81"/>
        <v>109.35797009515163</v>
      </c>
      <c r="AG127" s="9">
        <f t="shared" si="81"/>
        <v>109.69450023800442</v>
      </c>
      <c r="AH127" s="9">
        <f t="shared" si="81"/>
        <v>107.34234383050408</v>
      </c>
    </row>
    <row r="128" spans="1:34" x14ac:dyDescent="0.3">
      <c r="A128" s="41" t="str">
        <f t="shared" si="50"/>
        <v>TOT</v>
      </c>
      <c r="B128" s="9">
        <f t="shared" si="51"/>
        <v>103.30563129638465</v>
      </c>
      <c r="C128" s="9">
        <f t="shared" si="52"/>
        <v>105.36120554878879</v>
      </c>
      <c r="D128" s="9">
        <f t="shared" si="53"/>
        <v>90.913491283225085</v>
      </c>
      <c r="E128" s="9">
        <f t="shared" si="54"/>
        <v>93.277496752619399</v>
      </c>
      <c r="F128" s="9">
        <f t="shared" si="55"/>
        <v>102.80707061081155</v>
      </c>
      <c r="G128" s="9">
        <f t="shared" si="56"/>
        <v>112.50990002984436</v>
      </c>
      <c r="H128" s="9">
        <f t="shared" si="57"/>
        <v>103.20866814642717</v>
      </c>
      <c r="I128" s="9">
        <f t="shared" si="58"/>
        <v>103.74800440456811</v>
      </c>
      <c r="J128" s="9">
        <f t="shared" si="59"/>
        <v>98.586882175803112</v>
      </c>
      <c r="K128" s="9">
        <f t="shared" si="60"/>
        <v>108.20647794355391</v>
      </c>
      <c r="L128" s="9">
        <f t="shared" si="61"/>
        <v>95.087095374837261</v>
      </c>
      <c r="M128" s="9">
        <f t="shared" si="62"/>
        <v>94.490709225847851</v>
      </c>
      <c r="N128" s="9">
        <f t="shared" si="63"/>
        <v>100.88689919276192</v>
      </c>
      <c r="O128" s="9">
        <f t="shared" si="64"/>
        <v>98.352292381873738</v>
      </c>
      <c r="P128" s="9">
        <f t="shared" si="65"/>
        <v>101.18951251369585</v>
      </c>
      <c r="Q128" s="9">
        <f t="shared" si="66"/>
        <v>98.53171178646592</v>
      </c>
      <c r="R128" s="9">
        <f t="shared" si="67"/>
        <v>106.84551493717662</v>
      </c>
      <c r="S128" s="9">
        <f t="shared" si="68"/>
        <v>102.87863020950726</v>
      </c>
      <c r="T128" s="9">
        <f t="shared" si="69"/>
        <v>95.693641653882352</v>
      </c>
      <c r="U128" s="9">
        <f t="shared" si="70"/>
        <v>107.51449878025265</v>
      </c>
      <c r="V128" s="9">
        <f t="shared" si="71"/>
        <v>109.76469635539269</v>
      </c>
      <c r="W128" s="9">
        <f t="shared" si="72"/>
        <v>113.78378292863358</v>
      </c>
      <c r="X128" s="9">
        <f t="shared" si="73"/>
        <v>107.63161071492773</v>
      </c>
      <c r="Y128" s="9">
        <f t="shared" si="74"/>
        <v>108.95650207514673</v>
      </c>
      <c r="Z128" s="9">
        <f t="shared" si="75"/>
        <v>115.0277113022172</v>
      </c>
      <c r="AA128" s="9">
        <f t="shared" si="76"/>
        <v>102.78882339865068</v>
      </c>
      <c r="AB128" s="9">
        <f t="shared" si="77"/>
        <v>101.50271298749055</v>
      </c>
      <c r="AC128" s="9">
        <f t="shared" si="78"/>
        <v>94.255416636449596</v>
      </c>
      <c r="AD128" s="9">
        <f t="shared" si="79"/>
        <v>92.947194927214682</v>
      </c>
      <c r="AE128" s="9">
        <f t="shared" si="80"/>
        <v>90.506006405394885</v>
      </c>
      <c r="AF128" s="9">
        <f t="shared" si="81"/>
        <v>84.68641215638705</v>
      </c>
      <c r="AG128" s="9">
        <f t="shared" si="81"/>
        <v>89.312452425894222</v>
      </c>
      <c r="AH128" s="9">
        <f t="shared" si="81"/>
        <v>85.905627594381983</v>
      </c>
    </row>
    <row r="129" spans="1:34" x14ac:dyDescent="0.3">
      <c r="A129" s="41" t="str">
        <f t="shared" si="50"/>
        <v>WAT</v>
      </c>
      <c r="B129" s="9">
        <f t="shared" si="51"/>
        <v>103.58099170285696</v>
      </c>
      <c r="C129" s="9">
        <f t="shared" si="52"/>
        <v>108.78745698378425</v>
      </c>
      <c r="D129" s="9">
        <f t="shared" si="53"/>
        <v>101.87202969962512</v>
      </c>
      <c r="E129" s="9">
        <f t="shared" si="54"/>
        <v>106.57381384329773</v>
      </c>
      <c r="F129" s="9">
        <f t="shared" si="55"/>
        <v>106.10798439577361</v>
      </c>
      <c r="G129" s="9">
        <f t="shared" si="56"/>
        <v>111.26831511678809</v>
      </c>
      <c r="H129" s="9">
        <f t="shared" si="57"/>
        <v>94.496698754281553</v>
      </c>
      <c r="I129" s="9">
        <f t="shared" si="58"/>
        <v>88.896637780094281</v>
      </c>
      <c r="J129" s="9">
        <f t="shared" si="59"/>
        <v>95.49341095960024</v>
      </c>
      <c r="K129" s="9">
        <f t="shared" si="60"/>
        <v>99.39831362229863</v>
      </c>
      <c r="L129" s="9">
        <f t="shared" si="61"/>
        <v>97.613924545597271</v>
      </c>
      <c r="M129" s="9">
        <f t="shared" si="62"/>
        <v>105.05609730838232</v>
      </c>
      <c r="N129" s="9">
        <f t="shared" si="63"/>
        <v>108.50430087309216</v>
      </c>
      <c r="O129" s="9">
        <f t="shared" si="64"/>
        <v>110.5836149497394</v>
      </c>
      <c r="P129" s="9">
        <f t="shared" si="65"/>
        <v>105.03911392481899</v>
      </c>
      <c r="Q129" s="9">
        <f t="shared" si="66"/>
        <v>98.618493139389102</v>
      </c>
      <c r="R129" s="9">
        <f t="shared" si="67"/>
        <v>102.97828466301515</v>
      </c>
      <c r="S129" s="9">
        <f t="shared" si="68"/>
        <v>91.265586919479901</v>
      </c>
      <c r="T129" s="9">
        <f t="shared" si="69"/>
        <v>90.067580929910093</v>
      </c>
      <c r="U129" s="9">
        <f t="shared" si="70"/>
        <v>90.63785009398633</v>
      </c>
      <c r="V129" s="9">
        <f t="shared" si="71"/>
        <v>93.743687109993417</v>
      </c>
      <c r="W129" s="9">
        <f t="shared" si="72"/>
        <v>100.11764991874202</v>
      </c>
      <c r="X129" s="9">
        <f t="shared" si="73"/>
        <v>107.57804384168277</v>
      </c>
      <c r="Y129" s="9">
        <f t="shared" si="74"/>
        <v>104.84384826163637</v>
      </c>
      <c r="Z129" s="9">
        <f t="shared" si="75"/>
        <v>106.08002895939995</v>
      </c>
      <c r="AA129" s="9">
        <f t="shared" si="76"/>
        <v>106.3885133254134</v>
      </c>
      <c r="AB129" s="9">
        <f t="shared" si="77"/>
        <v>105.33825056181043</v>
      </c>
      <c r="AC129" s="9">
        <f t="shared" si="78"/>
        <v>106.69953640782138</v>
      </c>
      <c r="AD129" s="9">
        <f t="shared" si="79"/>
        <v>96.877954507417414</v>
      </c>
      <c r="AE129" s="9">
        <f t="shared" si="80"/>
        <v>94.757457770890781</v>
      </c>
      <c r="AF129" s="9">
        <f t="shared" si="81"/>
        <v>93.084055089467995</v>
      </c>
      <c r="AG129" s="9">
        <f t="shared" si="81"/>
        <v>102.34044030236134</v>
      </c>
      <c r="AH129" s="9">
        <f t="shared" si="81"/>
        <v>103.5413827668786</v>
      </c>
    </row>
    <row r="130" spans="1:34" x14ac:dyDescent="0.3">
      <c r="A130" s="41" t="str">
        <f t="shared" si="50"/>
        <v>WHU</v>
      </c>
      <c r="B130" s="9">
        <f t="shared" si="51"/>
        <v>103.57565967314584</v>
      </c>
      <c r="C130" s="9">
        <f t="shared" si="52"/>
        <v>92.214616081285513</v>
      </c>
      <c r="D130" s="9">
        <f t="shared" si="53"/>
        <v>85.269104775819201</v>
      </c>
      <c r="E130" s="9">
        <f t="shared" si="54"/>
        <v>89.832375652477978</v>
      </c>
      <c r="F130" s="9">
        <f t="shared" si="55"/>
        <v>90.621174241188797</v>
      </c>
      <c r="G130" s="9">
        <f t="shared" si="56"/>
        <v>83.807742261989787</v>
      </c>
      <c r="H130" s="9">
        <f t="shared" si="57"/>
        <v>82.202379391349524</v>
      </c>
      <c r="I130" s="9">
        <f t="shared" si="58"/>
        <v>82.75565498876098</v>
      </c>
      <c r="J130" s="9">
        <f t="shared" si="59"/>
        <v>96.158916876381511</v>
      </c>
      <c r="K130" s="9">
        <f t="shared" si="60"/>
        <v>95.562530727392087</v>
      </c>
      <c r="L130" s="9">
        <f t="shared" si="61"/>
        <v>96.798389973291648</v>
      </c>
      <c r="M130" s="9">
        <f t="shared" si="62"/>
        <v>106.12419048320682</v>
      </c>
      <c r="N130" s="9">
        <f t="shared" si="63"/>
        <v>111.47992602718061</v>
      </c>
      <c r="O130" s="9">
        <f t="shared" si="64"/>
        <v>108.74573044713422</v>
      </c>
      <c r="P130" s="9">
        <f t="shared" si="65"/>
        <v>103.45045604094072</v>
      </c>
      <c r="Q130" s="9">
        <f t="shared" si="66"/>
        <v>96.128401847598653</v>
      </c>
      <c r="R130" s="9">
        <f t="shared" si="67"/>
        <v>97.690836839328782</v>
      </c>
      <c r="S130" s="9">
        <f t="shared" si="68"/>
        <v>94.462627061528735</v>
      </c>
      <c r="T130" s="9">
        <f t="shared" si="69"/>
        <v>94.731075633252772</v>
      </c>
      <c r="U130" s="9">
        <f t="shared" si="70"/>
        <v>96.452182081377771</v>
      </c>
      <c r="V130" s="9">
        <f t="shared" si="71"/>
        <v>109.73742017098071</v>
      </c>
      <c r="W130" s="9">
        <f t="shared" si="72"/>
        <v>124.57879595885213</v>
      </c>
      <c r="X130" s="9">
        <f t="shared" si="73"/>
        <v>124.88834812821216</v>
      </c>
      <c r="Y130" s="9">
        <f t="shared" si="74"/>
        <v>125.82857359801316</v>
      </c>
      <c r="Z130" s="9">
        <f t="shared" si="75"/>
        <v>119.40795281258328</v>
      </c>
      <c r="AA130" s="9">
        <f t="shared" si="76"/>
        <v>123.69170617905968</v>
      </c>
      <c r="AB130" s="9">
        <f t="shared" si="77"/>
        <v>111.48207270981739</v>
      </c>
      <c r="AC130" s="9">
        <f t="shared" si="78"/>
        <v>97.106526369470075</v>
      </c>
      <c r="AD130" s="9">
        <f t="shared" si="79"/>
        <v>94.717660123462863</v>
      </c>
      <c r="AE130" s="9">
        <f t="shared" si="80"/>
        <v>92.243078325605723</v>
      </c>
      <c r="AF130" s="9">
        <f t="shared" si="81"/>
        <v>88.997445366603515</v>
      </c>
      <c r="AG130" s="9">
        <f t="shared" si="81"/>
        <v>92.855690052620574</v>
      </c>
      <c r="AH130" s="9">
        <f t="shared" si="81"/>
        <v>87.511772240292089</v>
      </c>
    </row>
    <row r="131" spans="1:34" x14ac:dyDescent="0.3">
      <c r="A131" s="41" t="str">
        <f t="shared" si="50"/>
        <v>WOL</v>
      </c>
      <c r="B131" s="9">
        <f t="shared" si="51"/>
        <v>103.5596537559514</v>
      </c>
      <c r="C131" s="9">
        <f t="shared" si="52"/>
        <v>93.893400011519319</v>
      </c>
      <c r="D131" s="9">
        <f t="shared" si="53"/>
        <v>107.21681280931604</v>
      </c>
      <c r="E131" s="9">
        <f t="shared" si="54"/>
        <v>109.60567905532326</v>
      </c>
      <c r="F131" s="9">
        <f t="shared" si="55"/>
        <v>102.1530681605159</v>
      </c>
      <c r="G131" s="9">
        <f t="shared" si="56"/>
        <v>100.06566706510877</v>
      </c>
      <c r="H131" s="9">
        <f t="shared" si="57"/>
        <v>101.7264698135769</v>
      </c>
      <c r="I131" s="9">
        <f t="shared" si="58"/>
        <v>103.66388106334416</v>
      </c>
      <c r="J131" s="9">
        <f t="shared" si="59"/>
        <v>85.058057627187836</v>
      </c>
      <c r="K131" s="9">
        <f t="shared" si="60"/>
        <v>82.644756297244356</v>
      </c>
      <c r="L131" s="9">
        <f t="shared" si="61"/>
        <v>87.340049078485222</v>
      </c>
      <c r="M131" s="9">
        <f t="shared" si="62"/>
        <v>85.156925193142143</v>
      </c>
      <c r="N131" s="9">
        <f t="shared" si="63"/>
        <v>85.938860112206342</v>
      </c>
      <c r="O131" s="9">
        <f t="shared" si="64"/>
        <v>97.299903704066693</v>
      </c>
      <c r="P131" s="9">
        <f t="shared" si="65"/>
        <v>111.13826643376581</v>
      </c>
      <c r="Q131" s="9">
        <f t="shared" si="66"/>
        <v>112.79587776421994</v>
      </c>
      <c r="R131" s="9">
        <f t="shared" si="67"/>
        <v>105.90874126321809</v>
      </c>
      <c r="S131" s="9">
        <f t="shared" si="68"/>
        <v>110.37984945656024</v>
      </c>
      <c r="T131" s="9">
        <f t="shared" si="69"/>
        <v>117.5784256946036</v>
      </c>
      <c r="U131" s="9">
        <f t="shared" si="70"/>
        <v>113.89956662072679</v>
      </c>
      <c r="V131" s="9">
        <f t="shared" si="71"/>
        <v>105.38178923758109</v>
      </c>
      <c r="W131" s="9">
        <f t="shared" si="72"/>
        <v>102.24083424136988</v>
      </c>
      <c r="X131" s="9">
        <f t="shared" si="73"/>
        <v>110.3661907924979</v>
      </c>
      <c r="Y131" s="9">
        <f t="shared" si="74"/>
        <v>104.88199346723438</v>
      </c>
      <c r="Z131" s="9">
        <f t="shared" si="75"/>
        <v>99.496392820671829</v>
      </c>
      <c r="AA131" s="9">
        <f t="shared" si="76"/>
        <v>89.238805855763587</v>
      </c>
      <c r="AB131" s="9">
        <f t="shared" si="77"/>
        <v>88.002625158000001</v>
      </c>
      <c r="AC131" s="9">
        <f t="shared" si="78"/>
        <v>90.027282992610381</v>
      </c>
      <c r="AD131" s="9">
        <f t="shared" si="79"/>
        <v>87.42924800952126</v>
      </c>
      <c r="AE131" s="9">
        <f t="shared" si="80"/>
        <v>89.68523555698475</v>
      </c>
      <c r="AF131" s="9">
        <f t="shared" si="81"/>
        <v>89.71510065957348</v>
      </c>
      <c r="AG131" s="9">
        <f t="shared" si="81"/>
        <v>87.930711582872163</v>
      </c>
      <c r="AH131" s="9">
        <f t="shared" si="81"/>
        <v>94.462166686829221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>VLOOKUP($A2,'Proj GC'!$A$68:$AM$87,B$1+1,FALSE)</f>
        <v>107.93191974031443</v>
      </c>
      <c r="C2" s="22">
        <f>VLOOKUP($A2,'Proj GC'!$A$68:$AM$87,C$1+1,FALSE)</f>
        <v>69.535866066967472</v>
      </c>
      <c r="D2" s="22">
        <f>VLOOKUP($A2,'Proj GC'!$A$68:$AM$87,D$1+1,FALSE)</f>
        <v>95.765324826237006</v>
      </c>
      <c r="E2" s="22">
        <f>VLOOKUP($A2,'Proj GC'!$A$68:$AM$87,E$1+1,FALSE)</f>
        <v>71.902760852706081</v>
      </c>
      <c r="F2" s="22">
        <f>VLOOKUP($A2,'Proj GC'!$A$68:$AM$87,F$1+1,FALSE)</f>
        <v>79.721214878278772</v>
      </c>
      <c r="G2" s="22">
        <f>VLOOKUP($A2,'Proj GC'!$A$68:$AM$87,G$1+1,FALSE)</f>
        <v>101.40667764504303</v>
      </c>
      <c r="H2" s="22">
        <f>VLOOKUP($A2,'Proj GC'!$A$68:$AM$87,H$1+1,FALSE)</f>
        <v>79.867825381896267</v>
      </c>
      <c r="I2" s="22">
        <f>VLOOKUP($A2,'Proj GC'!$A$68:$AM$87,I$1+1,FALSE)</f>
        <v>86.559186857900158</v>
      </c>
      <c r="J2" s="22">
        <f>VLOOKUP($A2,'Proj GC'!$A$68:$AM$87,J$1+1,FALSE)</f>
        <v>82.229399541456075</v>
      </c>
      <c r="K2" s="22">
        <f>VLOOKUP($A2,'Proj GC'!$A$68:$AM$87,K$1+1,FALSE)</f>
        <v>187.18888503293954</v>
      </c>
      <c r="L2" s="22">
        <f>VLOOKUP($A2,'Proj GC'!$A$68:$AM$87,L$1+1,FALSE)</f>
        <v>129.75064428616039</v>
      </c>
      <c r="M2" s="22">
        <f>VLOOKUP($A2,'Proj GC'!$A$68:$AM$87,M$1+1,FALSE)</f>
        <v>113.46819122701986</v>
      </c>
      <c r="N2" s="22">
        <f>VLOOKUP($A2,'Proj GC'!$A$68:$AM$87,N$1+1,FALSE)</f>
        <v>59.179780433546348</v>
      </c>
      <c r="O2" s="22">
        <f>VLOOKUP($A2,'Proj GC'!$A$68:$AM$87,O$1+1,FALSE)</f>
        <v>131.08138785641688</v>
      </c>
      <c r="P2" s="22">
        <f>VLOOKUP($A2,'Proj GC'!$A$68:$AM$87,P$1+1,FALSE)</f>
        <v>139.24910293248271</v>
      </c>
      <c r="Q2" s="22">
        <f>VLOOKUP($A2,'Proj GC'!$A$68:$AM$87,Q$1+1,FALSE)</f>
        <v>107.47745649532192</v>
      </c>
      <c r="R2" s="22">
        <f>VLOOKUP($A2,'Proj GC'!$A$68:$AM$87,R$1+1,FALSE)</f>
        <v>92.343709841779571</v>
      </c>
      <c r="S2" s="22">
        <f>VLOOKUP($A2,'Proj GC'!$A$68:$AM$87,S$1+1,FALSE)</f>
        <v>94.201022857939606</v>
      </c>
      <c r="T2" s="22">
        <f>VLOOKUP($A2,'Proj GC'!$A$68:$AM$87,T$1+1,FALSE)</f>
        <v>70.821152883736488</v>
      </c>
      <c r="U2" s="22">
        <f>VLOOKUP($A2,'Proj GC'!$A$68:$AM$87,U$1+1,FALSE)</f>
        <v>89.666882861003714</v>
      </c>
      <c r="V2" s="22">
        <f>VLOOKUP($A2,'Proj GC'!$A$68:$AM$87,V$1+1,FALSE)</f>
        <v>97.616231022317663</v>
      </c>
      <c r="W2" s="22">
        <f>VLOOKUP($A2,'Proj GC'!$A$68:$AM$87,W$1+1,FALSE)</f>
        <v>153.15454229967779</v>
      </c>
      <c r="X2" s="22">
        <f>VLOOKUP($A2,'Proj GC'!$A$68:$AM$87,X$1+1,FALSE)</f>
        <v>100.50259943955743</v>
      </c>
      <c r="Y2" s="22">
        <f>VLOOKUP($A2,'Proj GC'!$A$68:$AM$87,Y$1+1,FALSE)</f>
        <v>73.363813249912127</v>
      </c>
      <c r="Z2" s="22">
        <f>VLOOKUP($A2,'Proj GC'!$A$68:$AM$87,Z$1+1,FALSE)</f>
        <v>84.988280748515805</v>
      </c>
      <c r="AA2" s="22">
        <f>VLOOKUP($A2,'Proj GC'!$A$68:$AM$87,AA$1+1,FALSE)</f>
        <v>88.30793433298453</v>
      </c>
      <c r="AB2" s="22">
        <f>VLOOKUP($A2,'Proj GC'!$A$68:$AM$87,AB$1+1,FALSE)</f>
        <v>115.1345834930373</v>
      </c>
      <c r="AC2" s="22">
        <f>VLOOKUP($A2,'Proj GC'!$A$68:$AM$87,AC$1+1,FALSE)</f>
        <v>75.553944416001471</v>
      </c>
      <c r="AD2" s="22">
        <f>VLOOKUP($A2,'Proj GC'!$A$68:$AM$87,AD$1+1,FALSE)</f>
        <v>131.36133571650458</v>
      </c>
      <c r="AE2" s="22">
        <f>VLOOKUP($A2,'Proj GC'!$A$68:$AM$87,AE$1+1,FALSE)</f>
        <v>113.93108421748586</v>
      </c>
      <c r="AF2" s="22">
        <f>VLOOKUP($A2,'Proj GC'!$A$68:$AM$87,AF$1+1,FALSE)</f>
        <v>72.330842752112204</v>
      </c>
      <c r="AG2" s="22">
        <f>VLOOKUP($A2,'Proj GC'!$A$68:$AM$87,AG$1+1,FALSE)</f>
        <v>92.837611003925332</v>
      </c>
      <c r="AH2" s="22">
        <f>VLOOKUP($A2,'Proj GC'!$A$68:$AM$87,AH$1+1,FALSE)</f>
        <v>158.58412079419605</v>
      </c>
      <c r="AI2" s="22">
        <f>VLOOKUP($A2,'Proj GC'!$A$68:$AM$87,AI$1+1,FALSE)</f>
        <v>107.24840824615927</v>
      </c>
      <c r="AJ2" s="22">
        <f>VLOOKUP($A2,'Proj GC'!$A$68:$AM$87,AJ$1+1,FALSE)</f>
        <v>58.829531606759517</v>
      </c>
      <c r="AK2" s="22">
        <f>VLOOKUP($A2,'Proj GC'!$A$68:$AM$87,AK$1+1,FALSE)</f>
        <v>117.04650812095635</v>
      </c>
      <c r="AL2" s="22">
        <f>VLOOKUP($A2,'Proj GC'!$A$68:$AM$87,AL$1+1,FALSE)</f>
        <v>82.969099891398841</v>
      </c>
      <c r="AM2" s="22">
        <f>VLOOKUP($A2,'Proj GC'!$A$68:$AM$87,AM$1+1,FALSE)</f>
        <v>97.437040406785172</v>
      </c>
      <c r="AN2" s="22">
        <f ca="1">AVERAGE(OFFSET($A2,0,Fixtures!$D$6,1,3))</f>
        <v>106.94878811666398</v>
      </c>
      <c r="AO2" s="22">
        <f ca="1">AVERAGE(OFFSET($A2,0,Fixtures!$D$6,1,6))</f>
        <v>107.43315648337091</v>
      </c>
      <c r="AP2" s="22">
        <f ca="1">AVERAGE(OFFSET($A2,0,Fixtures!$D$6,1,9))</f>
        <v>103.0803763193445</v>
      </c>
      <c r="AQ2" s="22">
        <f ca="1">AVERAGE(OFFSET($A2,0,Fixtures!$D$6,1,12))</f>
        <v>101.25652627407904</v>
      </c>
      <c r="AR2" s="22">
        <f ca="1">IF(OR(Fixtures!$D$6&lt;=0,Fixtures!$D$6&gt;39),AVERAGE(A2:AM2),AVERAGE(OFFSET($A2,0,Fixtures!$D$6,1,39-Fixtures!$D$6)))</f>
        <v>100.73904792475314</v>
      </c>
    </row>
    <row r="3" spans="1:46" x14ac:dyDescent="0.25">
      <c r="A3" s="30" t="s">
        <v>121</v>
      </c>
      <c r="B3" s="22">
        <f>VLOOKUP($A3,'Proj GC'!$A$68:$AM$87,B$1+1,FALSE)</f>
        <v>89.666882861003714</v>
      </c>
      <c r="C3" s="22">
        <f>VLOOKUP($A3,'Proj GC'!$A$68:$AM$87,C$1+1,FALSE)</f>
        <v>79.721214878278772</v>
      </c>
      <c r="D3" s="22">
        <f>VLOOKUP($A3,'Proj GC'!$A$68:$AM$87,D$1+1,FALSE)</f>
        <v>94.201022857939606</v>
      </c>
      <c r="E3" s="22">
        <f>VLOOKUP($A3,'Proj GC'!$A$68:$AM$87,E$1+1,FALSE)</f>
        <v>187.18888503293954</v>
      </c>
      <c r="F3" s="22">
        <f>VLOOKUP($A3,'Proj GC'!$A$68:$AM$87,F$1+1,FALSE)</f>
        <v>79.867825381896267</v>
      </c>
      <c r="G3" s="22">
        <f>VLOOKUP($A3,'Proj GC'!$A$68:$AM$87,G$1+1,FALSE)</f>
        <v>72.330842752112204</v>
      </c>
      <c r="H3" s="22">
        <f>VLOOKUP($A3,'Proj GC'!$A$68:$AM$87,H$1+1,FALSE)</f>
        <v>139.24910293248271</v>
      </c>
      <c r="I3" s="22">
        <f>VLOOKUP($A3,'Proj GC'!$A$68:$AM$87,I$1+1,FALSE)</f>
        <v>88.30793433298453</v>
      </c>
      <c r="J3" s="22">
        <f>VLOOKUP($A3,'Proj GC'!$A$68:$AM$87,J$1+1,FALSE)</f>
        <v>100.0603723087404</v>
      </c>
      <c r="K3" s="22">
        <f>VLOOKUP($A3,'Proj GC'!$A$68:$AM$87,K$1+1,FALSE)</f>
        <v>95.765324826237006</v>
      </c>
      <c r="L3" s="22">
        <f>VLOOKUP($A3,'Proj GC'!$A$68:$AM$87,L$1+1,FALSE)</f>
        <v>70.821152883736488</v>
      </c>
      <c r="M3" s="22">
        <f>VLOOKUP($A3,'Proj GC'!$A$68:$AM$87,M$1+1,FALSE)</f>
        <v>131.08138785641688</v>
      </c>
      <c r="N3" s="22">
        <f>VLOOKUP($A3,'Proj GC'!$A$68:$AM$87,N$1+1,FALSE)</f>
        <v>107.47745649532192</v>
      </c>
      <c r="O3" s="22">
        <f>VLOOKUP($A3,'Proj GC'!$A$68:$AM$87,O$1+1,FALSE)</f>
        <v>158.58412079419605</v>
      </c>
      <c r="P3" s="22">
        <f>VLOOKUP($A3,'Proj GC'!$A$68:$AM$87,P$1+1,FALSE)</f>
        <v>101.40667764504303</v>
      </c>
      <c r="Q3" s="22">
        <f>VLOOKUP($A3,'Proj GC'!$A$68:$AM$87,Q$1+1,FALSE)</f>
        <v>92.837611003925332</v>
      </c>
      <c r="R3" s="22">
        <f>VLOOKUP($A3,'Proj GC'!$A$68:$AM$87,R$1+1,FALSE)</f>
        <v>71.902760852706081</v>
      </c>
      <c r="S3" s="22">
        <f>VLOOKUP($A3,'Proj GC'!$A$68:$AM$87,S$1+1,FALSE)</f>
        <v>75.553944416001471</v>
      </c>
      <c r="T3" s="22">
        <f>VLOOKUP($A3,'Proj GC'!$A$68:$AM$87,T$1+1,FALSE)</f>
        <v>107.93191974031443</v>
      </c>
      <c r="U3" s="22">
        <f>VLOOKUP($A3,'Proj GC'!$A$68:$AM$87,U$1+1,FALSE)</f>
        <v>69.535866066967472</v>
      </c>
      <c r="V3" s="22">
        <f>VLOOKUP($A3,'Proj GC'!$A$68:$AM$87,V$1+1,FALSE)</f>
        <v>113.93108421748586</v>
      </c>
      <c r="W3" s="22">
        <f>VLOOKUP($A3,'Proj GC'!$A$68:$AM$87,W$1+1,FALSE)</f>
        <v>117.04650812095635</v>
      </c>
      <c r="X3" s="22">
        <f>VLOOKUP($A3,'Proj GC'!$A$68:$AM$87,X$1+1,FALSE)</f>
        <v>81.867577343514867</v>
      </c>
      <c r="Y3" s="22">
        <f>VLOOKUP($A3,'Proj GC'!$A$68:$AM$87,Y$1+1,FALSE)</f>
        <v>84.988280748515805</v>
      </c>
      <c r="Z3" s="22">
        <f>VLOOKUP($A3,'Proj GC'!$A$68:$AM$87,Z$1+1,FALSE)</f>
        <v>97.437040406785172</v>
      </c>
      <c r="AA3" s="22">
        <f>VLOOKUP($A3,'Proj GC'!$A$68:$AM$87,AA$1+1,FALSE)</f>
        <v>73.363813249912127</v>
      </c>
      <c r="AB3" s="22">
        <f>VLOOKUP($A3,'Proj GC'!$A$68:$AM$87,AB$1+1,FALSE)</f>
        <v>92.343709841779571</v>
      </c>
      <c r="AC3" s="22">
        <f>VLOOKUP($A3,'Proj GC'!$A$68:$AM$87,AC$1+1,FALSE)</f>
        <v>58.829531606759517</v>
      </c>
      <c r="AD3" s="22">
        <f>VLOOKUP($A3,'Proj GC'!$A$68:$AM$87,AD$1+1,FALSE)</f>
        <v>113.46819122701986</v>
      </c>
      <c r="AE3" s="22">
        <f>VLOOKUP($A3,'Proj GC'!$A$68:$AM$87,AE$1+1,FALSE)</f>
        <v>82.969099891398841</v>
      </c>
      <c r="AF3" s="22">
        <f>VLOOKUP($A3,'Proj GC'!$A$68:$AM$87,AF$1+1,FALSE)</f>
        <v>131.36133571650458</v>
      </c>
      <c r="AG3" s="22">
        <f>VLOOKUP($A3,'Proj GC'!$A$68:$AM$87,AG$1+1,FALSE)</f>
        <v>107.24840824615927</v>
      </c>
      <c r="AH3" s="22">
        <f>VLOOKUP($A3,'Proj GC'!$A$68:$AM$87,AH$1+1,FALSE)</f>
        <v>86.559186857900158</v>
      </c>
      <c r="AI3" s="22">
        <f>VLOOKUP($A3,'Proj GC'!$A$68:$AM$87,AI$1+1,FALSE)</f>
        <v>129.75064428616039</v>
      </c>
      <c r="AJ3" s="22">
        <f>VLOOKUP($A3,'Proj GC'!$A$68:$AM$87,AJ$1+1,FALSE)</f>
        <v>153.15454229967779</v>
      </c>
      <c r="AK3" s="22">
        <f>VLOOKUP($A3,'Proj GC'!$A$68:$AM$87,AK$1+1,FALSE)</f>
        <v>115.1345834930373</v>
      </c>
      <c r="AL3" s="22">
        <f>VLOOKUP($A3,'Proj GC'!$A$68:$AM$87,AL$1+1,FALSE)</f>
        <v>59.179780433546348</v>
      </c>
      <c r="AM3" s="22">
        <f>VLOOKUP($A3,'Proj GC'!$A$68:$AM$87,AM$1+1,FALSE)</f>
        <v>97.616231022317663</v>
      </c>
      <c r="AN3" s="22">
        <f ca="1">AVERAGE(OFFSET($A3,0,Fixtures!$D$6,1,3))</f>
        <v>85.088940908392729</v>
      </c>
      <c r="AO3" s="22">
        <f ca="1">AVERAGE(OFFSET($A3,0,Fixtures!$D$6,1,6))</f>
        <v>96.739292257623717</v>
      </c>
      <c r="AP3" s="22">
        <f ca="1">AVERAGE(OFFSET($A3,0,Fixtures!$D$6,1,9))</f>
        <v>108.71950262495754</v>
      </c>
      <c r="AQ3" s="22">
        <f ca="1">AVERAGE(OFFSET($A3,0,Fixtures!$D$6,1,12))</f>
        <v>101.69670633240621</v>
      </c>
      <c r="AR3" s="22">
        <f ca="1">IF(OR(Fixtures!$D$6&lt;=0,Fixtures!$D$6&gt;39),AVERAGE(A3:AM3),AVERAGE(OFFSET($A3,0,Fixtures!$D$6,1,39-Fixtures!$D$6)))</f>
        <v>103.20650318913471</v>
      </c>
    </row>
    <row r="4" spans="1:46" x14ac:dyDescent="0.25">
      <c r="A4" s="30" t="s">
        <v>73</v>
      </c>
      <c r="B4" s="22">
        <f>VLOOKUP($A4,'Proj GC'!$A$68:$AM$87,B$1+1,FALSE)</f>
        <v>75.553944416001471</v>
      </c>
      <c r="C4" s="22">
        <f>VLOOKUP($A4,'Proj GC'!$A$68:$AM$87,C$1+1,FALSE)</f>
        <v>100.0603723087404</v>
      </c>
      <c r="D4" s="22">
        <f>VLOOKUP($A4,'Proj GC'!$A$68:$AM$87,D$1+1,FALSE)</f>
        <v>153.15454229967779</v>
      </c>
      <c r="E4" s="22">
        <f>VLOOKUP($A4,'Proj GC'!$A$68:$AM$87,E$1+1,FALSE)</f>
        <v>131.36133571650458</v>
      </c>
      <c r="F4" s="22">
        <f>VLOOKUP($A4,'Proj GC'!$A$68:$AM$87,F$1+1,FALSE)</f>
        <v>95.765324826237006</v>
      </c>
      <c r="G4" s="22">
        <f>VLOOKUP($A4,'Proj GC'!$A$68:$AM$87,G$1+1,FALSE)</f>
        <v>115.1345834930373</v>
      </c>
      <c r="H4" s="22">
        <f>VLOOKUP($A4,'Proj GC'!$A$68:$AM$87,H$1+1,FALSE)</f>
        <v>79.721214878278772</v>
      </c>
      <c r="I4" s="22">
        <f>VLOOKUP($A4,'Proj GC'!$A$68:$AM$87,I$1+1,FALSE)</f>
        <v>101.40667764504303</v>
      </c>
      <c r="J4" s="22">
        <f>VLOOKUP($A4,'Proj GC'!$A$68:$AM$87,J$1+1,FALSE)</f>
        <v>70.821152883736488</v>
      </c>
      <c r="K4" s="22">
        <f>VLOOKUP($A4,'Proj GC'!$A$68:$AM$87,K$1+1,FALSE)</f>
        <v>89.666882861003714</v>
      </c>
      <c r="L4" s="22">
        <f>VLOOKUP($A4,'Proj GC'!$A$68:$AM$87,L$1+1,FALSE)</f>
        <v>107.24840824615927</v>
      </c>
      <c r="M4" s="22">
        <f>VLOOKUP($A4,'Proj GC'!$A$68:$AM$87,M$1+1,FALSE)</f>
        <v>72.330842752112204</v>
      </c>
      <c r="N4" s="22">
        <f>VLOOKUP($A4,'Proj GC'!$A$68:$AM$87,N$1+1,FALSE)</f>
        <v>92.837611003925332</v>
      </c>
      <c r="O4" s="22">
        <f>VLOOKUP($A4,'Proj GC'!$A$68:$AM$87,O$1+1,FALSE)</f>
        <v>107.93191974031443</v>
      </c>
      <c r="P4" s="22">
        <f>VLOOKUP($A4,'Proj GC'!$A$68:$AM$87,P$1+1,FALSE)</f>
        <v>71.902760852706081</v>
      </c>
      <c r="Q4" s="22">
        <f>VLOOKUP($A4,'Proj GC'!$A$68:$AM$87,Q$1+1,FALSE)</f>
        <v>129.75064428616039</v>
      </c>
      <c r="R4" s="22">
        <f>VLOOKUP($A4,'Proj GC'!$A$68:$AM$87,R$1+1,FALSE)</f>
        <v>139.24910293248271</v>
      </c>
      <c r="S4" s="22">
        <f>VLOOKUP($A4,'Proj GC'!$A$68:$AM$87,S$1+1,FALSE)</f>
        <v>79.867825381896267</v>
      </c>
      <c r="T4" s="22">
        <f>VLOOKUP($A4,'Proj GC'!$A$68:$AM$87,T$1+1,FALSE)</f>
        <v>82.969099891398841</v>
      </c>
      <c r="U4" s="22">
        <f>VLOOKUP($A4,'Proj GC'!$A$68:$AM$87,U$1+1,FALSE)</f>
        <v>100.50259943955743</v>
      </c>
      <c r="V4" s="22">
        <f>VLOOKUP($A4,'Proj GC'!$A$68:$AM$87,V$1+1,FALSE)</f>
        <v>97.437040406785172</v>
      </c>
      <c r="W4" s="22">
        <f>VLOOKUP($A4,'Proj GC'!$A$68:$AM$87,W$1+1,FALSE)</f>
        <v>73.363813249912127</v>
      </c>
      <c r="X4" s="22">
        <f>VLOOKUP($A4,'Proj GC'!$A$68:$AM$87,X$1+1,FALSE)</f>
        <v>86.559186857900158</v>
      </c>
      <c r="Y4" s="22">
        <f>VLOOKUP($A4,'Proj GC'!$A$68:$AM$87,Y$1+1,FALSE)</f>
        <v>82.229399541456075</v>
      </c>
      <c r="Z4" s="22">
        <f>VLOOKUP($A4,'Proj GC'!$A$68:$AM$87,Z$1+1,FALSE)</f>
        <v>81.867577343514867</v>
      </c>
      <c r="AA4" s="22">
        <f>VLOOKUP($A4,'Proj GC'!$A$68:$AM$87,AA$1+1,FALSE)</f>
        <v>92.343709841779571</v>
      </c>
      <c r="AB4" s="22">
        <f>VLOOKUP($A4,'Proj GC'!$A$68:$AM$87,AB$1+1,FALSE)</f>
        <v>97.616231022317663</v>
      </c>
      <c r="AC4" s="22">
        <f>VLOOKUP($A4,'Proj GC'!$A$68:$AM$87,AC$1+1,FALSE)</f>
        <v>113.93108421748586</v>
      </c>
      <c r="AD4" s="22">
        <f>VLOOKUP($A4,'Proj GC'!$A$68:$AM$87,AD$1+1,FALSE)</f>
        <v>158.58412079419605</v>
      </c>
      <c r="AE4" s="22">
        <f>VLOOKUP($A4,'Proj GC'!$A$68:$AM$87,AE$1+1,FALSE)</f>
        <v>58.829531606759517</v>
      </c>
      <c r="AF4" s="22">
        <f>VLOOKUP($A4,'Proj GC'!$A$68:$AM$87,AF$1+1,FALSE)</f>
        <v>113.46819122701986</v>
      </c>
      <c r="AG4" s="22">
        <f>VLOOKUP($A4,'Proj GC'!$A$68:$AM$87,AG$1+1,FALSE)</f>
        <v>59.179780433546348</v>
      </c>
      <c r="AH4" s="22">
        <f>VLOOKUP($A4,'Proj GC'!$A$68:$AM$87,AH$1+1,FALSE)</f>
        <v>131.08138785641688</v>
      </c>
      <c r="AI4" s="22">
        <f>VLOOKUP($A4,'Proj GC'!$A$68:$AM$87,AI$1+1,FALSE)</f>
        <v>88.30793433298453</v>
      </c>
      <c r="AJ4" s="22">
        <f>VLOOKUP($A4,'Proj GC'!$A$68:$AM$87,AJ$1+1,FALSE)</f>
        <v>107.47745649532192</v>
      </c>
      <c r="AK4" s="22">
        <f>VLOOKUP($A4,'Proj GC'!$A$68:$AM$87,AK$1+1,FALSE)</f>
        <v>187.18888503293954</v>
      </c>
      <c r="AL4" s="22">
        <f>VLOOKUP($A4,'Proj GC'!$A$68:$AM$87,AL$1+1,FALSE)</f>
        <v>94.201022857939606</v>
      </c>
      <c r="AM4" s="22">
        <f>VLOOKUP($A4,'Proj GC'!$A$68:$AM$87,AM$1+1,FALSE)</f>
        <v>117.04650812095635</v>
      </c>
      <c r="AN4" s="22">
        <f ca="1">AVERAGE(OFFSET($A4,0,Fixtures!$D$6,1,3))</f>
        <v>110.44824553948048</v>
      </c>
      <c r="AO4" s="22">
        <f ca="1">AVERAGE(OFFSET($A4,0,Fixtures!$D$6,1,6))</f>
        <v>105.84568268923742</v>
      </c>
      <c r="AP4" s="22">
        <f ca="1">AVERAGE(OFFSET($A4,0,Fixtures!$D$6,1,9))</f>
        <v>113.11648577740783</v>
      </c>
      <c r="AQ4" s="22">
        <f ca="1">AVERAGE(OFFSET($A4,0,Fixtures!$D$6,1,12))</f>
        <v>111.64534570958723</v>
      </c>
      <c r="AR4" s="22">
        <f ca="1">IF(OR(Fixtures!$D$6&lt;=0,Fixtures!$D$6&gt;39),AVERAGE(A4:AM4),AVERAGE(OFFSET($A4,0,Fixtures!$D$6,1,39-Fixtures!$D$6)))</f>
        <v>111.75417299777877</v>
      </c>
    </row>
    <row r="5" spans="1:46" x14ac:dyDescent="0.25">
      <c r="A5" s="30" t="s">
        <v>61</v>
      </c>
      <c r="B5" s="22">
        <f>VLOOKUP($A5,'Proj GC'!$A$68:$AM$87,B$1+1,FALSE)</f>
        <v>94.201022857939606</v>
      </c>
      <c r="C5" s="22">
        <f>VLOOKUP($A5,'Proj GC'!$A$68:$AM$87,C$1+1,FALSE)</f>
        <v>101.40667764504303</v>
      </c>
      <c r="D5" s="22">
        <f>VLOOKUP($A5,'Proj GC'!$A$68:$AM$87,D$1+1,FALSE)</f>
        <v>113.46819122701986</v>
      </c>
      <c r="E5" s="22">
        <f>VLOOKUP($A5,'Proj GC'!$A$68:$AM$87,E$1+1,FALSE)</f>
        <v>129.75064428616039</v>
      </c>
      <c r="F5" s="22">
        <f>VLOOKUP($A5,'Proj GC'!$A$68:$AM$87,F$1+1,FALSE)</f>
        <v>100.50259943955743</v>
      </c>
      <c r="G5" s="22">
        <f>VLOOKUP($A5,'Proj GC'!$A$68:$AM$87,G$1+1,FALSE)</f>
        <v>70.821152883736488</v>
      </c>
      <c r="H5" s="22">
        <f>VLOOKUP($A5,'Proj GC'!$A$68:$AM$87,H$1+1,FALSE)</f>
        <v>100.0603723087404</v>
      </c>
      <c r="I5" s="22">
        <f>VLOOKUP($A5,'Proj GC'!$A$68:$AM$87,I$1+1,FALSE)</f>
        <v>95.765324826237006</v>
      </c>
      <c r="J5" s="22">
        <f>VLOOKUP($A5,'Proj GC'!$A$68:$AM$87,J$1+1,FALSE)</f>
        <v>131.36133571650458</v>
      </c>
      <c r="K5" s="22">
        <f>VLOOKUP($A5,'Proj GC'!$A$68:$AM$87,K$1+1,FALSE)</f>
        <v>113.93108421748586</v>
      </c>
      <c r="L5" s="22">
        <f>VLOOKUP($A5,'Proj GC'!$A$68:$AM$87,L$1+1,FALSE)</f>
        <v>92.343709841779571</v>
      </c>
      <c r="M5" s="22">
        <f>VLOOKUP($A5,'Proj GC'!$A$68:$AM$87,M$1+1,FALSE)</f>
        <v>79.721214878278772</v>
      </c>
      <c r="N5" s="22">
        <f>VLOOKUP($A5,'Proj GC'!$A$68:$AM$87,N$1+1,FALSE)</f>
        <v>89.666882861003714</v>
      </c>
      <c r="O5" s="22">
        <f>VLOOKUP($A5,'Proj GC'!$A$68:$AM$87,O$1+1,FALSE)</f>
        <v>58.829531606759517</v>
      </c>
      <c r="P5" s="22">
        <f>VLOOKUP($A5,'Proj GC'!$A$68:$AM$87,P$1+1,FALSE)</f>
        <v>153.15454229967779</v>
      </c>
      <c r="Q5" s="22">
        <f>VLOOKUP($A5,'Proj GC'!$A$68:$AM$87,Q$1+1,FALSE)</f>
        <v>107.93191974031443</v>
      </c>
      <c r="R5" s="22">
        <f>VLOOKUP($A5,'Proj GC'!$A$68:$AM$87,R$1+1,FALSE)</f>
        <v>59.179780433546348</v>
      </c>
      <c r="S5" s="22">
        <f>VLOOKUP($A5,'Proj GC'!$A$68:$AM$87,S$1+1,FALSE)</f>
        <v>84.988280748515805</v>
      </c>
      <c r="T5" s="22">
        <f>VLOOKUP($A5,'Proj GC'!$A$68:$AM$87,T$1+1,FALSE)</f>
        <v>117.04650812095635</v>
      </c>
      <c r="U5" s="22">
        <f>VLOOKUP($A5,'Proj GC'!$A$68:$AM$87,U$1+1,FALSE)</f>
        <v>107.24840824615927</v>
      </c>
      <c r="V5" s="22">
        <f>VLOOKUP($A5,'Proj GC'!$A$68:$AM$87,V$1+1,FALSE)</f>
        <v>81.867577343514867</v>
      </c>
      <c r="W5" s="22">
        <f>VLOOKUP($A5,'Proj GC'!$A$68:$AM$87,W$1+1,FALSE)</f>
        <v>139.24910293248271</v>
      </c>
      <c r="X5" s="22">
        <f>VLOOKUP($A5,'Proj GC'!$A$68:$AM$87,X$1+1,FALSE)</f>
        <v>107.47745649532192</v>
      </c>
      <c r="Y5" s="22">
        <f>VLOOKUP($A5,'Proj GC'!$A$68:$AM$87,Y$1+1,FALSE)</f>
        <v>131.08138785641688</v>
      </c>
      <c r="Z5" s="22">
        <f>VLOOKUP($A5,'Proj GC'!$A$68:$AM$87,Z$1+1,FALSE)</f>
        <v>82.969099891398841</v>
      </c>
      <c r="AA5" s="22">
        <f>VLOOKUP($A5,'Proj GC'!$A$68:$AM$87,AA$1+1,FALSE)</f>
        <v>115.1345834930373</v>
      </c>
      <c r="AB5" s="22">
        <f>VLOOKUP($A5,'Proj GC'!$A$68:$AM$87,AB$1+1,FALSE)</f>
        <v>69.535866066967472</v>
      </c>
      <c r="AC5" s="22">
        <f>VLOOKUP($A5,'Proj GC'!$A$68:$AM$87,AC$1+1,FALSE)</f>
        <v>72.330842752112204</v>
      </c>
      <c r="AD5" s="22">
        <f>VLOOKUP($A5,'Proj GC'!$A$68:$AM$87,AD$1+1,FALSE)</f>
        <v>88.30793433298453</v>
      </c>
      <c r="AE5" s="22">
        <f>VLOOKUP($A5,'Proj GC'!$A$68:$AM$87,AE$1+1,FALSE)</f>
        <v>187.18888503293954</v>
      </c>
      <c r="AF5" s="22">
        <f>VLOOKUP($A5,'Proj GC'!$A$68:$AM$87,AF$1+1,FALSE)</f>
        <v>73.363813249912127</v>
      </c>
      <c r="AG5" s="22">
        <f>VLOOKUP($A5,'Proj GC'!$A$68:$AM$87,AG$1+1,FALSE)</f>
        <v>71.902760852706081</v>
      </c>
      <c r="AH5" s="22">
        <f>VLOOKUP($A5,'Proj GC'!$A$68:$AM$87,AH$1+1,FALSE)</f>
        <v>75.553944416001471</v>
      </c>
      <c r="AI5" s="22">
        <f>VLOOKUP($A5,'Proj GC'!$A$68:$AM$87,AI$1+1,FALSE)</f>
        <v>97.437040406785172</v>
      </c>
      <c r="AJ5" s="22">
        <f>VLOOKUP($A5,'Proj GC'!$A$68:$AM$87,AJ$1+1,FALSE)</f>
        <v>158.58412079419605</v>
      </c>
      <c r="AK5" s="22">
        <f>VLOOKUP($A5,'Proj GC'!$A$68:$AM$87,AK$1+1,FALSE)</f>
        <v>92.837611003925332</v>
      </c>
      <c r="AL5" s="22">
        <f>VLOOKUP($A5,'Proj GC'!$A$68:$AM$87,AL$1+1,FALSE)</f>
        <v>86.559186857900158</v>
      </c>
      <c r="AM5" s="22">
        <f>VLOOKUP($A5,'Proj GC'!$A$68:$AM$87,AM$1+1,FALSE)</f>
        <v>82.229399541456075</v>
      </c>
      <c r="AN5" s="22">
        <f ca="1">AVERAGE(OFFSET($A5,0,Fixtures!$D$6,1,3))</f>
        <v>115.94255403934544</v>
      </c>
      <c r="AO5" s="22">
        <f ca="1">AVERAGE(OFFSET($A5,0,Fixtures!$D$6,1,6))</f>
        <v>94.774696772775997</v>
      </c>
      <c r="AP5" s="22">
        <f ca="1">AVERAGE(OFFSET($A5,0,Fixtures!$D$6,1,9))</f>
        <v>101.94521698239583</v>
      </c>
      <c r="AQ5" s="22">
        <f ca="1">AVERAGE(OFFSET($A5,0,Fixtures!$D$6,1,12))</f>
        <v>100.18650777335534</v>
      </c>
      <c r="AR5" s="22">
        <f ca="1">IF(OR(Fixtures!$D$6&lt;=0,Fixtures!$D$6&gt;39),AVERAGE(A5:AM5),AVERAGE(OFFSET($A5,0,Fixtures!$D$6,1,39-Fixtures!$D$6)))</f>
        <v>98.754139930992608</v>
      </c>
    </row>
    <row r="6" spans="1:46" x14ac:dyDescent="0.25">
      <c r="A6" s="30" t="s">
        <v>53</v>
      </c>
      <c r="B6" s="22">
        <f>VLOOKUP($A6,'Proj GC'!$A$68:$AM$87,B$1+1,FALSE)</f>
        <v>95.765324826237006</v>
      </c>
      <c r="C6" s="22">
        <f>VLOOKUP($A6,'Proj GC'!$A$68:$AM$87,C$1+1,FALSE)</f>
        <v>92.343709841779571</v>
      </c>
      <c r="D6" s="22">
        <f>VLOOKUP($A6,'Proj GC'!$A$68:$AM$87,D$1+1,FALSE)</f>
        <v>131.08138785641688</v>
      </c>
      <c r="E6" s="22">
        <f>VLOOKUP($A6,'Proj GC'!$A$68:$AM$87,E$1+1,FALSE)</f>
        <v>81.867577343514867</v>
      </c>
      <c r="F6" s="22">
        <f>VLOOKUP($A6,'Proj GC'!$A$68:$AM$87,F$1+1,FALSE)</f>
        <v>107.93191974031443</v>
      </c>
      <c r="G6" s="22">
        <f>VLOOKUP($A6,'Proj GC'!$A$68:$AM$87,G$1+1,FALSE)</f>
        <v>92.837611003925332</v>
      </c>
      <c r="H6" s="22">
        <f>VLOOKUP($A6,'Proj GC'!$A$68:$AM$87,H$1+1,FALSE)</f>
        <v>70.821152883736488</v>
      </c>
      <c r="I6" s="22">
        <f>VLOOKUP($A6,'Proj GC'!$A$68:$AM$87,I$1+1,FALSE)</f>
        <v>97.437040406785172</v>
      </c>
      <c r="J6" s="22">
        <f>VLOOKUP($A6,'Proj GC'!$A$68:$AM$87,J$1+1,FALSE)</f>
        <v>153.15454229967779</v>
      </c>
      <c r="K6" s="22">
        <f>VLOOKUP($A6,'Proj GC'!$A$68:$AM$87,K$1+1,FALSE)</f>
        <v>101.40667764504303</v>
      </c>
      <c r="L6" s="22">
        <f>VLOOKUP($A6,'Proj GC'!$A$68:$AM$87,L$1+1,FALSE)</f>
        <v>107.47745649532192</v>
      </c>
      <c r="M6" s="22">
        <f>VLOOKUP($A6,'Proj GC'!$A$68:$AM$87,M$1+1,FALSE)</f>
        <v>139.24910293248271</v>
      </c>
      <c r="N6" s="22">
        <f>VLOOKUP($A6,'Proj GC'!$A$68:$AM$87,N$1+1,FALSE)</f>
        <v>129.75064428616039</v>
      </c>
      <c r="O6" s="22">
        <f>VLOOKUP($A6,'Proj GC'!$A$68:$AM$87,O$1+1,FALSE)</f>
        <v>97.616231022317663</v>
      </c>
      <c r="P6" s="22">
        <f>VLOOKUP($A6,'Proj GC'!$A$68:$AM$87,P$1+1,FALSE)</f>
        <v>69.535866066967472</v>
      </c>
      <c r="Q6" s="22">
        <f>VLOOKUP($A6,'Proj GC'!$A$68:$AM$87,Q$1+1,FALSE)</f>
        <v>89.666882861003714</v>
      </c>
      <c r="R6" s="22">
        <f>VLOOKUP($A6,'Proj GC'!$A$68:$AM$87,R$1+1,FALSE)</f>
        <v>82.229399541456075</v>
      </c>
      <c r="S6" s="22">
        <f>VLOOKUP($A6,'Proj GC'!$A$68:$AM$87,S$1+1,FALSE)</f>
        <v>72.330842752112204</v>
      </c>
      <c r="T6" s="22">
        <f>VLOOKUP($A6,'Proj GC'!$A$68:$AM$87,T$1+1,FALSE)</f>
        <v>79.721214878278772</v>
      </c>
      <c r="U6" s="22">
        <f>VLOOKUP($A6,'Proj GC'!$A$68:$AM$87,U$1+1,FALSE)</f>
        <v>115.1345834930373</v>
      </c>
      <c r="V6" s="22">
        <f>VLOOKUP($A6,'Proj GC'!$A$68:$AM$87,V$1+1,FALSE)</f>
        <v>86.559186857900158</v>
      </c>
      <c r="W6" s="22">
        <f>VLOOKUP($A6,'Proj GC'!$A$68:$AM$87,W$1+1,FALSE)</f>
        <v>82.969099891398841</v>
      </c>
      <c r="X6" s="22">
        <f>VLOOKUP($A6,'Proj GC'!$A$68:$AM$87,X$1+1,FALSE)</f>
        <v>187.18888503293954</v>
      </c>
      <c r="Y6" s="22">
        <f>VLOOKUP($A6,'Proj GC'!$A$68:$AM$87,Y$1+1,FALSE)</f>
        <v>94.201022857939606</v>
      </c>
      <c r="Z6" s="22">
        <f>VLOOKUP($A6,'Proj GC'!$A$68:$AM$87,Z$1+1,FALSE)</f>
        <v>75.553944416001471</v>
      </c>
      <c r="AA6" s="22">
        <f>VLOOKUP($A6,'Proj GC'!$A$68:$AM$87,AA$1+1,FALSE)</f>
        <v>117.04650812095635</v>
      </c>
      <c r="AB6" s="22">
        <f>VLOOKUP($A6,'Proj GC'!$A$68:$AM$87,AB$1+1,FALSE)</f>
        <v>59.179780433546348</v>
      </c>
      <c r="AC6" s="22">
        <f>VLOOKUP($A6,'Proj GC'!$A$68:$AM$87,AC$1+1,FALSE)</f>
        <v>100.50259943955743</v>
      </c>
      <c r="AD6" s="22">
        <f>VLOOKUP($A6,'Proj GC'!$A$68:$AM$87,AD$1+1,FALSE)</f>
        <v>73.363813249912127</v>
      </c>
      <c r="AE6" s="22">
        <f>VLOOKUP($A6,'Proj GC'!$A$68:$AM$87,AE$1+1,FALSE)</f>
        <v>84.988280748515805</v>
      </c>
      <c r="AF6" s="22">
        <f>VLOOKUP($A6,'Proj GC'!$A$68:$AM$87,AF$1+1,FALSE)</f>
        <v>158.58412079419605</v>
      </c>
      <c r="AG6" s="22">
        <f>VLOOKUP($A6,'Proj GC'!$A$68:$AM$87,AG$1+1,FALSE)</f>
        <v>79.867825381896267</v>
      </c>
      <c r="AH6" s="22">
        <f>VLOOKUP($A6,'Proj GC'!$A$68:$AM$87,AH$1+1,FALSE)</f>
        <v>131.36133571650458</v>
      </c>
      <c r="AI6" s="22">
        <f>VLOOKUP($A6,'Proj GC'!$A$68:$AM$87,AI$1+1,FALSE)</f>
        <v>113.93108421748586</v>
      </c>
      <c r="AJ6" s="22">
        <f>VLOOKUP($A6,'Proj GC'!$A$68:$AM$87,AJ$1+1,FALSE)</f>
        <v>100.0603723087404</v>
      </c>
      <c r="AK6" s="22">
        <f>VLOOKUP($A6,'Proj GC'!$A$68:$AM$87,AK$1+1,FALSE)</f>
        <v>107.24840824615927</v>
      </c>
      <c r="AL6" s="22">
        <f>VLOOKUP($A6,'Proj GC'!$A$68:$AM$87,AL$1+1,FALSE)</f>
        <v>113.46819122701986</v>
      </c>
      <c r="AM6" s="22">
        <f>VLOOKUP($A6,'Proj GC'!$A$68:$AM$87,AM$1+1,FALSE)</f>
        <v>88.30793433298453</v>
      </c>
      <c r="AN6" s="22">
        <f ca="1">AVERAGE(OFFSET($A6,0,Fixtures!$D$6,1,3))</f>
        <v>86.284897812661782</v>
      </c>
      <c r="AO6" s="22">
        <f ca="1">AVERAGE(OFFSET($A6,0,Fixtures!$D$6,1,6))</f>
        <v>104.77799588843038</v>
      </c>
      <c r="AP6" s="22">
        <f ca="1">AVERAGE(OFFSET($A6,0,Fixtures!$D$6,1,9))</f>
        <v>105.54531556699642</v>
      </c>
      <c r="AQ6" s="22">
        <f ca="1">AVERAGE(OFFSET($A6,0,Fixtures!$D$6,1,12))</f>
        <v>103.16407195630283</v>
      </c>
      <c r="AR6" s="22">
        <f ca="1">IF(OR(Fixtures!$D$6&lt;=0,Fixtures!$D$6&gt;39),AVERAGE(A6:AM6),AVERAGE(OFFSET($A6,0,Fixtures!$D$6,1,39-Fixtures!$D$6)))</f>
        <v>104.69854233299748</v>
      </c>
    </row>
    <row r="7" spans="1:46" x14ac:dyDescent="0.25">
      <c r="A7" s="30" t="s">
        <v>2</v>
      </c>
      <c r="B7" s="22">
        <f>VLOOKUP($A7,'Proj GC'!$A$68:$AM$87,B$1+1,FALSE)</f>
        <v>82.969099891398841</v>
      </c>
      <c r="C7" s="22">
        <f>VLOOKUP($A7,'Proj GC'!$A$68:$AM$87,C$1+1,FALSE)</f>
        <v>86.559186857900158</v>
      </c>
      <c r="D7" s="22">
        <f>VLOOKUP($A7,'Proj GC'!$A$68:$AM$87,D$1+1,FALSE)</f>
        <v>107.93191974031443</v>
      </c>
      <c r="E7" s="22">
        <f>VLOOKUP($A7,'Proj GC'!$A$68:$AM$87,E$1+1,FALSE)</f>
        <v>73.363813249912127</v>
      </c>
      <c r="F7" s="22">
        <f>VLOOKUP($A7,'Proj GC'!$A$68:$AM$87,F$1+1,FALSE)</f>
        <v>158.58412079419605</v>
      </c>
      <c r="G7" s="22">
        <f>VLOOKUP($A7,'Proj GC'!$A$68:$AM$87,G$1+1,FALSE)</f>
        <v>82.229399541456075</v>
      </c>
      <c r="H7" s="22">
        <f>VLOOKUP($A7,'Proj GC'!$A$68:$AM$87,H$1+1,FALSE)</f>
        <v>131.36133571650458</v>
      </c>
      <c r="I7" s="22">
        <f>VLOOKUP($A7,'Proj GC'!$A$68:$AM$87,I$1+1,FALSE)</f>
        <v>107.24840824615927</v>
      </c>
      <c r="J7" s="22">
        <f>VLOOKUP($A7,'Proj GC'!$A$68:$AM$87,J$1+1,FALSE)</f>
        <v>139.24910293248271</v>
      </c>
      <c r="K7" s="22">
        <f>VLOOKUP($A7,'Proj GC'!$A$68:$AM$87,K$1+1,FALSE)</f>
        <v>92.837611003925332</v>
      </c>
      <c r="L7" s="22">
        <f>VLOOKUP($A7,'Proj GC'!$A$68:$AM$87,L$1+1,FALSE)</f>
        <v>97.437040406785172</v>
      </c>
      <c r="M7" s="22">
        <f>VLOOKUP($A7,'Proj GC'!$A$68:$AM$87,M$1+1,FALSE)</f>
        <v>69.535866066967472</v>
      </c>
      <c r="N7" s="22">
        <f>VLOOKUP($A7,'Proj GC'!$A$68:$AM$87,N$1+1,FALSE)</f>
        <v>100.0603723087404</v>
      </c>
      <c r="O7" s="22">
        <f>VLOOKUP($A7,'Proj GC'!$A$68:$AM$87,O$1+1,FALSE)</f>
        <v>153.15454229967779</v>
      </c>
      <c r="P7" s="22">
        <f>VLOOKUP($A7,'Proj GC'!$A$68:$AM$87,P$1+1,FALSE)</f>
        <v>92.343709841779571</v>
      </c>
      <c r="Q7" s="22">
        <f>VLOOKUP($A7,'Proj GC'!$A$68:$AM$87,Q$1+1,FALSE)</f>
        <v>94.201022857939606</v>
      </c>
      <c r="R7" s="22">
        <f>VLOOKUP($A7,'Proj GC'!$A$68:$AM$87,R$1+1,FALSE)</f>
        <v>97.616231022317663</v>
      </c>
      <c r="S7" s="22">
        <f>VLOOKUP($A7,'Proj GC'!$A$68:$AM$87,S$1+1,FALSE)</f>
        <v>58.829531606759517</v>
      </c>
      <c r="T7" s="22">
        <f>VLOOKUP($A7,'Proj GC'!$A$68:$AM$87,T$1+1,FALSE)</f>
        <v>131.08138785641688</v>
      </c>
      <c r="U7" s="22">
        <f>VLOOKUP($A7,'Proj GC'!$A$68:$AM$87,U$1+1,FALSE)</f>
        <v>95.765324826237006</v>
      </c>
      <c r="V7" s="22">
        <f>VLOOKUP($A7,'Proj GC'!$A$68:$AM$87,V$1+1,FALSE)</f>
        <v>107.47745649532192</v>
      </c>
      <c r="W7" s="22">
        <f>VLOOKUP($A7,'Proj GC'!$A$68:$AM$87,W$1+1,FALSE)</f>
        <v>113.46819122701986</v>
      </c>
      <c r="X7" s="22">
        <f>VLOOKUP($A7,'Proj GC'!$A$68:$AM$87,X$1+1,FALSE)</f>
        <v>113.93108421748586</v>
      </c>
      <c r="Y7" s="22">
        <f>VLOOKUP($A7,'Proj GC'!$A$68:$AM$87,Y$1+1,FALSE)</f>
        <v>117.04650812095635</v>
      </c>
      <c r="Z7" s="22">
        <f>VLOOKUP($A7,'Proj GC'!$A$68:$AM$87,Z$1+1,FALSE)</f>
        <v>70.821152883736488</v>
      </c>
      <c r="AA7" s="22">
        <f>VLOOKUP($A7,'Proj GC'!$A$68:$AM$87,AA$1+1,FALSE)</f>
        <v>101.40667764504303</v>
      </c>
      <c r="AB7" s="22">
        <f>VLOOKUP($A7,'Proj GC'!$A$68:$AM$87,AB$1+1,FALSE)</f>
        <v>71.902760852706081</v>
      </c>
      <c r="AC7" s="22">
        <f>VLOOKUP($A7,'Proj GC'!$A$68:$AM$87,AC$1+1,FALSE)</f>
        <v>79.867825381896267</v>
      </c>
      <c r="AD7" s="22">
        <f>VLOOKUP($A7,'Proj GC'!$A$68:$AM$87,AD$1+1,FALSE)</f>
        <v>115.1345834930373</v>
      </c>
      <c r="AE7" s="22">
        <f>VLOOKUP($A7,'Proj GC'!$A$68:$AM$87,AE$1+1,FALSE)</f>
        <v>75.553944416001471</v>
      </c>
      <c r="AF7" s="22">
        <f>VLOOKUP($A7,'Proj GC'!$A$68:$AM$87,AF$1+1,FALSE)</f>
        <v>81.867577343514867</v>
      </c>
      <c r="AG7" s="22">
        <f>VLOOKUP($A7,'Proj GC'!$A$68:$AM$87,AG$1+1,FALSE)</f>
        <v>84.988280748515805</v>
      </c>
      <c r="AH7" s="22">
        <f>VLOOKUP($A7,'Proj GC'!$A$68:$AM$87,AH$1+1,FALSE)</f>
        <v>79.721214878278772</v>
      </c>
      <c r="AI7" s="22">
        <f>VLOOKUP($A7,'Proj GC'!$A$68:$AM$87,AI$1+1,FALSE)</f>
        <v>187.18888503293954</v>
      </c>
      <c r="AJ7" s="22">
        <f>VLOOKUP($A7,'Proj GC'!$A$68:$AM$87,AJ$1+1,FALSE)</f>
        <v>89.666882861003714</v>
      </c>
      <c r="AK7" s="22">
        <f>VLOOKUP($A7,'Proj GC'!$A$68:$AM$87,AK$1+1,FALSE)</f>
        <v>88.30793433298453</v>
      </c>
      <c r="AL7" s="22">
        <f>VLOOKUP($A7,'Proj GC'!$A$68:$AM$87,AL$1+1,FALSE)</f>
        <v>100.50259943955743</v>
      </c>
      <c r="AM7" s="22">
        <f>VLOOKUP($A7,'Proj GC'!$A$68:$AM$87,AM$1+1,FALSE)</f>
        <v>129.75064428616039</v>
      </c>
      <c r="AN7" s="22">
        <f ca="1">AVERAGE(OFFSET($A7,0,Fixtures!$D$6,1,3))</f>
        <v>90.185451096978341</v>
      </c>
      <c r="AO7" s="22">
        <f ca="1">AVERAGE(OFFSET($A7,0,Fixtures!$D$6,1,6))</f>
        <v>86.188904376874078</v>
      </c>
      <c r="AP7" s="22">
        <f ca="1">AVERAGE(OFFSET($A7,0,Fixtures!$D$6,1,9))</f>
        <v>98.033014276463589</v>
      </c>
      <c r="AQ7" s="22">
        <f ca="1">AVERAGE(OFFSET($A7,0,Fixtures!$D$6,1,12))</f>
        <v>100.22798527590571</v>
      </c>
      <c r="AR7" s="22">
        <f ca="1">IF(OR(Fixtures!$D$6&lt;=0,Fixtures!$D$6&gt;39),AVERAGE(A7:AM7),AVERAGE(OFFSET($A7,0,Fixtures!$D$6,1,39-Fixtures!$D$6)))</f>
        <v>101.14094292853547</v>
      </c>
    </row>
    <row r="8" spans="1:46" x14ac:dyDescent="0.25">
      <c r="A8" s="30" t="s">
        <v>113</v>
      </c>
      <c r="B8" s="22">
        <f>VLOOKUP($A8,'Proj GC'!$A$68:$AM$87,B$1+1,FALSE)</f>
        <v>158.58412079419605</v>
      </c>
      <c r="C8" s="22">
        <f>VLOOKUP($A8,'Proj GC'!$A$68:$AM$87,C$1+1,FALSE)</f>
        <v>59.179780433546348</v>
      </c>
      <c r="D8" s="22">
        <f>VLOOKUP($A8,'Proj GC'!$A$68:$AM$87,D$1+1,FALSE)</f>
        <v>113.93108421748586</v>
      </c>
      <c r="E8" s="22">
        <f>VLOOKUP($A8,'Proj GC'!$A$68:$AM$87,E$1+1,FALSE)</f>
        <v>97.437040406785172</v>
      </c>
      <c r="F8" s="22">
        <f>VLOOKUP($A8,'Proj GC'!$A$68:$AM$87,F$1+1,FALSE)</f>
        <v>153.15454229967779</v>
      </c>
      <c r="G8" s="22">
        <f>VLOOKUP($A8,'Proj GC'!$A$68:$AM$87,G$1+1,FALSE)</f>
        <v>97.616231022317663</v>
      </c>
      <c r="H8" s="22">
        <f>VLOOKUP($A8,'Proj GC'!$A$68:$AM$87,H$1+1,FALSE)</f>
        <v>71.902760852706081</v>
      </c>
      <c r="I8" s="22">
        <f>VLOOKUP($A8,'Proj GC'!$A$68:$AM$87,I$1+1,FALSE)</f>
        <v>81.867577343514867</v>
      </c>
      <c r="J8" s="22">
        <f>VLOOKUP($A8,'Proj GC'!$A$68:$AM$87,J$1+1,FALSE)</f>
        <v>84.988280748515805</v>
      </c>
      <c r="K8" s="22">
        <f>VLOOKUP($A8,'Proj GC'!$A$68:$AM$87,K$1+1,FALSE)</f>
        <v>107.24840824615927</v>
      </c>
      <c r="L8" s="22">
        <f>VLOOKUP($A8,'Proj GC'!$A$68:$AM$87,L$1+1,FALSE)</f>
        <v>100.50259943955743</v>
      </c>
      <c r="M8" s="22">
        <f>VLOOKUP($A8,'Proj GC'!$A$68:$AM$87,M$1+1,FALSE)</f>
        <v>73.363813249912127</v>
      </c>
      <c r="N8" s="22">
        <f>VLOOKUP($A8,'Proj GC'!$A$68:$AM$87,N$1+1,FALSE)</f>
        <v>117.04650812095635</v>
      </c>
      <c r="O8" s="22">
        <f>VLOOKUP($A8,'Proj GC'!$A$68:$AM$87,O$1+1,FALSE)</f>
        <v>82.969099891398841</v>
      </c>
      <c r="P8" s="22">
        <f>VLOOKUP($A8,'Proj GC'!$A$68:$AM$87,P$1+1,FALSE)</f>
        <v>115.1345834930373</v>
      </c>
      <c r="Q8" s="22">
        <f>VLOOKUP($A8,'Proj GC'!$A$68:$AM$87,Q$1+1,FALSE)</f>
        <v>75.553944416001471</v>
      </c>
      <c r="R8" s="22">
        <f>VLOOKUP($A8,'Proj GC'!$A$68:$AM$87,R$1+1,FALSE)</f>
        <v>131.36133571650458</v>
      </c>
      <c r="S8" s="22">
        <f>VLOOKUP($A8,'Proj GC'!$A$68:$AM$87,S$1+1,FALSE)</f>
        <v>92.837611003925332</v>
      </c>
      <c r="T8" s="22">
        <f>VLOOKUP($A8,'Proj GC'!$A$68:$AM$87,T$1+1,FALSE)</f>
        <v>100.0603723087404</v>
      </c>
      <c r="U8" s="22">
        <f>VLOOKUP($A8,'Proj GC'!$A$68:$AM$87,U$1+1,FALSE)</f>
        <v>88.30793433298453</v>
      </c>
      <c r="V8" s="22">
        <f>VLOOKUP($A8,'Proj GC'!$A$68:$AM$87,V$1+1,FALSE)</f>
        <v>58.829531606759517</v>
      </c>
      <c r="W8" s="22">
        <f>VLOOKUP($A8,'Proj GC'!$A$68:$AM$87,W$1+1,FALSE)</f>
        <v>131.08138785641688</v>
      </c>
      <c r="X8" s="22">
        <f>VLOOKUP($A8,'Proj GC'!$A$68:$AM$87,X$1+1,FALSE)</f>
        <v>69.535866066967472</v>
      </c>
      <c r="Y8" s="22">
        <f>VLOOKUP($A8,'Proj GC'!$A$68:$AM$87,Y$1+1,FALSE)</f>
        <v>107.93191974031443</v>
      </c>
      <c r="Z8" s="22">
        <f>VLOOKUP($A8,'Proj GC'!$A$68:$AM$87,Z$1+1,FALSE)</f>
        <v>72.330842752112204</v>
      </c>
      <c r="AA8" s="22">
        <f>VLOOKUP($A8,'Proj GC'!$A$68:$AM$87,AA$1+1,FALSE)</f>
        <v>129.75064428616039</v>
      </c>
      <c r="AB8" s="22">
        <f>VLOOKUP($A8,'Proj GC'!$A$68:$AM$87,AB$1+1,FALSE)</f>
        <v>113.46819122701986</v>
      </c>
      <c r="AC8" s="22">
        <f>VLOOKUP($A8,'Proj GC'!$A$68:$AM$87,AC$1+1,FALSE)</f>
        <v>107.47745649532192</v>
      </c>
      <c r="AD8" s="22">
        <f>VLOOKUP($A8,'Proj GC'!$A$68:$AM$87,AD$1+1,FALSE)</f>
        <v>92.343709841779571</v>
      </c>
      <c r="AE8" s="22">
        <f>VLOOKUP($A8,'Proj GC'!$A$68:$AM$87,AE$1+1,FALSE)</f>
        <v>94.201022857939606</v>
      </c>
      <c r="AF8" s="22">
        <f>VLOOKUP($A8,'Proj GC'!$A$68:$AM$87,AF$1+1,FALSE)</f>
        <v>95.765324826237006</v>
      </c>
      <c r="AG8" s="22">
        <f>VLOOKUP($A8,'Proj GC'!$A$68:$AM$87,AG$1+1,FALSE)</f>
        <v>101.40667764504303</v>
      </c>
      <c r="AH8" s="22">
        <f>VLOOKUP($A8,'Proj GC'!$A$68:$AM$87,AH$1+1,FALSE)</f>
        <v>82.229399541456075</v>
      </c>
      <c r="AI8" s="22">
        <f>VLOOKUP($A8,'Proj GC'!$A$68:$AM$87,AI$1+1,FALSE)</f>
        <v>89.666882861003714</v>
      </c>
      <c r="AJ8" s="22">
        <f>VLOOKUP($A8,'Proj GC'!$A$68:$AM$87,AJ$1+1,FALSE)</f>
        <v>79.721214878278772</v>
      </c>
      <c r="AK8" s="22">
        <f>VLOOKUP($A8,'Proj GC'!$A$68:$AM$87,AK$1+1,FALSE)</f>
        <v>139.24910293248271</v>
      </c>
      <c r="AL8" s="22">
        <f>VLOOKUP($A8,'Proj GC'!$A$68:$AM$87,AL$1+1,FALSE)</f>
        <v>79.867825381896267</v>
      </c>
      <c r="AM8" s="22">
        <f>VLOOKUP($A8,'Proj GC'!$A$68:$AM$87,AM$1+1,FALSE)</f>
        <v>187.18888503293954</v>
      </c>
      <c r="AN8" s="22">
        <f ca="1">AVERAGE(OFFSET($A8,0,Fixtures!$D$6,1,3))</f>
        <v>98.007396398347041</v>
      </c>
      <c r="AO8" s="22">
        <f ca="1">AVERAGE(OFFSET($A8,0,Fixtures!$D$6,1,6))</f>
        <v>95.570598534629539</v>
      </c>
      <c r="AP8" s="22">
        <f ca="1">AVERAGE(OFFSET($A8,0,Fixtures!$D$6,1,9))</f>
        <v>98.006754653282499</v>
      </c>
      <c r="AQ8" s="22">
        <f ca="1">AVERAGE(OFFSET($A8,0,Fixtures!$D$6,1,12))</f>
        <v>103.92707489106046</v>
      </c>
      <c r="AR8" s="22">
        <f ca="1">IF(OR(Fixtures!$D$6&lt;=0,Fixtures!$D$6&gt;39),AVERAGE(A8:AM8),AVERAGE(OFFSET($A8,0,Fixtures!$D$6,1,39-Fixtures!$D$6)))</f>
        <v>104.46522748130714</v>
      </c>
    </row>
    <row r="9" spans="1:46" x14ac:dyDescent="0.25">
      <c r="A9" s="30" t="s">
        <v>112</v>
      </c>
      <c r="B9" s="22">
        <f>VLOOKUP($A9,'Proj GC'!$A$68:$AM$87,B$1+1,FALSE)</f>
        <v>84.988280748515805</v>
      </c>
      <c r="C9" s="22">
        <f>VLOOKUP($A9,'Proj GC'!$A$68:$AM$87,C$1+1,FALSE)</f>
        <v>58.829531606759517</v>
      </c>
      <c r="D9" s="22">
        <f>VLOOKUP($A9,'Proj GC'!$A$68:$AM$87,D$1+1,FALSE)</f>
        <v>107.47745649532192</v>
      </c>
      <c r="E9" s="22">
        <f>VLOOKUP($A9,'Proj GC'!$A$68:$AM$87,E$1+1,FALSE)</f>
        <v>139.24910293248271</v>
      </c>
      <c r="F9" s="22">
        <f>VLOOKUP($A9,'Proj GC'!$A$68:$AM$87,F$1+1,FALSE)</f>
        <v>94.201022857939606</v>
      </c>
      <c r="G9" s="22">
        <f>VLOOKUP($A9,'Proj GC'!$A$68:$AM$87,G$1+1,FALSE)</f>
        <v>117.04650812095635</v>
      </c>
      <c r="H9" s="22">
        <f>VLOOKUP($A9,'Proj GC'!$A$68:$AM$87,H$1+1,FALSE)</f>
        <v>129.75064428616039</v>
      </c>
      <c r="I9" s="22">
        <f>VLOOKUP($A9,'Proj GC'!$A$68:$AM$87,I$1+1,FALSE)</f>
        <v>89.666882861003714</v>
      </c>
      <c r="J9" s="22">
        <f>VLOOKUP($A9,'Proj GC'!$A$68:$AM$87,J$1+1,FALSE)</f>
        <v>82.969099891398841</v>
      </c>
      <c r="K9" s="22">
        <f>VLOOKUP($A9,'Proj GC'!$A$68:$AM$87,K$1+1,FALSE)</f>
        <v>97.437040406785172</v>
      </c>
      <c r="L9" s="22">
        <f>VLOOKUP($A9,'Proj GC'!$A$68:$AM$87,L$1+1,FALSE)</f>
        <v>79.867825381896267</v>
      </c>
      <c r="M9" s="22">
        <f>VLOOKUP($A9,'Proj GC'!$A$68:$AM$87,M$1+1,FALSE)</f>
        <v>107.93191974031443</v>
      </c>
      <c r="N9" s="22">
        <f>VLOOKUP($A9,'Proj GC'!$A$68:$AM$87,N$1+1,FALSE)</f>
        <v>107.24840824615927</v>
      </c>
      <c r="O9" s="22">
        <f>VLOOKUP($A9,'Proj GC'!$A$68:$AM$87,O$1+1,FALSE)</f>
        <v>113.46819122701986</v>
      </c>
      <c r="P9" s="22">
        <f>VLOOKUP($A9,'Proj GC'!$A$68:$AM$87,P$1+1,FALSE)</f>
        <v>59.179780433546348</v>
      </c>
      <c r="Q9" s="22">
        <f>VLOOKUP($A9,'Proj GC'!$A$68:$AM$87,Q$1+1,FALSE)</f>
        <v>86.559186857900158</v>
      </c>
      <c r="R9" s="22">
        <f>VLOOKUP($A9,'Proj GC'!$A$68:$AM$87,R$1+1,FALSE)</f>
        <v>81.867577343514867</v>
      </c>
      <c r="S9" s="22">
        <f>VLOOKUP($A9,'Proj GC'!$A$68:$AM$87,S$1+1,FALSE)</f>
        <v>100.50259943955743</v>
      </c>
      <c r="T9" s="22">
        <f>VLOOKUP($A9,'Proj GC'!$A$68:$AM$87,T$1+1,FALSE)</f>
        <v>73.363813249912127</v>
      </c>
      <c r="U9" s="22">
        <f>VLOOKUP($A9,'Proj GC'!$A$68:$AM$87,U$1+1,FALSE)</f>
        <v>187.18888503293954</v>
      </c>
      <c r="V9" s="22">
        <f>VLOOKUP($A9,'Proj GC'!$A$68:$AM$87,V$1+1,FALSE)</f>
        <v>158.58412079419605</v>
      </c>
      <c r="W9" s="22">
        <f>VLOOKUP($A9,'Proj GC'!$A$68:$AM$87,W$1+1,FALSE)</f>
        <v>79.721214878278772</v>
      </c>
      <c r="X9" s="22">
        <f>VLOOKUP($A9,'Proj GC'!$A$68:$AM$87,X$1+1,FALSE)</f>
        <v>101.40667764504303</v>
      </c>
      <c r="Y9" s="22">
        <f>VLOOKUP($A9,'Proj GC'!$A$68:$AM$87,Y$1+1,FALSE)</f>
        <v>153.15454229967779</v>
      </c>
      <c r="Z9" s="22">
        <f>VLOOKUP($A9,'Proj GC'!$A$68:$AM$87,Z$1+1,FALSE)</f>
        <v>71.902760852706081</v>
      </c>
      <c r="AA9" s="22">
        <f>VLOOKUP($A9,'Proj GC'!$A$68:$AM$87,AA$1+1,FALSE)</f>
        <v>69.535866066967472</v>
      </c>
      <c r="AB9" s="22">
        <f>VLOOKUP($A9,'Proj GC'!$A$68:$AM$87,AB$1+1,FALSE)</f>
        <v>82.229399541456075</v>
      </c>
      <c r="AC9" s="22">
        <f>VLOOKUP($A9,'Proj GC'!$A$68:$AM$87,AC$1+1,FALSE)</f>
        <v>100.0603723087404</v>
      </c>
      <c r="AD9" s="22">
        <f>VLOOKUP($A9,'Proj GC'!$A$68:$AM$87,AD$1+1,FALSE)</f>
        <v>70.821152883736488</v>
      </c>
      <c r="AE9" s="22">
        <f>VLOOKUP($A9,'Proj GC'!$A$68:$AM$87,AE$1+1,FALSE)</f>
        <v>72.330842752112204</v>
      </c>
      <c r="AF9" s="22">
        <f>VLOOKUP($A9,'Proj GC'!$A$68:$AM$87,AF$1+1,FALSE)</f>
        <v>131.08138785641688</v>
      </c>
      <c r="AG9" s="22">
        <f>VLOOKUP($A9,'Proj GC'!$A$68:$AM$87,AG$1+1,FALSE)</f>
        <v>88.30793433298453</v>
      </c>
      <c r="AH9" s="22">
        <f>VLOOKUP($A9,'Proj GC'!$A$68:$AM$87,AH$1+1,FALSE)</f>
        <v>97.616231022317663</v>
      </c>
      <c r="AI9" s="22">
        <f>VLOOKUP($A9,'Proj GC'!$A$68:$AM$87,AI$1+1,FALSE)</f>
        <v>92.837611003925332</v>
      </c>
      <c r="AJ9" s="22">
        <f>VLOOKUP($A9,'Proj GC'!$A$68:$AM$87,AJ$1+1,FALSE)</f>
        <v>113.93108421748586</v>
      </c>
      <c r="AK9" s="22">
        <f>VLOOKUP($A9,'Proj GC'!$A$68:$AM$87,AK$1+1,FALSE)</f>
        <v>131.36133571650458</v>
      </c>
      <c r="AL9" s="22">
        <f>VLOOKUP($A9,'Proj GC'!$A$68:$AM$87,AL$1+1,FALSE)</f>
        <v>95.765324826237006</v>
      </c>
      <c r="AM9" s="22">
        <f>VLOOKUP($A9,'Proj GC'!$A$68:$AM$87,AM$1+1,FALSE)</f>
        <v>115.1345834930373</v>
      </c>
      <c r="AN9" s="22">
        <f ca="1">AVERAGE(OFFSET($A9,0,Fixtures!$D$6,1,3))</f>
        <v>81.070789314863035</v>
      </c>
      <c r="AO9" s="22">
        <f ca="1">AVERAGE(OFFSET($A9,0,Fixtures!$D$6,1,6))</f>
        <v>93.369653526051366</v>
      </c>
      <c r="AP9" s="22">
        <f ca="1">AVERAGE(OFFSET($A9,0,Fixtures!$D$6,1,9))</f>
        <v>99.816439121580444</v>
      </c>
      <c r="AQ9" s="22">
        <f ca="1">AVERAGE(OFFSET($A9,0,Fixtures!$D$6,1,12))</f>
        <v>99.193220810696786</v>
      </c>
      <c r="AR9" s="22">
        <f ca="1">IF(OR(Fixtures!$D$6&lt;=0,Fixtures!$D$6&gt;39),AVERAGE(A9:AM9),AVERAGE(OFFSET($A9,0,Fixtures!$D$6,1,39-Fixtures!$D$6)))</f>
        <v>100.8407145830453</v>
      </c>
    </row>
    <row r="10" spans="1:46" x14ac:dyDescent="0.25">
      <c r="A10" s="30" t="s">
        <v>10</v>
      </c>
      <c r="B10" s="22">
        <f>VLOOKUP($A10,'Proj GC'!$A$68:$AM$87,B$1+1,FALSE)</f>
        <v>97.616231022317663</v>
      </c>
      <c r="C10" s="22">
        <f>VLOOKUP($A10,'Proj GC'!$A$68:$AM$87,C$1+1,FALSE)</f>
        <v>129.75064428616039</v>
      </c>
      <c r="D10" s="22">
        <f>VLOOKUP($A10,'Proj GC'!$A$68:$AM$87,D$1+1,FALSE)</f>
        <v>100.50259943955743</v>
      </c>
      <c r="E10" s="22">
        <f>VLOOKUP($A10,'Proj GC'!$A$68:$AM$87,E$1+1,FALSE)</f>
        <v>107.24840824615927</v>
      </c>
      <c r="F10" s="22">
        <f>VLOOKUP($A10,'Proj GC'!$A$68:$AM$87,F$1+1,FALSE)</f>
        <v>92.343709841779571</v>
      </c>
      <c r="G10" s="22">
        <f>VLOOKUP($A10,'Proj GC'!$A$68:$AM$87,G$1+1,FALSE)</f>
        <v>69.535866066967472</v>
      </c>
      <c r="H10" s="22">
        <f>VLOOKUP($A10,'Proj GC'!$A$68:$AM$87,H$1+1,FALSE)</f>
        <v>107.93191974031443</v>
      </c>
      <c r="I10" s="22">
        <f>VLOOKUP($A10,'Proj GC'!$A$68:$AM$87,I$1+1,FALSE)</f>
        <v>113.93108421748586</v>
      </c>
      <c r="J10" s="22">
        <f>VLOOKUP($A10,'Proj GC'!$A$68:$AM$87,J$1+1,FALSE)</f>
        <v>113.46819122701986</v>
      </c>
      <c r="K10" s="22">
        <f>VLOOKUP($A10,'Proj GC'!$A$68:$AM$87,K$1+1,FALSE)</f>
        <v>107.47745649532192</v>
      </c>
      <c r="L10" s="22">
        <f>VLOOKUP($A10,'Proj GC'!$A$68:$AM$87,L$1+1,FALSE)</f>
        <v>187.18888503293954</v>
      </c>
      <c r="M10" s="22">
        <f>VLOOKUP($A10,'Proj GC'!$A$68:$AM$87,M$1+1,FALSE)</f>
        <v>95.765324826237006</v>
      </c>
      <c r="N10" s="22">
        <f>VLOOKUP($A10,'Proj GC'!$A$68:$AM$87,N$1+1,FALSE)</f>
        <v>101.40667764504303</v>
      </c>
      <c r="O10" s="22">
        <f>VLOOKUP($A10,'Proj GC'!$A$68:$AM$87,O$1+1,FALSE)</f>
        <v>73.363813249912127</v>
      </c>
      <c r="P10" s="22">
        <f>VLOOKUP($A10,'Proj GC'!$A$68:$AM$87,P$1+1,FALSE)</f>
        <v>70.821152883736488</v>
      </c>
      <c r="Q10" s="22">
        <f>VLOOKUP($A10,'Proj GC'!$A$68:$AM$87,Q$1+1,FALSE)</f>
        <v>72.330842752112204</v>
      </c>
      <c r="R10" s="22">
        <f>VLOOKUP($A10,'Proj GC'!$A$68:$AM$87,R$1+1,FALSE)</f>
        <v>79.721214878278772</v>
      </c>
      <c r="S10" s="22">
        <f>VLOOKUP($A10,'Proj GC'!$A$68:$AM$87,S$1+1,FALSE)</f>
        <v>100.0603723087404</v>
      </c>
      <c r="T10" s="22">
        <f>VLOOKUP($A10,'Proj GC'!$A$68:$AM$87,T$1+1,FALSE)</f>
        <v>139.24910293248271</v>
      </c>
      <c r="U10" s="22">
        <f>VLOOKUP($A10,'Proj GC'!$A$68:$AM$87,U$1+1,FALSE)</f>
        <v>58.829531606759517</v>
      </c>
      <c r="V10" s="22">
        <f>VLOOKUP($A10,'Proj GC'!$A$68:$AM$87,V$1+1,FALSE)</f>
        <v>88.30793433298453</v>
      </c>
      <c r="W10" s="22">
        <f>VLOOKUP($A10,'Proj GC'!$A$68:$AM$87,W$1+1,FALSE)</f>
        <v>131.36133571650458</v>
      </c>
      <c r="X10" s="22">
        <f>VLOOKUP($A10,'Proj GC'!$A$68:$AM$87,X$1+1,FALSE)</f>
        <v>92.837611003925332</v>
      </c>
      <c r="Y10" s="22">
        <f>VLOOKUP($A10,'Proj GC'!$A$68:$AM$87,Y$1+1,FALSE)</f>
        <v>71.902760852706081</v>
      </c>
      <c r="Z10" s="22">
        <f>VLOOKUP($A10,'Proj GC'!$A$68:$AM$87,Z$1+1,FALSE)</f>
        <v>158.58412079419605</v>
      </c>
      <c r="AA10" s="22">
        <f>VLOOKUP($A10,'Proj GC'!$A$68:$AM$87,AA$1+1,FALSE)</f>
        <v>79.867825381896267</v>
      </c>
      <c r="AB10" s="22">
        <f>VLOOKUP($A10,'Proj GC'!$A$68:$AM$87,AB$1+1,FALSE)</f>
        <v>81.867577343514867</v>
      </c>
      <c r="AC10" s="22">
        <f>VLOOKUP($A10,'Proj GC'!$A$68:$AM$87,AC$1+1,FALSE)</f>
        <v>97.437040406785172</v>
      </c>
      <c r="AD10" s="22">
        <f>VLOOKUP($A10,'Proj GC'!$A$68:$AM$87,AD$1+1,FALSE)</f>
        <v>59.179780433546348</v>
      </c>
      <c r="AE10" s="22">
        <f>VLOOKUP($A10,'Proj GC'!$A$68:$AM$87,AE$1+1,FALSE)</f>
        <v>86.559186857900158</v>
      </c>
      <c r="AF10" s="22">
        <f>VLOOKUP($A10,'Proj GC'!$A$68:$AM$87,AF$1+1,FALSE)</f>
        <v>82.969099891398841</v>
      </c>
      <c r="AG10" s="22">
        <f>VLOOKUP($A10,'Proj GC'!$A$68:$AM$87,AG$1+1,FALSE)</f>
        <v>89.666882861003714</v>
      </c>
      <c r="AH10" s="22">
        <f>VLOOKUP($A10,'Proj GC'!$A$68:$AM$87,AH$1+1,FALSE)</f>
        <v>153.15454229967779</v>
      </c>
      <c r="AI10" s="22">
        <f>VLOOKUP($A10,'Proj GC'!$A$68:$AM$87,AI$1+1,FALSE)</f>
        <v>117.04650812095635</v>
      </c>
      <c r="AJ10" s="22">
        <f>VLOOKUP($A10,'Proj GC'!$A$68:$AM$87,AJ$1+1,FALSE)</f>
        <v>131.08138785641688</v>
      </c>
      <c r="AK10" s="22">
        <f>VLOOKUP($A10,'Proj GC'!$A$68:$AM$87,AK$1+1,FALSE)</f>
        <v>82.229399541456075</v>
      </c>
      <c r="AL10" s="22">
        <f>VLOOKUP($A10,'Proj GC'!$A$68:$AM$87,AL$1+1,FALSE)</f>
        <v>84.988280748515805</v>
      </c>
      <c r="AM10" s="22">
        <f>VLOOKUP($A10,'Proj GC'!$A$68:$AM$87,AM$1+1,FALSE)</f>
        <v>75.553944416001471</v>
      </c>
      <c r="AN10" s="22">
        <f ca="1">AVERAGE(OFFSET($A10,0,Fixtures!$D$6,1,3))</f>
        <v>81.058669232743895</v>
      </c>
      <c r="AO10" s="22">
        <f ca="1">AVERAGE(OFFSET($A10,0,Fixtures!$D$6,1,6))</f>
        <v>94.82775545838534</v>
      </c>
      <c r="AP10" s="22">
        <f ca="1">AVERAGE(OFFSET($A10,0,Fixtures!$D$6,1,9))</f>
        <v>99.92486980768237</v>
      </c>
      <c r="AQ10" s="22">
        <f ca="1">AVERAGE(OFFSET($A10,0,Fixtures!$D$6,1,12))</f>
        <v>95.077060222200203</v>
      </c>
      <c r="AR10" s="22">
        <f ca="1">IF(OR(Fixtures!$D$6&lt;=0,Fixtures!$D$6&gt;39),AVERAGE(A10:AM10),AVERAGE(OFFSET($A10,0,Fixtures!$D$6,1,39-Fixtures!$D$6)))</f>
        <v>96.351459403059877</v>
      </c>
    </row>
    <row r="11" spans="1:46" x14ac:dyDescent="0.25">
      <c r="A11" s="30" t="s">
        <v>71</v>
      </c>
      <c r="B11" s="22">
        <f>VLOOKUP($A11,'Proj GC'!$A$68:$AM$87,B$1+1,FALSE)</f>
        <v>82.229399541456075</v>
      </c>
      <c r="C11" s="22">
        <f>VLOOKUP($A11,'Proj GC'!$A$68:$AM$87,C$1+1,FALSE)</f>
        <v>117.04650812095635</v>
      </c>
      <c r="D11" s="22">
        <f>VLOOKUP($A11,'Proj GC'!$A$68:$AM$87,D$1+1,FALSE)</f>
        <v>79.721214878278772</v>
      </c>
      <c r="E11" s="22">
        <f>VLOOKUP($A11,'Proj GC'!$A$68:$AM$87,E$1+1,FALSE)</f>
        <v>72.330842752112204</v>
      </c>
      <c r="F11" s="22">
        <f>VLOOKUP($A11,'Proj GC'!$A$68:$AM$87,F$1+1,FALSE)</f>
        <v>82.969099891398841</v>
      </c>
      <c r="G11" s="22">
        <f>VLOOKUP($A11,'Proj GC'!$A$68:$AM$87,G$1+1,FALSE)</f>
        <v>187.18888503293954</v>
      </c>
      <c r="H11" s="22">
        <f>VLOOKUP($A11,'Proj GC'!$A$68:$AM$87,H$1+1,FALSE)</f>
        <v>113.46819122701986</v>
      </c>
      <c r="I11" s="22">
        <f>VLOOKUP($A11,'Proj GC'!$A$68:$AM$87,I$1+1,FALSE)</f>
        <v>75.553944416001471</v>
      </c>
      <c r="J11" s="22">
        <f>VLOOKUP($A11,'Proj GC'!$A$68:$AM$87,J$1+1,FALSE)</f>
        <v>107.93191974031443</v>
      </c>
      <c r="K11" s="22">
        <f>VLOOKUP($A11,'Proj GC'!$A$68:$AM$87,K$1+1,FALSE)</f>
        <v>69.535866066967472</v>
      </c>
      <c r="L11" s="22">
        <f>VLOOKUP($A11,'Proj GC'!$A$68:$AM$87,L$1+1,FALSE)</f>
        <v>113.93108421748586</v>
      </c>
      <c r="M11" s="22">
        <f>VLOOKUP($A11,'Proj GC'!$A$68:$AM$87,M$1+1,FALSE)</f>
        <v>86.559186857900158</v>
      </c>
      <c r="N11" s="22">
        <f>VLOOKUP($A11,'Proj GC'!$A$68:$AM$87,N$1+1,FALSE)</f>
        <v>79.867825381896267</v>
      </c>
      <c r="O11" s="22">
        <f>VLOOKUP($A11,'Proj GC'!$A$68:$AM$87,O$1+1,FALSE)</f>
        <v>115.1345834930373</v>
      </c>
      <c r="P11" s="22">
        <f>VLOOKUP($A11,'Proj GC'!$A$68:$AM$87,P$1+1,FALSE)</f>
        <v>131.36133571650458</v>
      </c>
      <c r="Q11" s="22">
        <f>VLOOKUP($A11,'Proj GC'!$A$68:$AM$87,Q$1+1,FALSE)</f>
        <v>58.829531606759517</v>
      </c>
      <c r="R11" s="22">
        <f>VLOOKUP($A11,'Proj GC'!$A$68:$AM$87,R$1+1,FALSE)</f>
        <v>158.58412079419605</v>
      </c>
      <c r="S11" s="22">
        <f>VLOOKUP($A11,'Proj GC'!$A$68:$AM$87,S$1+1,FALSE)</f>
        <v>107.24840824615927</v>
      </c>
      <c r="T11" s="22">
        <f>VLOOKUP($A11,'Proj GC'!$A$68:$AM$87,T$1+1,FALSE)</f>
        <v>92.343709841779571</v>
      </c>
      <c r="U11" s="22">
        <f>VLOOKUP($A11,'Proj GC'!$A$68:$AM$87,U$1+1,FALSE)</f>
        <v>81.867577343514867</v>
      </c>
      <c r="V11" s="22">
        <f>VLOOKUP($A11,'Proj GC'!$A$68:$AM$87,V$1+1,FALSE)</f>
        <v>92.837611003925332</v>
      </c>
      <c r="W11" s="22">
        <f>VLOOKUP($A11,'Proj GC'!$A$68:$AM$87,W$1+1,FALSE)</f>
        <v>84.988280748515805</v>
      </c>
      <c r="X11" s="22">
        <f>VLOOKUP($A11,'Proj GC'!$A$68:$AM$87,X$1+1,FALSE)</f>
        <v>88.30793433298453</v>
      </c>
      <c r="Y11" s="22">
        <f>VLOOKUP($A11,'Proj GC'!$A$68:$AM$87,Y$1+1,FALSE)</f>
        <v>100.0603723087404</v>
      </c>
      <c r="Z11" s="22">
        <f>VLOOKUP($A11,'Proj GC'!$A$68:$AM$87,Z$1+1,FALSE)</f>
        <v>95.765324826237006</v>
      </c>
      <c r="AA11" s="22">
        <f>VLOOKUP($A11,'Proj GC'!$A$68:$AM$87,AA$1+1,FALSE)</f>
        <v>100.50259943955743</v>
      </c>
      <c r="AB11" s="22">
        <f>VLOOKUP($A11,'Proj GC'!$A$68:$AM$87,AB$1+1,FALSE)</f>
        <v>131.08138785641688</v>
      </c>
      <c r="AC11" s="22">
        <f>VLOOKUP($A11,'Proj GC'!$A$68:$AM$87,AC$1+1,FALSE)</f>
        <v>129.75064428616039</v>
      </c>
      <c r="AD11" s="22">
        <f>VLOOKUP($A11,'Proj GC'!$A$68:$AM$87,AD$1+1,FALSE)</f>
        <v>71.902760852706081</v>
      </c>
      <c r="AE11" s="22">
        <f>VLOOKUP($A11,'Proj GC'!$A$68:$AM$87,AE$1+1,FALSE)</f>
        <v>107.47745649532192</v>
      </c>
      <c r="AF11" s="22">
        <f>VLOOKUP($A11,'Proj GC'!$A$68:$AM$87,AF$1+1,FALSE)</f>
        <v>97.616231022317663</v>
      </c>
      <c r="AG11" s="22">
        <f>VLOOKUP($A11,'Proj GC'!$A$68:$AM$87,AG$1+1,FALSE)</f>
        <v>94.201022857939606</v>
      </c>
      <c r="AH11" s="22">
        <f>VLOOKUP($A11,'Proj GC'!$A$68:$AM$87,AH$1+1,FALSE)</f>
        <v>139.24910293248271</v>
      </c>
      <c r="AI11" s="22">
        <f>VLOOKUP($A11,'Proj GC'!$A$68:$AM$87,AI$1+1,FALSE)</f>
        <v>70.821152883736488</v>
      </c>
      <c r="AJ11" s="22">
        <f>VLOOKUP($A11,'Proj GC'!$A$68:$AM$87,AJ$1+1,FALSE)</f>
        <v>59.179780433546348</v>
      </c>
      <c r="AK11" s="22">
        <f>VLOOKUP($A11,'Proj GC'!$A$68:$AM$87,AK$1+1,FALSE)</f>
        <v>97.437040406785172</v>
      </c>
      <c r="AL11" s="22">
        <f>VLOOKUP($A11,'Proj GC'!$A$68:$AM$87,AL$1+1,FALSE)</f>
        <v>153.15454229967779</v>
      </c>
      <c r="AM11" s="22">
        <f>VLOOKUP($A11,'Proj GC'!$A$68:$AM$87,AM$1+1,FALSE)</f>
        <v>101.40667764504303</v>
      </c>
      <c r="AN11" s="22">
        <f ca="1">AVERAGE(OFFSET($A11,0,Fixtures!$D$6,1,3))</f>
        <v>103.04362054472945</v>
      </c>
      <c r="AO11" s="22">
        <f ca="1">AVERAGE(OFFSET($A11,0,Fixtures!$D$6,1,6))</f>
        <v>106.69953640782138</v>
      </c>
      <c r="AP11" s="22">
        <f ca="1">AVERAGE(OFFSET($A11,0,Fixtures!$D$6,1,9))</f>
        <v>96.403910241221823</v>
      </c>
      <c r="AQ11" s="22">
        <f ca="1">AVERAGE(OFFSET($A11,0,Fixtures!$D$6,1,12))</f>
        <v>102.10333605503723</v>
      </c>
      <c r="AR11" s="22">
        <f ca="1">IF(OR(Fixtures!$D$6&lt;=0,Fixtures!$D$6&gt;39),AVERAGE(A11:AM11),AVERAGE(OFFSET($A11,0,Fixtures!$D$6,1,39-Fixtures!$D$6)))</f>
        <v>102.01785564688339</v>
      </c>
    </row>
    <row r="12" spans="1:46" s="1" customFormat="1" x14ac:dyDescent="0.25">
      <c r="A12" s="30" t="s">
        <v>63</v>
      </c>
      <c r="B12" s="22">
        <f>VLOOKUP($A12,'Proj GC'!$A$68:$AM$87,B$1+1,FALSE)</f>
        <v>153.15454229967779</v>
      </c>
      <c r="C12" s="22">
        <f>VLOOKUP($A12,'Proj GC'!$A$68:$AM$87,C$1+1,FALSE)</f>
        <v>100.50259943955743</v>
      </c>
      <c r="D12" s="22">
        <f>VLOOKUP($A12,'Proj GC'!$A$68:$AM$87,D$1+1,FALSE)</f>
        <v>89.666882861003714</v>
      </c>
      <c r="E12" s="22">
        <f>VLOOKUP($A12,'Proj GC'!$A$68:$AM$87,E$1+1,FALSE)</f>
        <v>70.821152883736488</v>
      </c>
      <c r="F12" s="22">
        <f>VLOOKUP($A12,'Proj GC'!$A$68:$AM$87,F$1+1,FALSE)</f>
        <v>100.0603723087404</v>
      </c>
      <c r="G12" s="22">
        <f>VLOOKUP($A12,'Proj GC'!$A$68:$AM$87,G$1+1,FALSE)</f>
        <v>107.24840824615927</v>
      </c>
      <c r="H12" s="22">
        <f>VLOOKUP($A12,'Proj GC'!$A$68:$AM$87,H$1+1,FALSE)</f>
        <v>84.988280748515805</v>
      </c>
      <c r="I12" s="22">
        <f>VLOOKUP($A12,'Proj GC'!$A$68:$AM$87,I$1+1,FALSE)</f>
        <v>58.829531606759517</v>
      </c>
      <c r="J12" s="22">
        <f>VLOOKUP($A12,'Proj GC'!$A$68:$AM$87,J$1+1,FALSE)</f>
        <v>117.04650812095635</v>
      </c>
      <c r="K12" s="22">
        <f>VLOOKUP($A12,'Proj GC'!$A$68:$AM$87,K$1+1,FALSE)</f>
        <v>75.553944416001471</v>
      </c>
      <c r="L12" s="22">
        <f>VLOOKUP($A12,'Proj GC'!$A$68:$AM$87,L$1+1,FALSE)</f>
        <v>59.179780433546348</v>
      </c>
      <c r="M12" s="22">
        <f>VLOOKUP($A12,'Proj GC'!$A$68:$AM$87,M$1+1,FALSE)</f>
        <v>97.616231022317663</v>
      </c>
      <c r="N12" s="22">
        <f>VLOOKUP($A12,'Proj GC'!$A$68:$AM$87,N$1+1,FALSE)</f>
        <v>88.30793433298453</v>
      </c>
      <c r="O12" s="22">
        <f>VLOOKUP($A12,'Proj GC'!$A$68:$AM$87,O$1+1,FALSE)</f>
        <v>139.24910293248271</v>
      </c>
      <c r="P12" s="22">
        <f>VLOOKUP($A12,'Proj GC'!$A$68:$AM$87,P$1+1,FALSE)</f>
        <v>113.46819122701986</v>
      </c>
      <c r="Q12" s="22">
        <f>VLOOKUP($A12,'Proj GC'!$A$68:$AM$87,Q$1+1,FALSE)</f>
        <v>82.969099891398841</v>
      </c>
      <c r="R12" s="22">
        <f>VLOOKUP($A12,'Proj GC'!$A$68:$AM$87,R$1+1,FALSE)</f>
        <v>115.1345834930373</v>
      </c>
      <c r="S12" s="22">
        <f>VLOOKUP($A12,'Proj GC'!$A$68:$AM$87,S$1+1,FALSE)</f>
        <v>129.75064428616039</v>
      </c>
      <c r="T12" s="22">
        <f>VLOOKUP($A12,'Proj GC'!$A$68:$AM$87,T$1+1,FALSE)</f>
        <v>71.902760852706081</v>
      </c>
      <c r="U12" s="22">
        <f>VLOOKUP($A12,'Proj GC'!$A$68:$AM$87,U$1+1,FALSE)</f>
        <v>107.47745649532192</v>
      </c>
      <c r="V12" s="22">
        <f>VLOOKUP($A12,'Proj GC'!$A$68:$AM$87,V$1+1,FALSE)</f>
        <v>69.535866066967472</v>
      </c>
      <c r="W12" s="22">
        <f>VLOOKUP($A12,'Proj GC'!$A$68:$AM$87,W$1+1,FALSE)</f>
        <v>92.343709841779571</v>
      </c>
      <c r="X12" s="22">
        <f>VLOOKUP($A12,'Proj GC'!$A$68:$AM$87,X$1+1,FALSE)</f>
        <v>95.765324826237006</v>
      </c>
      <c r="Y12" s="22">
        <f>VLOOKUP($A12,'Proj GC'!$A$68:$AM$87,Y$1+1,FALSE)</f>
        <v>131.36133571650458</v>
      </c>
      <c r="Z12" s="22">
        <f>VLOOKUP($A12,'Proj GC'!$A$68:$AM$87,Z$1+1,FALSE)</f>
        <v>82.229399541456075</v>
      </c>
      <c r="AA12" s="22">
        <f>VLOOKUP($A12,'Proj GC'!$A$68:$AM$87,AA$1+1,FALSE)</f>
        <v>187.18888503293954</v>
      </c>
      <c r="AB12" s="22">
        <f>VLOOKUP($A12,'Proj GC'!$A$68:$AM$87,AB$1+1,FALSE)</f>
        <v>158.58412079419605</v>
      </c>
      <c r="AC12" s="22">
        <f>VLOOKUP($A12,'Proj GC'!$A$68:$AM$87,AC$1+1,FALSE)</f>
        <v>94.201022857939606</v>
      </c>
      <c r="AD12" s="22">
        <f>VLOOKUP($A12,'Proj GC'!$A$68:$AM$87,AD$1+1,FALSE)</f>
        <v>101.40667764504303</v>
      </c>
      <c r="AE12" s="22">
        <f>VLOOKUP($A12,'Proj GC'!$A$68:$AM$87,AE$1+1,FALSE)</f>
        <v>92.837611003925332</v>
      </c>
      <c r="AF12" s="22">
        <f>VLOOKUP($A12,'Proj GC'!$A$68:$AM$87,AF$1+1,FALSE)</f>
        <v>107.93191974031443</v>
      </c>
      <c r="AG12" s="22">
        <f>VLOOKUP($A12,'Proj GC'!$A$68:$AM$87,AG$1+1,FALSE)</f>
        <v>113.93108421748586</v>
      </c>
      <c r="AH12" s="22">
        <f>VLOOKUP($A12,'Proj GC'!$A$68:$AM$87,AH$1+1,FALSE)</f>
        <v>72.330842752112204</v>
      </c>
      <c r="AI12" s="22">
        <f>VLOOKUP($A12,'Proj GC'!$A$68:$AM$87,AI$1+1,FALSE)</f>
        <v>79.867825381896267</v>
      </c>
      <c r="AJ12" s="22">
        <f>VLOOKUP($A12,'Proj GC'!$A$68:$AM$87,AJ$1+1,FALSE)</f>
        <v>86.559186857900158</v>
      </c>
      <c r="AK12" s="22">
        <f>VLOOKUP($A12,'Proj GC'!$A$68:$AM$87,AK$1+1,FALSE)</f>
        <v>73.363813249912127</v>
      </c>
      <c r="AL12" s="22">
        <f>VLOOKUP($A12,'Proj GC'!$A$68:$AM$87,AL$1+1,FALSE)</f>
        <v>131.08138785641688</v>
      </c>
      <c r="AM12" s="22">
        <f>VLOOKUP($A12,'Proj GC'!$A$68:$AM$87,AM$1+1,FALSE)</f>
        <v>81.867577343514867</v>
      </c>
      <c r="AN12" s="22">
        <f ca="1">AVERAGE(OFFSET($A12,0,Fixtures!$D$6,1,3))</f>
        <v>96.148437168969323</v>
      </c>
      <c r="AO12" s="22">
        <f ca="1">AVERAGE(OFFSET($A12,0,Fixtures!$D$6,1,6))</f>
        <v>97.106526369470075</v>
      </c>
      <c r="AP12" s="22">
        <f ca="1">AVERAGE(OFFSET($A12,0,Fixtures!$D$6,1,9))</f>
        <v>91.381109300725441</v>
      </c>
      <c r="AQ12" s="22">
        <f ca="1">AVERAGE(OFFSET($A12,0,Fixtures!$D$6,1,12))</f>
        <v>94.293948839619176</v>
      </c>
      <c r="AR12" s="22">
        <f ca="1">IF(OR(Fixtures!$D$6&lt;=0,Fixtures!$D$6&gt;39),AVERAGE(A12:AM12),AVERAGE(OFFSET($A12,0,Fixtures!$D$6,1,39-Fixtures!$D$6)))</f>
        <v>94.125358991496427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si="0">MIN(VLOOKUP($A14,$A$2:$AM$12,B$14+1,FALSE),VLOOKUP($A15,$A$2:$AM$12,B$14+1,FALSE))</f>
        <v>89.666882861003714</v>
      </c>
      <c r="C15" s="22">
        <f t="shared" si="0"/>
        <v>69.535866066967472</v>
      </c>
      <c r="D15" s="22">
        <f t="shared" si="0"/>
        <v>94.201022857939606</v>
      </c>
      <c r="E15" s="22">
        <f t="shared" si="0"/>
        <v>71.902760852706081</v>
      </c>
      <c r="F15" s="22">
        <f t="shared" si="0"/>
        <v>79.721214878278772</v>
      </c>
      <c r="G15" s="22">
        <f t="shared" si="0"/>
        <v>72.330842752112204</v>
      </c>
      <c r="H15" s="22">
        <f t="shared" si="0"/>
        <v>79.867825381896267</v>
      </c>
      <c r="I15" s="22">
        <f t="shared" si="0"/>
        <v>86.559186857900158</v>
      </c>
      <c r="J15" s="22">
        <f t="shared" si="0"/>
        <v>82.229399541456075</v>
      </c>
      <c r="K15" s="22">
        <f t="shared" si="0"/>
        <v>95.765324826237006</v>
      </c>
      <c r="L15" s="22">
        <f t="shared" si="0"/>
        <v>70.821152883736488</v>
      </c>
      <c r="M15" s="22">
        <f t="shared" si="0"/>
        <v>113.46819122701986</v>
      </c>
      <c r="N15" s="22">
        <f t="shared" si="0"/>
        <v>59.179780433546348</v>
      </c>
      <c r="O15" s="22">
        <f t="shared" si="0"/>
        <v>131.08138785641688</v>
      </c>
      <c r="P15" s="22">
        <f t="shared" si="0"/>
        <v>101.40667764504303</v>
      </c>
      <c r="Q15" s="22">
        <f t="shared" si="0"/>
        <v>92.837611003925332</v>
      </c>
      <c r="R15" s="22">
        <f t="shared" si="0"/>
        <v>71.902760852706081</v>
      </c>
      <c r="S15" s="22">
        <f t="shared" si="0"/>
        <v>75.553944416001471</v>
      </c>
      <c r="T15" s="22">
        <f t="shared" si="0"/>
        <v>70.821152883736488</v>
      </c>
      <c r="U15" s="22">
        <f t="shared" si="0"/>
        <v>69.535866066967472</v>
      </c>
      <c r="V15" s="22">
        <f t="shared" si="0"/>
        <v>97.616231022317663</v>
      </c>
      <c r="W15" s="22">
        <f t="shared" si="0"/>
        <v>117.04650812095635</v>
      </c>
      <c r="X15" s="22">
        <f t="shared" si="0"/>
        <v>81.867577343514867</v>
      </c>
      <c r="Y15" s="22">
        <f t="shared" si="0"/>
        <v>73.363813249912127</v>
      </c>
      <c r="Z15" s="22">
        <f t="shared" si="0"/>
        <v>84.988280748515805</v>
      </c>
      <c r="AA15" s="22">
        <f t="shared" si="0"/>
        <v>73.363813249912127</v>
      </c>
      <c r="AB15" s="22">
        <f t="shared" si="0"/>
        <v>92.343709841779571</v>
      </c>
      <c r="AC15" s="22">
        <f t="shared" si="0"/>
        <v>58.829531606759517</v>
      </c>
      <c r="AD15" s="22">
        <f t="shared" si="0"/>
        <v>113.46819122701986</v>
      </c>
      <c r="AE15" s="22">
        <f t="shared" si="0"/>
        <v>82.969099891398841</v>
      </c>
      <c r="AF15" s="22">
        <f t="shared" si="0"/>
        <v>72.330842752112204</v>
      </c>
      <c r="AG15" s="22">
        <f t="shared" si="0"/>
        <v>92.837611003925332</v>
      </c>
      <c r="AH15" s="22">
        <f t="shared" si="0"/>
        <v>86.559186857900158</v>
      </c>
      <c r="AI15" s="22">
        <f t="shared" si="0"/>
        <v>107.24840824615927</v>
      </c>
      <c r="AJ15" s="22">
        <f t="shared" si="0"/>
        <v>58.829531606759517</v>
      </c>
      <c r="AK15" s="22">
        <f t="shared" si="0"/>
        <v>115.1345834930373</v>
      </c>
      <c r="AL15" s="22">
        <f t="shared" si="0"/>
        <v>59.179780433546348</v>
      </c>
      <c r="AM15" s="22">
        <f t="shared" si="0"/>
        <v>97.437040406785172</v>
      </c>
      <c r="AN15" s="22">
        <f ca="1">AVERAGE(OFFSET($A15,0,Fixtures!$D$6,1,3))</f>
        <v>85.088940908392729</v>
      </c>
      <c r="AO15" s="22">
        <f ca="1">AVERAGE(OFFSET($A15,0,Fixtures!$D$6,1,6))</f>
        <v>84.499077223185978</v>
      </c>
      <c r="AP15" s="22">
        <f ca="1">AVERAGE(OFFSET($A15,0,Fixtures!$D$6,1,9))</f>
        <v>87.578554076119119</v>
      </c>
      <c r="AQ15" s="22">
        <f ca="1">AVERAGE(OFFSET($A15,0,Fixtures!$D$6,1,12))</f>
        <v>85.82606236948304</v>
      </c>
      <c r="AR15" s="22">
        <f ca="1">IF(OR(Fixtures!$D$6&lt;=0,Fixtures!$D$6&gt;39),AVERAGE(A15:AM15),AVERAGE(OFFSET($A15,0,Fixtures!$D$6,1,39-Fixtures!$D$6)))</f>
        <v>85.893073411400323</v>
      </c>
    </row>
    <row r="16" spans="1:46" x14ac:dyDescent="0.25">
      <c r="A16" s="30" t="s">
        <v>73</v>
      </c>
      <c r="B16" s="22">
        <f>MIN(VLOOKUP($A14,$A$2:$AM$12,B$14+1,FALSE),VLOOKUP($A16,$A$2:$AM$12,B$14+1,FALSE))</f>
        <v>75.553944416001471</v>
      </c>
      <c r="C16" s="22">
        <f t="shared" ref="C16:AM16" si="1">MIN(VLOOKUP($A14,$A$2:$AM$12,C$14+1,FALSE),VLOOKUP($A16,$A$2:$AM$12,C$14+1,FALSE))</f>
        <v>69.535866066967472</v>
      </c>
      <c r="D16" s="22">
        <f t="shared" si="1"/>
        <v>95.765324826237006</v>
      </c>
      <c r="E16" s="22">
        <f t="shared" si="1"/>
        <v>71.902760852706081</v>
      </c>
      <c r="F16" s="22">
        <f t="shared" si="1"/>
        <v>79.721214878278772</v>
      </c>
      <c r="G16" s="22">
        <f t="shared" si="1"/>
        <v>101.40667764504303</v>
      </c>
      <c r="H16" s="22">
        <f t="shared" si="1"/>
        <v>79.721214878278772</v>
      </c>
      <c r="I16" s="22">
        <f t="shared" si="1"/>
        <v>86.559186857900158</v>
      </c>
      <c r="J16" s="22">
        <f t="shared" si="1"/>
        <v>70.821152883736488</v>
      </c>
      <c r="K16" s="22">
        <f t="shared" si="1"/>
        <v>89.666882861003714</v>
      </c>
      <c r="L16" s="22">
        <f t="shared" si="1"/>
        <v>107.24840824615927</v>
      </c>
      <c r="M16" s="22">
        <f t="shared" si="1"/>
        <v>72.330842752112204</v>
      </c>
      <c r="N16" s="22">
        <f t="shared" si="1"/>
        <v>59.179780433546348</v>
      </c>
      <c r="O16" s="22">
        <f t="shared" si="1"/>
        <v>107.93191974031443</v>
      </c>
      <c r="P16" s="22">
        <f t="shared" si="1"/>
        <v>71.902760852706081</v>
      </c>
      <c r="Q16" s="22">
        <f t="shared" si="1"/>
        <v>107.47745649532192</v>
      </c>
      <c r="R16" s="22">
        <f t="shared" si="1"/>
        <v>92.343709841779571</v>
      </c>
      <c r="S16" s="22">
        <f t="shared" si="1"/>
        <v>79.867825381896267</v>
      </c>
      <c r="T16" s="22">
        <f t="shared" si="1"/>
        <v>70.821152883736488</v>
      </c>
      <c r="U16" s="22">
        <f t="shared" si="1"/>
        <v>89.666882861003714</v>
      </c>
      <c r="V16" s="22">
        <f t="shared" si="1"/>
        <v>97.437040406785172</v>
      </c>
      <c r="W16" s="22">
        <f t="shared" si="1"/>
        <v>73.363813249912127</v>
      </c>
      <c r="X16" s="22">
        <f t="shared" si="1"/>
        <v>86.559186857900158</v>
      </c>
      <c r="Y16" s="22">
        <f t="shared" si="1"/>
        <v>73.363813249912127</v>
      </c>
      <c r="Z16" s="22">
        <f t="shared" si="1"/>
        <v>81.867577343514867</v>
      </c>
      <c r="AA16" s="22">
        <f t="shared" si="1"/>
        <v>88.30793433298453</v>
      </c>
      <c r="AB16" s="22">
        <f t="shared" si="1"/>
        <v>97.616231022317663</v>
      </c>
      <c r="AC16" s="22">
        <f t="shared" si="1"/>
        <v>75.553944416001471</v>
      </c>
      <c r="AD16" s="22">
        <f t="shared" si="1"/>
        <v>131.36133571650458</v>
      </c>
      <c r="AE16" s="22">
        <f t="shared" si="1"/>
        <v>58.829531606759517</v>
      </c>
      <c r="AF16" s="22">
        <f t="shared" si="1"/>
        <v>72.330842752112204</v>
      </c>
      <c r="AG16" s="22">
        <f t="shared" si="1"/>
        <v>59.179780433546348</v>
      </c>
      <c r="AH16" s="22">
        <f t="shared" si="1"/>
        <v>131.08138785641688</v>
      </c>
      <c r="AI16" s="22">
        <f t="shared" si="1"/>
        <v>88.30793433298453</v>
      </c>
      <c r="AJ16" s="22">
        <f t="shared" si="1"/>
        <v>58.829531606759517</v>
      </c>
      <c r="AK16" s="22">
        <f t="shared" si="1"/>
        <v>117.04650812095635</v>
      </c>
      <c r="AL16" s="22">
        <f t="shared" si="1"/>
        <v>82.969099891398841</v>
      </c>
      <c r="AM16" s="22">
        <f t="shared" si="1"/>
        <v>97.437040406785172</v>
      </c>
      <c r="AN16" s="22">
        <f ca="1">AVERAGE(OFFSET($A16,0,Fixtures!$D$6,1,3))</f>
        <v>88.581603913088529</v>
      </c>
      <c r="AO16" s="22">
        <f ca="1">AVERAGE(OFFSET($A16,0,Fixtures!$D$6,1,6))</f>
        <v>88.05613713022349</v>
      </c>
      <c r="AP16" s="22">
        <f ca="1">AVERAGE(OFFSET($A16,0,Fixtures!$D$6,1,9))</f>
        <v>88.057866315782377</v>
      </c>
      <c r="AQ16" s="22">
        <f ca="1">AVERAGE(OFFSET($A16,0,Fixtures!$D$6,1,12))</f>
        <v>88.459045087776147</v>
      </c>
      <c r="AR16" s="22">
        <f ca="1">IF(OR(Fixtures!$D$6&lt;=0,Fixtures!$D$6&gt;39),AVERAGE(A16:AM16),AVERAGE(OFFSET($A16,0,Fixtures!$D$6,1,39-Fixtures!$D$6)))</f>
        <v>88.447903376384133</v>
      </c>
    </row>
    <row r="17" spans="1:46" x14ac:dyDescent="0.25">
      <c r="A17" s="30" t="s">
        <v>61</v>
      </c>
      <c r="B17" s="22">
        <f>MIN(VLOOKUP($A14,$A$2:$AM$12,B$14+1,FALSE),VLOOKUP($A17,$A$2:$AM$12,B$14+1,FALSE))</f>
        <v>94.201022857939606</v>
      </c>
      <c r="C17" s="22">
        <f t="shared" ref="C17:AM17" si="2">MIN(VLOOKUP($A14,$A$2:$AM$12,C$14+1,FALSE),VLOOKUP($A17,$A$2:$AM$12,C$14+1,FALSE))</f>
        <v>69.535866066967472</v>
      </c>
      <c r="D17" s="22">
        <f t="shared" si="2"/>
        <v>95.765324826237006</v>
      </c>
      <c r="E17" s="22">
        <f t="shared" si="2"/>
        <v>71.902760852706081</v>
      </c>
      <c r="F17" s="22">
        <f t="shared" si="2"/>
        <v>79.721214878278772</v>
      </c>
      <c r="G17" s="22">
        <f t="shared" si="2"/>
        <v>70.821152883736488</v>
      </c>
      <c r="H17" s="22">
        <f t="shared" si="2"/>
        <v>79.867825381896267</v>
      </c>
      <c r="I17" s="22">
        <f t="shared" si="2"/>
        <v>86.559186857900158</v>
      </c>
      <c r="J17" s="22">
        <f t="shared" si="2"/>
        <v>82.229399541456075</v>
      </c>
      <c r="K17" s="22">
        <f t="shared" si="2"/>
        <v>113.93108421748586</v>
      </c>
      <c r="L17" s="22">
        <f t="shared" si="2"/>
        <v>92.343709841779571</v>
      </c>
      <c r="M17" s="22">
        <f t="shared" si="2"/>
        <v>79.721214878278772</v>
      </c>
      <c r="N17" s="22">
        <f t="shared" si="2"/>
        <v>59.179780433546348</v>
      </c>
      <c r="O17" s="22">
        <f t="shared" si="2"/>
        <v>58.829531606759517</v>
      </c>
      <c r="P17" s="22">
        <f t="shared" si="2"/>
        <v>139.24910293248271</v>
      </c>
      <c r="Q17" s="22">
        <f t="shared" si="2"/>
        <v>107.47745649532192</v>
      </c>
      <c r="R17" s="22">
        <f t="shared" si="2"/>
        <v>59.179780433546348</v>
      </c>
      <c r="S17" s="22">
        <f t="shared" si="2"/>
        <v>84.988280748515805</v>
      </c>
      <c r="T17" s="22">
        <f t="shared" si="2"/>
        <v>70.821152883736488</v>
      </c>
      <c r="U17" s="22">
        <f t="shared" si="2"/>
        <v>89.666882861003714</v>
      </c>
      <c r="V17" s="22">
        <f t="shared" si="2"/>
        <v>81.867577343514867</v>
      </c>
      <c r="W17" s="22">
        <f t="shared" si="2"/>
        <v>139.24910293248271</v>
      </c>
      <c r="X17" s="22">
        <f t="shared" si="2"/>
        <v>100.50259943955743</v>
      </c>
      <c r="Y17" s="22">
        <f t="shared" si="2"/>
        <v>73.363813249912127</v>
      </c>
      <c r="Z17" s="22">
        <f t="shared" si="2"/>
        <v>82.969099891398841</v>
      </c>
      <c r="AA17" s="22">
        <f t="shared" si="2"/>
        <v>88.30793433298453</v>
      </c>
      <c r="AB17" s="22">
        <f t="shared" si="2"/>
        <v>69.535866066967472</v>
      </c>
      <c r="AC17" s="22">
        <f t="shared" si="2"/>
        <v>72.330842752112204</v>
      </c>
      <c r="AD17" s="22">
        <f t="shared" si="2"/>
        <v>88.30793433298453</v>
      </c>
      <c r="AE17" s="22">
        <f t="shared" si="2"/>
        <v>113.93108421748586</v>
      </c>
      <c r="AF17" s="22">
        <f t="shared" si="2"/>
        <v>72.330842752112204</v>
      </c>
      <c r="AG17" s="22">
        <f t="shared" si="2"/>
        <v>71.902760852706081</v>
      </c>
      <c r="AH17" s="22">
        <f t="shared" si="2"/>
        <v>75.553944416001471</v>
      </c>
      <c r="AI17" s="22">
        <f t="shared" si="2"/>
        <v>97.437040406785172</v>
      </c>
      <c r="AJ17" s="22">
        <f t="shared" si="2"/>
        <v>58.829531606759517</v>
      </c>
      <c r="AK17" s="22">
        <f t="shared" si="2"/>
        <v>92.837611003925332</v>
      </c>
      <c r="AL17" s="22">
        <f t="shared" si="2"/>
        <v>82.969099891398841</v>
      </c>
      <c r="AM17" s="22">
        <f t="shared" si="2"/>
        <v>82.229399541456075</v>
      </c>
      <c r="AN17" s="22">
        <f ca="1">AVERAGE(OFFSET($A17,0,Fixtures!$D$6,1,3))</f>
        <v>91.523287100860856</v>
      </c>
      <c r="AO17" s="22">
        <f ca="1">AVERAGE(OFFSET($A17,0,Fixtures!$D$6,1,6))</f>
        <v>82.392901553900387</v>
      </c>
      <c r="AP17" s="22">
        <f ca="1">AVERAGE(OFFSET($A17,0,Fixtures!$D$6,1,9))</f>
        <v>82.606843593430256</v>
      </c>
      <c r="AQ17" s="22">
        <f ca="1">AVERAGE(OFFSET($A17,0,Fixtures!$D$6,1,12))</f>
        <v>83.348614906215673</v>
      </c>
      <c r="AR17" s="22">
        <f ca="1">IF(OR(Fixtures!$D$6&lt;=0,Fixtures!$D$6&gt;39),AVERAGE(A17:AM17),AVERAGE(OFFSET($A17,0,Fixtures!$D$6,1,39-Fixtures!$D$6)))</f>
        <v>82.605462888520648</v>
      </c>
    </row>
    <row r="18" spans="1:46" x14ac:dyDescent="0.25">
      <c r="A18" s="30" t="s">
        <v>53</v>
      </c>
      <c r="B18" s="22">
        <f>MIN(VLOOKUP($A14,$A$2:$AM$12,B$14+1,FALSE),VLOOKUP($A18,$A$2:$AM$12,B$14+1,FALSE))</f>
        <v>95.765324826237006</v>
      </c>
      <c r="C18" s="22">
        <f t="shared" ref="C18:AM18" si="3">MIN(VLOOKUP($A14,$A$2:$AM$12,C$14+1,FALSE),VLOOKUP($A18,$A$2:$AM$12,C$14+1,FALSE))</f>
        <v>69.535866066967472</v>
      </c>
      <c r="D18" s="22">
        <f t="shared" si="3"/>
        <v>95.765324826237006</v>
      </c>
      <c r="E18" s="22">
        <f t="shared" si="3"/>
        <v>71.902760852706081</v>
      </c>
      <c r="F18" s="22">
        <f t="shared" si="3"/>
        <v>79.721214878278772</v>
      </c>
      <c r="G18" s="22">
        <f t="shared" si="3"/>
        <v>92.837611003925332</v>
      </c>
      <c r="H18" s="22">
        <f t="shared" si="3"/>
        <v>70.821152883736488</v>
      </c>
      <c r="I18" s="22">
        <f t="shared" si="3"/>
        <v>86.559186857900158</v>
      </c>
      <c r="J18" s="22">
        <f t="shared" si="3"/>
        <v>82.229399541456075</v>
      </c>
      <c r="K18" s="22">
        <f t="shared" si="3"/>
        <v>101.40667764504303</v>
      </c>
      <c r="L18" s="22">
        <f t="shared" si="3"/>
        <v>107.47745649532192</v>
      </c>
      <c r="M18" s="22">
        <f t="shared" si="3"/>
        <v>113.46819122701986</v>
      </c>
      <c r="N18" s="22">
        <f t="shared" si="3"/>
        <v>59.179780433546348</v>
      </c>
      <c r="O18" s="22">
        <f t="shared" si="3"/>
        <v>97.616231022317663</v>
      </c>
      <c r="P18" s="22">
        <f t="shared" si="3"/>
        <v>69.535866066967472</v>
      </c>
      <c r="Q18" s="22">
        <f t="shared" si="3"/>
        <v>89.666882861003714</v>
      </c>
      <c r="R18" s="22">
        <f t="shared" si="3"/>
        <v>82.229399541456075</v>
      </c>
      <c r="S18" s="22">
        <f t="shared" si="3"/>
        <v>72.330842752112204</v>
      </c>
      <c r="T18" s="22">
        <f t="shared" si="3"/>
        <v>70.821152883736488</v>
      </c>
      <c r="U18" s="22">
        <f t="shared" si="3"/>
        <v>89.666882861003714</v>
      </c>
      <c r="V18" s="22">
        <f t="shared" si="3"/>
        <v>86.559186857900158</v>
      </c>
      <c r="W18" s="22">
        <f t="shared" si="3"/>
        <v>82.969099891398841</v>
      </c>
      <c r="X18" s="22">
        <f t="shared" si="3"/>
        <v>100.50259943955743</v>
      </c>
      <c r="Y18" s="22">
        <f t="shared" si="3"/>
        <v>73.363813249912127</v>
      </c>
      <c r="Z18" s="22">
        <f t="shared" si="3"/>
        <v>75.553944416001471</v>
      </c>
      <c r="AA18" s="22">
        <f t="shared" si="3"/>
        <v>88.30793433298453</v>
      </c>
      <c r="AB18" s="22">
        <f t="shared" si="3"/>
        <v>59.179780433546348</v>
      </c>
      <c r="AC18" s="22">
        <f t="shared" si="3"/>
        <v>75.553944416001471</v>
      </c>
      <c r="AD18" s="22">
        <f t="shared" si="3"/>
        <v>73.363813249912127</v>
      </c>
      <c r="AE18" s="22">
        <f t="shared" si="3"/>
        <v>84.988280748515805</v>
      </c>
      <c r="AF18" s="22">
        <f t="shared" si="3"/>
        <v>72.330842752112204</v>
      </c>
      <c r="AG18" s="22">
        <f t="shared" si="3"/>
        <v>79.867825381896267</v>
      </c>
      <c r="AH18" s="22">
        <f t="shared" si="3"/>
        <v>131.36133571650458</v>
      </c>
      <c r="AI18" s="22">
        <f t="shared" si="3"/>
        <v>107.24840824615927</v>
      </c>
      <c r="AJ18" s="22">
        <f t="shared" si="3"/>
        <v>58.829531606759517</v>
      </c>
      <c r="AK18" s="22">
        <f t="shared" si="3"/>
        <v>107.24840824615927</v>
      </c>
      <c r="AL18" s="22">
        <f t="shared" si="3"/>
        <v>82.969099891398841</v>
      </c>
      <c r="AM18" s="22">
        <f t="shared" si="3"/>
        <v>88.30793433298453</v>
      </c>
      <c r="AN18" s="22">
        <f ca="1">AVERAGE(OFFSET($A18,0,Fixtures!$D$6,1,3))</f>
        <v>77.968679471476477</v>
      </c>
      <c r="AO18" s="22">
        <f ca="1">AVERAGE(OFFSET($A18,0,Fixtures!$D$6,1,6))</f>
        <v>86.244340377490403</v>
      </c>
      <c r="AP18" s="22">
        <f ca="1">AVERAGE(OFFSET($A18,0,Fixtures!$D$6,1,9))</f>
        <v>87.86582115155781</v>
      </c>
      <c r="AQ18" s="22">
        <f ca="1">AVERAGE(OFFSET($A18,0,Fixtures!$D$6,1,12))</f>
        <v>86.669842004990016</v>
      </c>
      <c r="AR18" s="22">
        <f ca="1">IF(OR(Fixtures!$D$6&lt;=0,Fixtures!$D$6&gt;39),AVERAGE(A18:AM18),AVERAGE(OFFSET($A18,0,Fixtures!$D$6,1,39-Fixtures!$D$6)))</f>
        <v>87.460856780763976</v>
      </c>
      <c r="AT18" s="1"/>
    </row>
    <row r="19" spans="1:46" x14ac:dyDescent="0.25">
      <c r="A19" s="30" t="s">
        <v>2</v>
      </c>
      <c r="B19" s="22">
        <f>MIN(VLOOKUP($A14,$A$2:$AM$12,B$14+1,FALSE),VLOOKUP($A19,$A$2:$AM$12,B$14+1,FALSE))</f>
        <v>82.969099891398841</v>
      </c>
      <c r="C19" s="22">
        <f t="shared" ref="C19:AM19" si="4">MIN(VLOOKUP($A14,$A$2:$AM$12,C$14+1,FALSE),VLOOKUP($A19,$A$2:$AM$12,C$14+1,FALSE))</f>
        <v>69.535866066967472</v>
      </c>
      <c r="D19" s="22">
        <f t="shared" si="4"/>
        <v>95.765324826237006</v>
      </c>
      <c r="E19" s="22">
        <f t="shared" si="4"/>
        <v>71.902760852706081</v>
      </c>
      <c r="F19" s="22">
        <f t="shared" si="4"/>
        <v>79.721214878278772</v>
      </c>
      <c r="G19" s="22">
        <f t="shared" si="4"/>
        <v>82.229399541456075</v>
      </c>
      <c r="H19" s="22">
        <f t="shared" si="4"/>
        <v>79.867825381896267</v>
      </c>
      <c r="I19" s="22">
        <f t="shared" si="4"/>
        <v>86.559186857900158</v>
      </c>
      <c r="J19" s="22">
        <f t="shared" si="4"/>
        <v>82.229399541456075</v>
      </c>
      <c r="K19" s="22">
        <f t="shared" si="4"/>
        <v>92.837611003925332</v>
      </c>
      <c r="L19" s="22">
        <f t="shared" si="4"/>
        <v>97.437040406785172</v>
      </c>
      <c r="M19" s="22">
        <f t="shared" si="4"/>
        <v>69.535866066967472</v>
      </c>
      <c r="N19" s="22">
        <f t="shared" si="4"/>
        <v>59.179780433546348</v>
      </c>
      <c r="O19" s="22">
        <f t="shared" si="4"/>
        <v>131.08138785641688</v>
      </c>
      <c r="P19" s="22">
        <f t="shared" si="4"/>
        <v>92.343709841779571</v>
      </c>
      <c r="Q19" s="22">
        <f t="shared" si="4"/>
        <v>94.201022857939606</v>
      </c>
      <c r="R19" s="22">
        <f t="shared" si="4"/>
        <v>92.343709841779571</v>
      </c>
      <c r="S19" s="22">
        <f t="shared" si="4"/>
        <v>58.829531606759517</v>
      </c>
      <c r="T19" s="22">
        <f t="shared" si="4"/>
        <v>70.821152883736488</v>
      </c>
      <c r="U19" s="22">
        <f t="shared" si="4"/>
        <v>89.666882861003714</v>
      </c>
      <c r="V19" s="22">
        <f t="shared" si="4"/>
        <v>97.616231022317663</v>
      </c>
      <c r="W19" s="22">
        <f t="shared" si="4"/>
        <v>113.46819122701986</v>
      </c>
      <c r="X19" s="22">
        <f t="shared" si="4"/>
        <v>100.50259943955743</v>
      </c>
      <c r="Y19" s="22">
        <f t="shared" si="4"/>
        <v>73.363813249912127</v>
      </c>
      <c r="Z19" s="22">
        <f t="shared" si="4"/>
        <v>70.821152883736488</v>
      </c>
      <c r="AA19" s="22">
        <f t="shared" si="4"/>
        <v>88.30793433298453</v>
      </c>
      <c r="AB19" s="22">
        <f t="shared" si="4"/>
        <v>71.902760852706081</v>
      </c>
      <c r="AC19" s="22">
        <f t="shared" si="4"/>
        <v>75.553944416001471</v>
      </c>
      <c r="AD19" s="22">
        <f t="shared" si="4"/>
        <v>115.1345834930373</v>
      </c>
      <c r="AE19" s="22">
        <f t="shared" si="4"/>
        <v>75.553944416001471</v>
      </c>
      <c r="AF19" s="22">
        <f t="shared" si="4"/>
        <v>72.330842752112204</v>
      </c>
      <c r="AG19" s="22">
        <f t="shared" si="4"/>
        <v>84.988280748515805</v>
      </c>
      <c r="AH19" s="22">
        <f t="shared" si="4"/>
        <v>79.721214878278772</v>
      </c>
      <c r="AI19" s="22">
        <f t="shared" si="4"/>
        <v>107.24840824615927</v>
      </c>
      <c r="AJ19" s="22">
        <f t="shared" si="4"/>
        <v>58.829531606759517</v>
      </c>
      <c r="AK19" s="22">
        <f t="shared" si="4"/>
        <v>88.30793433298453</v>
      </c>
      <c r="AL19" s="22">
        <f t="shared" si="4"/>
        <v>82.969099891398841</v>
      </c>
      <c r="AM19" s="22">
        <f t="shared" si="4"/>
        <v>97.437040406785172</v>
      </c>
      <c r="AN19" s="22">
        <f ca="1">AVERAGE(OFFSET($A19,0,Fixtures!$D$6,1,3))</f>
        <v>88.747490775013418</v>
      </c>
      <c r="AO19" s="22">
        <f ca="1">AVERAGE(OFFSET($A19,0,Fixtures!$D$6,1,6))</f>
        <v>83.88046845065783</v>
      </c>
      <c r="AP19" s="22">
        <f ca="1">AVERAGE(OFFSET($A19,0,Fixtures!$D$6,1,9))</f>
        <v>84.185409432205589</v>
      </c>
      <c r="AQ19" s="22">
        <f ca="1">AVERAGE(OFFSET($A19,0,Fixtures!$D$6,1,12))</f>
        <v>85.568526330253974</v>
      </c>
      <c r="AR19" s="22">
        <f ca="1">IF(OR(Fixtures!$D$6&lt;=0,Fixtures!$D$6&gt;39),AVERAGE(A19:AM19),AVERAGE(OFFSET($A19,0,Fixtures!$D$6,1,39-Fixtures!$D$6)))</f>
        <v>85.279529562548575</v>
      </c>
      <c r="AT19" s="1"/>
    </row>
    <row r="20" spans="1:46" x14ac:dyDescent="0.25">
      <c r="A20" s="30" t="s">
        <v>113</v>
      </c>
      <c r="B20" s="22">
        <f>MIN(VLOOKUP($A14,$A$2:$AM$12,B$14+1,FALSE),VLOOKUP($A20,$A$2:$AM$12,B$14+1,FALSE))</f>
        <v>107.93191974031443</v>
      </c>
      <c r="C20" s="22">
        <f t="shared" ref="C20:AM20" si="5">MIN(VLOOKUP($A14,$A$2:$AM$12,C$14+1,FALSE),VLOOKUP($A20,$A$2:$AM$12,C$14+1,FALSE))</f>
        <v>59.179780433546348</v>
      </c>
      <c r="D20" s="22">
        <f t="shared" si="5"/>
        <v>95.765324826237006</v>
      </c>
      <c r="E20" s="22">
        <f t="shared" si="5"/>
        <v>71.902760852706081</v>
      </c>
      <c r="F20" s="22">
        <f t="shared" si="5"/>
        <v>79.721214878278772</v>
      </c>
      <c r="G20" s="22">
        <f t="shared" si="5"/>
        <v>97.616231022317663</v>
      </c>
      <c r="H20" s="22">
        <f t="shared" si="5"/>
        <v>71.902760852706081</v>
      </c>
      <c r="I20" s="22">
        <f t="shared" si="5"/>
        <v>81.867577343514867</v>
      </c>
      <c r="J20" s="22">
        <f t="shared" si="5"/>
        <v>82.229399541456075</v>
      </c>
      <c r="K20" s="22">
        <f t="shared" si="5"/>
        <v>107.24840824615927</v>
      </c>
      <c r="L20" s="22">
        <f t="shared" si="5"/>
        <v>100.50259943955743</v>
      </c>
      <c r="M20" s="22">
        <f t="shared" si="5"/>
        <v>73.363813249912127</v>
      </c>
      <c r="N20" s="22">
        <f t="shared" si="5"/>
        <v>59.179780433546348</v>
      </c>
      <c r="O20" s="22">
        <f t="shared" si="5"/>
        <v>82.969099891398841</v>
      </c>
      <c r="P20" s="22">
        <f t="shared" si="5"/>
        <v>115.1345834930373</v>
      </c>
      <c r="Q20" s="22">
        <f t="shared" si="5"/>
        <v>75.553944416001471</v>
      </c>
      <c r="R20" s="22">
        <f t="shared" si="5"/>
        <v>92.343709841779571</v>
      </c>
      <c r="S20" s="22">
        <f t="shared" si="5"/>
        <v>92.837611003925332</v>
      </c>
      <c r="T20" s="22">
        <f t="shared" si="5"/>
        <v>70.821152883736488</v>
      </c>
      <c r="U20" s="22">
        <f t="shared" si="5"/>
        <v>88.30793433298453</v>
      </c>
      <c r="V20" s="22">
        <f t="shared" si="5"/>
        <v>58.829531606759517</v>
      </c>
      <c r="W20" s="22">
        <f t="shared" si="5"/>
        <v>131.08138785641688</v>
      </c>
      <c r="X20" s="22">
        <f t="shared" si="5"/>
        <v>69.535866066967472</v>
      </c>
      <c r="Y20" s="22">
        <f t="shared" si="5"/>
        <v>73.363813249912127</v>
      </c>
      <c r="Z20" s="22">
        <f t="shared" si="5"/>
        <v>72.330842752112204</v>
      </c>
      <c r="AA20" s="22">
        <f t="shared" si="5"/>
        <v>88.30793433298453</v>
      </c>
      <c r="AB20" s="22">
        <f t="shared" si="5"/>
        <v>113.46819122701986</v>
      </c>
      <c r="AC20" s="22">
        <f t="shared" si="5"/>
        <v>75.553944416001471</v>
      </c>
      <c r="AD20" s="22">
        <f t="shared" si="5"/>
        <v>92.343709841779571</v>
      </c>
      <c r="AE20" s="22">
        <f t="shared" si="5"/>
        <v>94.201022857939606</v>
      </c>
      <c r="AF20" s="22">
        <f t="shared" si="5"/>
        <v>72.330842752112204</v>
      </c>
      <c r="AG20" s="22">
        <f t="shared" si="5"/>
        <v>92.837611003925332</v>
      </c>
      <c r="AH20" s="22">
        <f t="shared" si="5"/>
        <v>82.229399541456075</v>
      </c>
      <c r="AI20" s="22">
        <f t="shared" si="5"/>
        <v>89.666882861003714</v>
      </c>
      <c r="AJ20" s="22">
        <f t="shared" si="5"/>
        <v>58.829531606759517</v>
      </c>
      <c r="AK20" s="22">
        <f t="shared" si="5"/>
        <v>117.04650812095635</v>
      </c>
      <c r="AL20" s="22">
        <f t="shared" si="5"/>
        <v>79.867825381896267</v>
      </c>
      <c r="AM20" s="22">
        <f t="shared" si="5"/>
        <v>97.437040406785172</v>
      </c>
      <c r="AN20" s="22">
        <f ca="1">AVERAGE(OFFSET($A20,0,Fixtures!$D$6,1,3))</f>
        <v>87.366225705240211</v>
      </c>
      <c r="AO20" s="22">
        <f ca="1">AVERAGE(OFFSET($A20,0,Fixtures!$D$6,1,6))</f>
        <v>84.916088402202362</v>
      </c>
      <c r="AP20" s="22">
        <f ca="1">AVERAGE(OFFSET($A20,0,Fixtures!$D$6,1,9))</f>
        <v>86.115494777992637</v>
      </c>
      <c r="AQ20" s="22">
        <f ca="1">AVERAGE(OFFSET($A20,0,Fixtures!$D$6,1,12))</f>
        <v>86.642545374654617</v>
      </c>
      <c r="AR20" s="22">
        <f ca="1">IF(OR(Fixtures!$D$6&lt;=0,Fixtures!$D$6&gt;39),AVERAGE(A20:AM20),AVERAGE(OFFSET($A20,0,Fixtures!$D$6,1,39-Fixtures!$D$6)))</f>
        <v>86.576756253692281</v>
      </c>
    </row>
    <row r="21" spans="1:46" x14ac:dyDescent="0.25">
      <c r="A21" s="30" t="s">
        <v>112</v>
      </c>
      <c r="B21" s="22">
        <f>MIN(VLOOKUP($A14,$A$2:$AM$12,B$14+1,FALSE),VLOOKUP($A21,$A$2:$AM$12,B$14+1,FALSE))</f>
        <v>84.988280748515805</v>
      </c>
      <c r="C21" s="22">
        <f t="shared" ref="C21:AM21" si="6">MIN(VLOOKUP($A14,$A$2:$AM$12,C$14+1,FALSE),VLOOKUP($A21,$A$2:$AM$12,C$14+1,FALSE))</f>
        <v>58.829531606759517</v>
      </c>
      <c r="D21" s="22">
        <f t="shared" si="6"/>
        <v>95.765324826237006</v>
      </c>
      <c r="E21" s="22">
        <f t="shared" si="6"/>
        <v>71.902760852706081</v>
      </c>
      <c r="F21" s="22">
        <f t="shared" si="6"/>
        <v>79.721214878278772</v>
      </c>
      <c r="G21" s="22">
        <f t="shared" si="6"/>
        <v>101.40667764504303</v>
      </c>
      <c r="H21" s="22">
        <f t="shared" si="6"/>
        <v>79.867825381896267</v>
      </c>
      <c r="I21" s="22">
        <f t="shared" si="6"/>
        <v>86.559186857900158</v>
      </c>
      <c r="J21" s="22">
        <f t="shared" si="6"/>
        <v>82.229399541456075</v>
      </c>
      <c r="K21" s="22">
        <f t="shared" si="6"/>
        <v>97.437040406785172</v>
      </c>
      <c r="L21" s="22">
        <f t="shared" si="6"/>
        <v>79.867825381896267</v>
      </c>
      <c r="M21" s="22">
        <f t="shared" si="6"/>
        <v>107.93191974031443</v>
      </c>
      <c r="N21" s="22">
        <f t="shared" si="6"/>
        <v>59.179780433546348</v>
      </c>
      <c r="O21" s="22">
        <f t="shared" si="6"/>
        <v>113.46819122701986</v>
      </c>
      <c r="P21" s="22">
        <f t="shared" si="6"/>
        <v>59.179780433546348</v>
      </c>
      <c r="Q21" s="22">
        <f t="shared" si="6"/>
        <v>86.559186857900158</v>
      </c>
      <c r="R21" s="22">
        <f t="shared" si="6"/>
        <v>81.867577343514867</v>
      </c>
      <c r="S21" s="22">
        <f t="shared" si="6"/>
        <v>94.201022857939606</v>
      </c>
      <c r="T21" s="22">
        <f t="shared" si="6"/>
        <v>70.821152883736488</v>
      </c>
      <c r="U21" s="22">
        <f t="shared" si="6"/>
        <v>89.666882861003714</v>
      </c>
      <c r="V21" s="22">
        <f t="shared" si="6"/>
        <v>97.616231022317663</v>
      </c>
      <c r="W21" s="22">
        <f t="shared" si="6"/>
        <v>79.721214878278772</v>
      </c>
      <c r="X21" s="22">
        <f t="shared" si="6"/>
        <v>100.50259943955743</v>
      </c>
      <c r="Y21" s="22">
        <f t="shared" si="6"/>
        <v>73.363813249912127</v>
      </c>
      <c r="Z21" s="22">
        <f t="shared" si="6"/>
        <v>71.902760852706081</v>
      </c>
      <c r="AA21" s="22">
        <f t="shared" si="6"/>
        <v>69.535866066967472</v>
      </c>
      <c r="AB21" s="22">
        <f t="shared" si="6"/>
        <v>82.229399541456075</v>
      </c>
      <c r="AC21" s="22">
        <f t="shared" si="6"/>
        <v>75.553944416001471</v>
      </c>
      <c r="AD21" s="22">
        <f t="shared" si="6"/>
        <v>70.821152883736488</v>
      </c>
      <c r="AE21" s="22">
        <f t="shared" si="6"/>
        <v>72.330842752112204</v>
      </c>
      <c r="AF21" s="22">
        <f t="shared" si="6"/>
        <v>72.330842752112204</v>
      </c>
      <c r="AG21" s="22">
        <f t="shared" si="6"/>
        <v>88.30793433298453</v>
      </c>
      <c r="AH21" s="22">
        <f t="shared" si="6"/>
        <v>97.616231022317663</v>
      </c>
      <c r="AI21" s="22">
        <f t="shared" si="6"/>
        <v>92.837611003925332</v>
      </c>
      <c r="AJ21" s="22">
        <f t="shared" si="6"/>
        <v>58.829531606759517</v>
      </c>
      <c r="AK21" s="22">
        <f t="shared" si="6"/>
        <v>117.04650812095635</v>
      </c>
      <c r="AL21" s="22">
        <f t="shared" si="6"/>
        <v>82.969099891398841</v>
      </c>
      <c r="AM21" s="22">
        <f t="shared" si="6"/>
        <v>97.437040406785172</v>
      </c>
      <c r="AN21" s="22">
        <f ca="1">AVERAGE(OFFSET($A21,0,Fixtures!$D$6,1,3))</f>
        <v>72.901980017283378</v>
      </c>
      <c r="AO21" s="22">
        <f ca="1">AVERAGE(OFFSET($A21,0,Fixtures!$D$6,1,6))</f>
        <v>79.493491359877424</v>
      </c>
      <c r="AP21" s="22">
        <f ca="1">AVERAGE(OFFSET($A21,0,Fixtures!$D$6,1,9))</f>
        <v>82.852733210100638</v>
      </c>
      <c r="AQ21" s="22">
        <f ca="1">AVERAGE(OFFSET($A21,0,Fixtures!$D$6,1,12))</f>
        <v>83.248559933864428</v>
      </c>
      <c r="AR21" s="22">
        <f ca="1">IF(OR(Fixtures!$D$6&lt;=0,Fixtures!$D$6&gt;39),AVERAGE(A21:AM21),AVERAGE(OFFSET($A21,0,Fixtures!$D$6,1,39-Fixtures!$D$6)))</f>
        <v>84.189158108099065</v>
      </c>
    </row>
    <row r="22" spans="1:46" x14ac:dyDescent="0.25">
      <c r="A22" s="30" t="s">
        <v>10</v>
      </c>
      <c r="B22" s="22">
        <f>MIN(VLOOKUP($A14,$A$2:$AM$12,B$14+1,FALSE),VLOOKUP($A22,$A$2:$AM$12,B$14+1,FALSE))</f>
        <v>97.616231022317663</v>
      </c>
      <c r="C22" s="22">
        <f t="shared" ref="C22:AM22" si="7">MIN(VLOOKUP($A14,$A$2:$AM$12,C$14+1,FALSE),VLOOKUP($A22,$A$2:$AM$12,C$14+1,FALSE))</f>
        <v>69.535866066967472</v>
      </c>
      <c r="D22" s="22">
        <f t="shared" si="7"/>
        <v>95.765324826237006</v>
      </c>
      <c r="E22" s="22">
        <f t="shared" si="7"/>
        <v>71.902760852706081</v>
      </c>
      <c r="F22" s="22">
        <f t="shared" si="7"/>
        <v>79.721214878278772</v>
      </c>
      <c r="G22" s="22">
        <f t="shared" si="7"/>
        <v>69.535866066967472</v>
      </c>
      <c r="H22" s="22">
        <f t="shared" si="7"/>
        <v>79.867825381896267</v>
      </c>
      <c r="I22" s="22">
        <f t="shared" si="7"/>
        <v>86.559186857900158</v>
      </c>
      <c r="J22" s="22">
        <f t="shared" si="7"/>
        <v>82.229399541456075</v>
      </c>
      <c r="K22" s="22">
        <f t="shared" si="7"/>
        <v>107.47745649532192</v>
      </c>
      <c r="L22" s="22">
        <f t="shared" si="7"/>
        <v>129.75064428616039</v>
      </c>
      <c r="M22" s="22">
        <f t="shared" si="7"/>
        <v>95.765324826237006</v>
      </c>
      <c r="N22" s="22">
        <f t="shared" si="7"/>
        <v>59.179780433546348</v>
      </c>
      <c r="O22" s="22">
        <f t="shared" si="7"/>
        <v>73.363813249912127</v>
      </c>
      <c r="P22" s="22">
        <f t="shared" si="7"/>
        <v>70.821152883736488</v>
      </c>
      <c r="Q22" s="22">
        <f t="shared" si="7"/>
        <v>72.330842752112204</v>
      </c>
      <c r="R22" s="22">
        <f t="shared" si="7"/>
        <v>79.721214878278772</v>
      </c>
      <c r="S22" s="22">
        <f t="shared" si="7"/>
        <v>94.201022857939606</v>
      </c>
      <c r="T22" s="22">
        <f t="shared" si="7"/>
        <v>70.821152883736488</v>
      </c>
      <c r="U22" s="22">
        <f t="shared" si="7"/>
        <v>58.829531606759517</v>
      </c>
      <c r="V22" s="22">
        <f t="shared" si="7"/>
        <v>88.30793433298453</v>
      </c>
      <c r="W22" s="22">
        <f t="shared" si="7"/>
        <v>131.36133571650458</v>
      </c>
      <c r="X22" s="22">
        <f t="shared" si="7"/>
        <v>92.837611003925332</v>
      </c>
      <c r="Y22" s="22">
        <f t="shared" si="7"/>
        <v>71.902760852706081</v>
      </c>
      <c r="Z22" s="22">
        <f t="shared" si="7"/>
        <v>84.988280748515805</v>
      </c>
      <c r="AA22" s="22">
        <f t="shared" si="7"/>
        <v>79.867825381896267</v>
      </c>
      <c r="AB22" s="22">
        <f t="shared" si="7"/>
        <v>81.867577343514867</v>
      </c>
      <c r="AC22" s="22">
        <f t="shared" si="7"/>
        <v>75.553944416001471</v>
      </c>
      <c r="AD22" s="22">
        <f t="shared" si="7"/>
        <v>59.179780433546348</v>
      </c>
      <c r="AE22" s="22">
        <f t="shared" si="7"/>
        <v>86.559186857900158</v>
      </c>
      <c r="AF22" s="22">
        <f t="shared" si="7"/>
        <v>72.330842752112204</v>
      </c>
      <c r="AG22" s="22">
        <f t="shared" si="7"/>
        <v>89.666882861003714</v>
      </c>
      <c r="AH22" s="22">
        <f t="shared" si="7"/>
        <v>153.15454229967779</v>
      </c>
      <c r="AI22" s="22">
        <f t="shared" si="7"/>
        <v>107.24840824615927</v>
      </c>
      <c r="AJ22" s="22">
        <f t="shared" si="7"/>
        <v>58.829531606759517</v>
      </c>
      <c r="AK22" s="22">
        <f t="shared" si="7"/>
        <v>82.229399541456075</v>
      </c>
      <c r="AL22" s="22">
        <f t="shared" si="7"/>
        <v>82.969099891398841</v>
      </c>
      <c r="AM22" s="22">
        <f t="shared" si="7"/>
        <v>75.553944416001471</v>
      </c>
      <c r="AN22" s="22">
        <f ca="1">AVERAGE(OFFSET($A22,0,Fixtures!$D$6,1,3))</f>
        <v>73.764303902482666</v>
      </c>
      <c r="AO22" s="22">
        <f ca="1">AVERAGE(OFFSET($A22,0,Fixtures!$D$6,1,6))</f>
        <v>89.40752993670695</v>
      </c>
      <c r="AP22" s="22">
        <f ca="1">AVERAGE(OFFSET($A22,0,Fixtures!$D$6,1,9))</f>
        <v>87.194724334957399</v>
      </c>
      <c r="AQ22" s="22">
        <f ca="1">AVERAGE(OFFSET($A22,0,Fixtures!$D$6,1,12))</f>
        <v>84.753322268708303</v>
      </c>
      <c r="AR22" s="22">
        <f ca="1">IF(OR(Fixtures!$D$6&lt;=0,Fixtures!$D$6&gt;39),AVERAGE(A22:AM22),AVERAGE(OFFSET($A22,0,Fixtures!$D$6,1,39-Fixtures!$D$6)))</f>
        <v>85.75232393836518</v>
      </c>
    </row>
    <row r="23" spans="1:46" x14ac:dyDescent="0.25">
      <c r="A23" s="30" t="s">
        <v>71</v>
      </c>
      <c r="B23" s="22">
        <f>MIN(VLOOKUP($A14,$A$2:$AM$12,B$14+1,FALSE),VLOOKUP($A23,$A$2:$AM$12,B$14+1,FALSE))</f>
        <v>82.229399541456075</v>
      </c>
      <c r="C23" s="22">
        <f t="shared" ref="C23:AM23" si="8">MIN(VLOOKUP($A14,$A$2:$AM$12,C$14+1,FALSE),VLOOKUP($A23,$A$2:$AM$12,C$14+1,FALSE))</f>
        <v>69.535866066967472</v>
      </c>
      <c r="D23" s="22">
        <f t="shared" si="8"/>
        <v>79.721214878278772</v>
      </c>
      <c r="E23" s="22">
        <f t="shared" si="8"/>
        <v>71.902760852706081</v>
      </c>
      <c r="F23" s="22">
        <f t="shared" si="8"/>
        <v>79.721214878278772</v>
      </c>
      <c r="G23" s="22">
        <f t="shared" si="8"/>
        <v>101.40667764504303</v>
      </c>
      <c r="H23" s="22">
        <f t="shared" si="8"/>
        <v>79.867825381896267</v>
      </c>
      <c r="I23" s="22">
        <f t="shared" si="8"/>
        <v>75.553944416001471</v>
      </c>
      <c r="J23" s="22">
        <f t="shared" si="8"/>
        <v>82.229399541456075</v>
      </c>
      <c r="K23" s="22">
        <f t="shared" si="8"/>
        <v>69.535866066967472</v>
      </c>
      <c r="L23" s="22">
        <f t="shared" si="8"/>
        <v>113.93108421748586</v>
      </c>
      <c r="M23" s="22">
        <f t="shared" si="8"/>
        <v>86.559186857900158</v>
      </c>
      <c r="N23" s="22">
        <f t="shared" si="8"/>
        <v>59.179780433546348</v>
      </c>
      <c r="O23" s="22">
        <f t="shared" si="8"/>
        <v>115.1345834930373</v>
      </c>
      <c r="P23" s="22">
        <f t="shared" si="8"/>
        <v>131.36133571650458</v>
      </c>
      <c r="Q23" s="22">
        <f t="shared" si="8"/>
        <v>58.829531606759517</v>
      </c>
      <c r="R23" s="22">
        <f t="shared" si="8"/>
        <v>92.343709841779571</v>
      </c>
      <c r="S23" s="22">
        <f t="shared" si="8"/>
        <v>94.201022857939606</v>
      </c>
      <c r="T23" s="22">
        <f t="shared" si="8"/>
        <v>70.821152883736488</v>
      </c>
      <c r="U23" s="22">
        <f t="shared" si="8"/>
        <v>81.867577343514867</v>
      </c>
      <c r="V23" s="22">
        <f t="shared" si="8"/>
        <v>92.837611003925332</v>
      </c>
      <c r="W23" s="22">
        <f t="shared" si="8"/>
        <v>84.988280748515805</v>
      </c>
      <c r="X23" s="22">
        <f t="shared" si="8"/>
        <v>88.30793433298453</v>
      </c>
      <c r="Y23" s="22">
        <f t="shared" si="8"/>
        <v>73.363813249912127</v>
      </c>
      <c r="Z23" s="22">
        <f t="shared" si="8"/>
        <v>84.988280748515805</v>
      </c>
      <c r="AA23" s="22">
        <f t="shared" si="8"/>
        <v>88.30793433298453</v>
      </c>
      <c r="AB23" s="22">
        <f t="shared" si="8"/>
        <v>115.1345834930373</v>
      </c>
      <c r="AC23" s="22">
        <f t="shared" si="8"/>
        <v>75.553944416001471</v>
      </c>
      <c r="AD23" s="22">
        <f t="shared" si="8"/>
        <v>71.902760852706081</v>
      </c>
      <c r="AE23" s="22">
        <f t="shared" si="8"/>
        <v>107.47745649532192</v>
      </c>
      <c r="AF23" s="22">
        <f t="shared" si="8"/>
        <v>72.330842752112204</v>
      </c>
      <c r="AG23" s="22">
        <f t="shared" si="8"/>
        <v>92.837611003925332</v>
      </c>
      <c r="AH23" s="22">
        <f t="shared" si="8"/>
        <v>139.24910293248271</v>
      </c>
      <c r="AI23" s="22">
        <f t="shared" si="8"/>
        <v>70.821152883736488</v>
      </c>
      <c r="AJ23" s="22">
        <f t="shared" si="8"/>
        <v>58.829531606759517</v>
      </c>
      <c r="AK23" s="22">
        <f t="shared" si="8"/>
        <v>97.437040406785172</v>
      </c>
      <c r="AL23" s="22">
        <f t="shared" si="8"/>
        <v>82.969099891398841</v>
      </c>
      <c r="AM23" s="22">
        <f t="shared" si="8"/>
        <v>97.437040406785172</v>
      </c>
      <c r="AN23" s="22">
        <f ca="1">AVERAGE(OFFSET($A23,0,Fixtures!$D$6,1,3))</f>
        <v>84.978053921343147</v>
      </c>
      <c r="AO23" s="22">
        <f ca="1">AVERAGE(OFFSET($A23,0,Fixtures!$D$6,1,6))</f>
        <v>93.225286408758279</v>
      </c>
      <c r="AP23" s="22">
        <f ca="1">AVERAGE(OFFSET($A23,0,Fixtures!$D$6,1,9))</f>
        <v>87.382160372203415</v>
      </c>
      <c r="AQ23" s="22">
        <f ca="1">AVERAGE(OFFSET($A23,0,Fixtures!$D$6,1,12))</f>
        <v>87.651969797446498</v>
      </c>
      <c r="AR23" s="22">
        <f ca="1">IF(OR(Fixtures!$D$6&lt;=0,Fixtures!$D$6&gt;39),AVERAGE(A23:AM23),AVERAGE(OFFSET($A23,0,Fixtures!$D$6,1,39-Fixtures!$D$6)))</f>
        <v>87.895053058910435</v>
      </c>
    </row>
    <row r="24" spans="1:46" x14ac:dyDescent="0.25">
      <c r="A24" s="30" t="s">
        <v>63</v>
      </c>
      <c r="B24" s="22">
        <f>MIN(VLOOKUP($A14,$A$2:$AM$12,B$14+1,FALSE),VLOOKUP($A24,$A$2:$AM$12,B$14+1,FALSE))</f>
        <v>107.93191974031443</v>
      </c>
      <c r="C24" s="22">
        <f t="shared" ref="C24:AM24" si="9">MIN(VLOOKUP($A14,$A$2:$AM$12,C$14+1,FALSE),VLOOKUP($A24,$A$2:$AM$12,C$14+1,FALSE))</f>
        <v>69.535866066967472</v>
      </c>
      <c r="D24" s="22">
        <f t="shared" si="9"/>
        <v>89.666882861003714</v>
      </c>
      <c r="E24" s="22">
        <f t="shared" si="9"/>
        <v>70.821152883736488</v>
      </c>
      <c r="F24" s="22">
        <f t="shared" si="9"/>
        <v>79.721214878278772</v>
      </c>
      <c r="G24" s="22">
        <f t="shared" si="9"/>
        <v>101.40667764504303</v>
      </c>
      <c r="H24" s="22">
        <f t="shared" si="9"/>
        <v>79.867825381896267</v>
      </c>
      <c r="I24" s="22">
        <f t="shared" si="9"/>
        <v>58.829531606759517</v>
      </c>
      <c r="J24" s="22">
        <f t="shared" si="9"/>
        <v>82.229399541456075</v>
      </c>
      <c r="K24" s="22">
        <f t="shared" si="9"/>
        <v>75.553944416001471</v>
      </c>
      <c r="L24" s="22">
        <f t="shared" si="9"/>
        <v>59.179780433546348</v>
      </c>
      <c r="M24" s="22">
        <f t="shared" si="9"/>
        <v>97.616231022317663</v>
      </c>
      <c r="N24" s="22">
        <f t="shared" si="9"/>
        <v>59.179780433546348</v>
      </c>
      <c r="O24" s="22">
        <f t="shared" si="9"/>
        <v>131.08138785641688</v>
      </c>
      <c r="P24" s="22">
        <f t="shared" si="9"/>
        <v>113.46819122701986</v>
      </c>
      <c r="Q24" s="22">
        <f t="shared" si="9"/>
        <v>82.969099891398841</v>
      </c>
      <c r="R24" s="22">
        <f t="shared" si="9"/>
        <v>92.343709841779571</v>
      </c>
      <c r="S24" s="22">
        <f t="shared" si="9"/>
        <v>94.201022857939606</v>
      </c>
      <c r="T24" s="22">
        <f t="shared" si="9"/>
        <v>70.821152883736488</v>
      </c>
      <c r="U24" s="22">
        <f t="shared" si="9"/>
        <v>89.666882861003714</v>
      </c>
      <c r="V24" s="22">
        <f t="shared" si="9"/>
        <v>69.535866066967472</v>
      </c>
      <c r="W24" s="22">
        <f t="shared" si="9"/>
        <v>92.343709841779571</v>
      </c>
      <c r="X24" s="22">
        <f t="shared" si="9"/>
        <v>95.765324826237006</v>
      </c>
      <c r="Y24" s="22">
        <f t="shared" si="9"/>
        <v>73.363813249912127</v>
      </c>
      <c r="Z24" s="22">
        <f t="shared" si="9"/>
        <v>82.229399541456075</v>
      </c>
      <c r="AA24" s="22">
        <f t="shared" si="9"/>
        <v>88.30793433298453</v>
      </c>
      <c r="AB24" s="22">
        <f t="shared" si="9"/>
        <v>115.1345834930373</v>
      </c>
      <c r="AC24" s="22">
        <f t="shared" si="9"/>
        <v>75.553944416001471</v>
      </c>
      <c r="AD24" s="22">
        <f t="shared" si="9"/>
        <v>101.40667764504303</v>
      </c>
      <c r="AE24" s="22">
        <f t="shared" si="9"/>
        <v>92.837611003925332</v>
      </c>
      <c r="AF24" s="22">
        <f t="shared" si="9"/>
        <v>72.330842752112204</v>
      </c>
      <c r="AG24" s="22">
        <f t="shared" si="9"/>
        <v>92.837611003925332</v>
      </c>
      <c r="AH24" s="22">
        <f t="shared" si="9"/>
        <v>72.330842752112204</v>
      </c>
      <c r="AI24" s="22">
        <f t="shared" si="9"/>
        <v>79.867825381896267</v>
      </c>
      <c r="AJ24" s="22">
        <f t="shared" si="9"/>
        <v>58.829531606759517</v>
      </c>
      <c r="AK24" s="22">
        <f t="shared" si="9"/>
        <v>73.363813249912127</v>
      </c>
      <c r="AL24" s="22">
        <f t="shared" si="9"/>
        <v>82.969099891398841</v>
      </c>
      <c r="AM24" s="22">
        <f t="shared" si="9"/>
        <v>81.867577343514867</v>
      </c>
      <c r="AN24" s="22">
        <f ca="1">AVERAGE(OFFSET($A24,0,Fixtures!$D$6,1,3))</f>
        <v>89.93274435498995</v>
      </c>
      <c r="AO24" s="22">
        <f ca="1">AVERAGE(OFFSET($A24,0,Fixtures!$D$6,1,6))</f>
        <v>84.549588262186589</v>
      </c>
      <c r="AP24" s="22">
        <f ca="1">AVERAGE(OFFSET($A24,0,Fixtures!$D$6,1,9))</f>
        <v>79.928744423520826</v>
      </c>
      <c r="AQ24" s="22">
        <f ca="1">AVERAGE(OFFSET($A24,0,Fixtures!$D$6,1,12))</f>
        <v>81.177343450132597</v>
      </c>
      <c r="AR24" s="22">
        <f ca="1">IF(OR(Fixtures!$D$6&lt;=0,Fixtures!$D$6&gt;39),AVERAGE(A24:AM24),AVERAGE(OFFSET($A24,0,Fixtures!$D$6,1,39-Fixtures!$D$6)))</f>
        <v>80.381397913327376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si="10">MIN(VLOOKUP($A26,$A$2:$AM$12,B$14+1,FALSE),VLOOKUP($A27,$A$2:$AM$12,B$14+1,FALSE))</f>
        <v>89.666882861003714</v>
      </c>
      <c r="C27" s="22">
        <f t="shared" si="10"/>
        <v>69.535866066967472</v>
      </c>
      <c r="D27" s="22">
        <f t="shared" si="10"/>
        <v>94.201022857939606</v>
      </c>
      <c r="E27" s="22">
        <f t="shared" si="10"/>
        <v>71.902760852706081</v>
      </c>
      <c r="F27" s="22">
        <f t="shared" si="10"/>
        <v>79.721214878278772</v>
      </c>
      <c r="G27" s="22">
        <f t="shared" si="10"/>
        <v>72.330842752112204</v>
      </c>
      <c r="H27" s="22">
        <f t="shared" si="10"/>
        <v>79.867825381896267</v>
      </c>
      <c r="I27" s="22">
        <f t="shared" si="10"/>
        <v>86.559186857900158</v>
      </c>
      <c r="J27" s="22">
        <f t="shared" si="10"/>
        <v>82.229399541456075</v>
      </c>
      <c r="K27" s="22">
        <f t="shared" si="10"/>
        <v>95.765324826237006</v>
      </c>
      <c r="L27" s="22">
        <f t="shared" si="10"/>
        <v>70.821152883736488</v>
      </c>
      <c r="M27" s="22">
        <f t="shared" si="10"/>
        <v>113.46819122701986</v>
      </c>
      <c r="N27" s="22">
        <f t="shared" si="10"/>
        <v>59.179780433546348</v>
      </c>
      <c r="O27" s="22">
        <f t="shared" si="10"/>
        <v>131.08138785641688</v>
      </c>
      <c r="P27" s="22">
        <f t="shared" si="10"/>
        <v>101.40667764504303</v>
      </c>
      <c r="Q27" s="22">
        <f t="shared" si="10"/>
        <v>92.837611003925332</v>
      </c>
      <c r="R27" s="22">
        <f t="shared" si="10"/>
        <v>71.902760852706081</v>
      </c>
      <c r="S27" s="22">
        <f t="shared" si="10"/>
        <v>75.553944416001471</v>
      </c>
      <c r="T27" s="22">
        <f t="shared" si="10"/>
        <v>70.821152883736488</v>
      </c>
      <c r="U27" s="22">
        <f t="shared" si="10"/>
        <v>69.535866066967472</v>
      </c>
      <c r="V27" s="22">
        <f t="shared" si="10"/>
        <v>97.616231022317663</v>
      </c>
      <c r="W27" s="22">
        <f t="shared" si="10"/>
        <v>117.04650812095635</v>
      </c>
      <c r="X27" s="22">
        <f t="shared" si="10"/>
        <v>81.867577343514867</v>
      </c>
      <c r="Y27" s="22">
        <f t="shared" si="10"/>
        <v>73.363813249912127</v>
      </c>
      <c r="Z27" s="22">
        <f t="shared" si="10"/>
        <v>84.988280748515805</v>
      </c>
      <c r="AA27" s="22">
        <f t="shared" si="10"/>
        <v>73.363813249912127</v>
      </c>
      <c r="AB27" s="22">
        <f t="shared" si="10"/>
        <v>92.343709841779571</v>
      </c>
      <c r="AC27" s="22">
        <f t="shared" si="10"/>
        <v>58.829531606759517</v>
      </c>
      <c r="AD27" s="22">
        <f t="shared" si="10"/>
        <v>113.46819122701986</v>
      </c>
      <c r="AE27" s="22">
        <f t="shared" si="10"/>
        <v>82.969099891398841</v>
      </c>
      <c r="AF27" s="22">
        <f t="shared" si="10"/>
        <v>72.330842752112204</v>
      </c>
      <c r="AG27" s="22">
        <f t="shared" si="10"/>
        <v>92.837611003925332</v>
      </c>
      <c r="AH27" s="22">
        <f t="shared" si="10"/>
        <v>86.559186857900158</v>
      </c>
      <c r="AI27" s="22">
        <f t="shared" si="10"/>
        <v>107.24840824615927</v>
      </c>
      <c r="AJ27" s="22">
        <f t="shared" si="10"/>
        <v>58.829531606759517</v>
      </c>
      <c r="AK27" s="22">
        <f t="shared" si="10"/>
        <v>115.1345834930373</v>
      </c>
      <c r="AL27" s="22">
        <f t="shared" si="10"/>
        <v>59.179780433546348</v>
      </c>
      <c r="AM27" s="22">
        <f t="shared" si="10"/>
        <v>97.437040406785172</v>
      </c>
      <c r="AN27" s="22">
        <f ca="1">AVERAGE(OFFSET($A27,0,Fixtures!$D$6,1,3))</f>
        <v>85.088940908392729</v>
      </c>
      <c r="AO27" s="22">
        <f ca="1">AVERAGE(OFFSET($A27,0,Fixtures!$D$6,1,6))</f>
        <v>84.499077223185978</v>
      </c>
      <c r="AP27" s="22">
        <f ca="1">AVERAGE(OFFSET($A27,0,Fixtures!$D$6,1,9))</f>
        <v>87.578554076119119</v>
      </c>
      <c r="AQ27" s="22">
        <f ca="1">AVERAGE(OFFSET($A27,0,Fixtures!$D$6,1,12))</f>
        <v>85.82606236948304</v>
      </c>
      <c r="AR27" s="22">
        <f ca="1">IF(OR(Fixtures!$D$6&lt;=0,Fixtures!$D$6&gt;39),AVERAGE(A27:AM27),AVERAGE(OFFSET($A27,0,Fixtures!$D$6,1,39-Fixtures!$D$6)))</f>
        <v>85.893073411400323</v>
      </c>
    </row>
    <row r="28" spans="1:46" x14ac:dyDescent="0.25">
      <c r="A28" s="30" t="s">
        <v>73</v>
      </c>
      <c r="B28" s="22">
        <f>MIN(VLOOKUP($A26,$A$2:$AM$12,B$14+1,FALSE),VLOOKUP($A28,$A$2:$AM$12,B$14+1,FALSE))</f>
        <v>75.553944416001471</v>
      </c>
      <c r="C28" s="22">
        <f t="shared" ref="C28:AM28" si="11">MIN(VLOOKUP($A26,$A$2:$AM$12,C$14+1,FALSE),VLOOKUP($A28,$A$2:$AM$12,C$14+1,FALSE))</f>
        <v>79.721214878278772</v>
      </c>
      <c r="D28" s="22">
        <f t="shared" si="11"/>
        <v>94.201022857939606</v>
      </c>
      <c r="E28" s="22">
        <f t="shared" si="11"/>
        <v>131.36133571650458</v>
      </c>
      <c r="F28" s="22">
        <f t="shared" si="11"/>
        <v>79.867825381896267</v>
      </c>
      <c r="G28" s="22">
        <f t="shared" si="11"/>
        <v>72.330842752112204</v>
      </c>
      <c r="H28" s="22">
        <f t="shared" si="11"/>
        <v>79.721214878278772</v>
      </c>
      <c r="I28" s="22">
        <f t="shared" si="11"/>
        <v>88.30793433298453</v>
      </c>
      <c r="J28" s="22">
        <f t="shared" si="11"/>
        <v>70.821152883736488</v>
      </c>
      <c r="K28" s="22">
        <f t="shared" si="11"/>
        <v>89.666882861003714</v>
      </c>
      <c r="L28" s="22">
        <f t="shared" si="11"/>
        <v>70.821152883736488</v>
      </c>
      <c r="M28" s="22">
        <f t="shared" si="11"/>
        <v>72.330842752112204</v>
      </c>
      <c r="N28" s="22">
        <f t="shared" si="11"/>
        <v>92.837611003925332</v>
      </c>
      <c r="O28" s="22">
        <f t="shared" si="11"/>
        <v>107.93191974031443</v>
      </c>
      <c r="P28" s="22">
        <f t="shared" si="11"/>
        <v>71.902760852706081</v>
      </c>
      <c r="Q28" s="22">
        <f t="shared" si="11"/>
        <v>92.837611003925332</v>
      </c>
      <c r="R28" s="22">
        <f t="shared" si="11"/>
        <v>71.902760852706081</v>
      </c>
      <c r="S28" s="22">
        <f t="shared" si="11"/>
        <v>75.553944416001471</v>
      </c>
      <c r="T28" s="22">
        <f t="shared" si="11"/>
        <v>82.969099891398841</v>
      </c>
      <c r="U28" s="22">
        <f t="shared" si="11"/>
        <v>69.535866066967472</v>
      </c>
      <c r="V28" s="22">
        <f t="shared" si="11"/>
        <v>97.437040406785172</v>
      </c>
      <c r="W28" s="22">
        <f t="shared" si="11"/>
        <v>73.363813249912127</v>
      </c>
      <c r="X28" s="22">
        <f t="shared" si="11"/>
        <v>81.867577343514867</v>
      </c>
      <c r="Y28" s="22">
        <f t="shared" si="11"/>
        <v>82.229399541456075</v>
      </c>
      <c r="Z28" s="22">
        <f t="shared" si="11"/>
        <v>81.867577343514867</v>
      </c>
      <c r="AA28" s="22">
        <f t="shared" si="11"/>
        <v>73.363813249912127</v>
      </c>
      <c r="AB28" s="22">
        <f t="shared" si="11"/>
        <v>92.343709841779571</v>
      </c>
      <c r="AC28" s="22">
        <f t="shared" si="11"/>
        <v>58.829531606759517</v>
      </c>
      <c r="AD28" s="22">
        <f t="shared" si="11"/>
        <v>113.46819122701986</v>
      </c>
      <c r="AE28" s="22">
        <f t="shared" si="11"/>
        <v>58.829531606759517</v>
      </c>
      <c r="AF28" s="22">
        <f t="shared" si="11"/>
        <v>113.46819122701986</v>
      </c>
      <c r="AG28" s="22">
        <f t="shared" si="11"/>
        <v>59.179780433546348</v>
      </c>
      <c r="AH28" s="22">
        <f t="shared" si="11"/>
        <v>86.559186857900158</v>
      </c>
      <c r="AI28" s="22">
        <f t="shared" si="11"/>
        <v>88.30793433298453</v>
      </c>
      <c r="AJ28" s="22">
        <f t="shared" si="11"/>
        <v>107.47745649532192</v>
      </c>
      <c r="AK28" s="22">
        <f t="shared" si="11"/>
        <v>115.1345834930373</v>
      </c>
      <c r="AL28" s="22">
        <f t="shared" si="11"/>
        <v>59.179780433546348</v>
      </c>
      <c r="AM28" s="22">
        <f t="shared" si="11"/>
        <v>97.616231022317663</v>
      </c>
      <c r="AN28" s="22">
        <f ca="1">AVERAGE(OFFSET($A28,0,Fixtures!$D$6,1,3))</f>
        <v>77.042418146846288</v>
      </c>
      <c r="AO28" s="22">
        <f ca="1">AVERAGE(OFFSET($A28,0,Fixtures!$D$6,1,6))</f>
        <v>81.722402159834203</v>
      </c>
      <c r="AP28" s="22">
        <f ca="1">AVERAGE(OFFSET($A28,0,Fixtures!$D$6,1,9))</f>
        <v>89.028265253372126</v>
      </c>
      <c r="AQ28" s="22">
        <f ca="1">AVERAGE(OFFSET($A28,0,Fixtures!$D$6,1,12))</f>
        <v>86.257734740254946</v>
      </c>
      <c r="AR28" s="22">
        <f ca="1">IF(OR(Fixtures!$D$6&lt;=0,Fixtures!$D$6&gt;39),AVERAGE(A28:AM28),AVERAGE(OFFSET($A28,0,Fixtures!$D$6,1,39-Fixtures!$D$6)))</f>
        <v>87.095490794201183</v>
      </c>
    </row>
    <row r="29" spans="1:46" x14ac:dyDescent="0.25">
      <c r="A29" s="30" t="s">
        <v>61</v>
      </c>
      <c r="B29" s="22">
        <f>MIN(VLOOKUP($A26,$A$2:$AM$12,B$14+1,FALSE),VLOOKUP($A29,$A$2:$AM$12,B$14+1,FALSE))</f>
        <v>89.666882861003714</v>
      </c>
      <c r="C29" s="22">
        <f t="shared" ref="C29:AM29" si="12">MIN(VLOOKUP($A26,$A$2:$AM$12,C$14+1,FALSE),VLOOKUP($A29,$A$2:$AM$12,C$14+1,FALSE))</f>
        <v>79.721214878278772</v>
      </c>
      <c r="D29" s="22">
        <f t="shared" si="12"/>
        <v>94.201022857939606</v>
      </c>
      <c r="E29" s="22">
        <f t="shared" si="12"/>
        <v>129.75064428616039</v>
      </c>
      <c r="F29" s="22">
        <f t="shared" si="12"/>
        <v>79.867825381896267</v>
      </c>
      <c r="G29" s="22">
        <f t="shared" si="12"/>
        <v>70.821152883736488</v>
      </c>
      <c r="H29" s="22">
        <f t="shared" si="12"/>
        <v>100.0603723087404</v>
      </c>
      <c r="I29" s="22">
        <f t="shared" si="12"/>
        <v>88.30793433298453</v>
      </c>
      <c r="J29" s="22">
        <f t="shared" si="12"/>
        <v>100.0603723087404</v>
      </c>
      <c r="K29" s="22">
        <f t="shared" si="12"/>
        <v>95.765324826237006</v>
      </c>
      <c r="L29" s="22">
        <f t="shared" si="12"/>
        <v>70.821152883736488</v>
      </c>
      <c r="M29" s="22">
        <f t="shared" si="12"/>
        <v>79.721214878278772</v>
      </c>
      <c r="N29" s="22">
        <f t="shared" si="12"/>
        <v>89.666882861003714</v>
      </c>
      <c r="O29" s="22">
        <f t="shared" si="12"/>
        <v>58.829531606759517</v>
      </c>
      <c r="P29" s="22">
        <f t="shared" si="12"/>
        <v>101.40667764504303</v>
      </c>
      <c r="Q29" s="22">
        <f t="shared" si="12"/>
        <v>92.837611003925332</v>
      </c>
      <c r="R29" s="22">
        <f t="shared" si="12"/>
        <v>59.179780433546348</v>
      </c>
      <c r="S29" s="22">
        <f t="shared" si="12"/>
        <v>75.553944416001471</v>
      </c>
      <c r="T29" s="22">
        <f t="shared" si="12"/>
        <v>107.93191974031443</v>
      </c>
      <c r="U29" s="22">
        <f t="shared" si="12"/>
        <v>69.535866066967472</v>
      </c>
      <c r="V29" s="22">
        <f t="shared" si="12"/>
        <v>81.867577343514867</v>
      </c>
      <c r="W29" s="22">
        <f t="shared" si="12"/>
        <v>117.04650812095635</v>
      </c>
      <c r="X29" s="22">
        <f t="shared" si="12"/>
        <v>81.867577343514867</v>
      </c>
      <c r="Y29" s="22">
        <f t="shared" si="12"/>
        <v>84.988280748515805</v>
      </c>
      <c r="Z29" s="22">
        <f t="shared" si="12"/>
        <v>82.969099891398841</v>
      </c>
      <c r="AA29" s="22">
        <f t="shared" si="12"/>
        <v>73.363813249912127</v>
      </c>
      <c r="AB29" s="22">
        <f t="shared" si="12"/>
        <v>69.535866066967472</v>
      </c>
      <c r="AC29" s="22">
        <f t="shared" si="12"/>
        <v>58.829531606759517</v>
      </c>
      <c r="AD29" s="22">
        <f t="shared" si="12"/>
        <v>88.30793433298453</v>
      </c>
      <c r="AE29" s="22">
        <f t="shared" si="12"/>
        <v>82.969099891398841</v>
      </c>
      <c r="AF29" s="22">
        <f t="shared" si="12"/>
        <v>73.363813249912127</v>
      </c>
      <c r="AG29" s="22">
        <f t="shared" si="12"/>
        <v>71.902760852706081</v>
      </c>
      <c r="AH29" s="22">
        <f t="shared" si="12"/>
        <v>75.553944416001471</v>
      </c>
      <c r="AI29" s="22">
        <f t="shared" si="12"/>
        <v>97.437040406785172</v>
      </c>
      <c r="AJ29" s="22">
        <f t="shared" si="12"/>
        <v>153.15454229967779</v>
      </c>
      <c r="AK29" s="22">
        <f t="shared" si="12"/>
        <v>92.837611003925332</v>
      </c>
      <c r="AL29" s="22">
        <f t="shared" si="12"/>
        <v>59.179780433546348</v>
      </c>
      <c r="AM29" s="22">
        <f t="shared" si="12"/>
        <v>82.229399541456075</v>
      </c>
      <c r="AN29" s="22">
        <f ca="1">AVERAGE(OFFSET($A29,0,Fixtures!$D$6,1,3))</f>
        <v>76.702188610380972</v>
      </c>
      <c r="AO29" s="22">
        <f ca="1">AVERAGE(OFFSET($A29,0,Fixtures!$D$6,1,6))</f>
        <v>75.154514058293771</v>
      </c>
      <c r="AP29" s="22">
        <f ca="1">AVERAGE(OFFSET($A29,0,Fixtures!$D$6,1,9))</f>
        <v>88.261808673350103</v>
      </c>
      <c r="AQ29" s="22">
        <f ca="1">AVERAGE(OFFSET($A29,0,Fixtures!$D$6,1,12))</f>
        <v>84.37230388712787</v>
      </c>
      <c r="AR29" s="22">
        <f ca="1">IF(OR(Fixtures!$D$6&lt;=0,Fixtures!$D$6&gt;39),AVERAGE(A29:AM29),AVERAGE(OFFSET($A29,0,Fixtures!$D$6,1,39-Fixtures!$D$6)))</f>
        <v>85.069587094104861</v>
      </c>
    </row>
    <row r="30" spans="1:46" x14ac:dyDescent="0.25">
      <c r="A30" s="30" t="s">
        <v>53</v>
      </c>
      <c r="B30" s="22">
        <f>MIN(VLOOKUP($A26,$A$2:$AM$12,B$14+1,FALSE),VLOOKUP($A30,$A$2:$AM$12,B$14+1,FALSE))</f>
        <v>89.666882861003714</v>
      </c>
      <c r="C30" s="22">
        <f t="shared" ref="C30:AM30" si="13">MIN(VLOOKUP($A26,$A$2:$AM$12,C$14+1,FALSE),VLOOKUP($A30,$A$2:$AM$12,C$14+1,FALSE))</f>
        <v>79.721214878278772</v>
      </c>
      <c r="D30" s="22">
        <f t="shared" si="13"/>
        <v>94.201022857939606</v>
      </c>
      <c r="E30" s="22">
        <f t="shared" si="13"/>
        <v>81.867577343514867</v>
      </c>
      <c r="F30" s="22">
        <f t="shared" si="13"/>
        <v>79.867825381896267</v>
      </c>
      <c r="G30" s="22">
        <f t="shared" si="13"/>
        <v>72.330842752112204</v>
      </c>
      <c r="H30" s="22">
        <f t="shared" si="13"/>
        <v>70.821152883736488</v>
      </c>
      <c r="I30" s="22">
        <f t="shared" si="13"/>
        <v>88.30793433298453</v>
      </c>
      <c r="J30" s="22">
        <f t="shared" si="13"/>
        <v>100.0603723087404</v>
      </c>
      <c r="K30" s="22">
        <f t="shared" si="13"/>
        <v>95.765324826237006</v>
      </c>
      <c r="L30" s="22">
        <f t="shared" si="13"/>
        <v>70.821152883736488</v>
      </c>
      <c r="M30" s="22">
        <f t="shared" si="13"/>
        <v>131.08138785641688</v>
      </c>
      <c r="N30" s="22">
        <f t="shared" si="13"/>
        <v>107.47745649532192</v>
      </c>
      <c r="O30" s="22">
        <f t="shared" si="13"/>
        <v>97.616231022317663</v>
      </c>
      <c r="P30" s="22">
        <f t="shared" si="13"/>
        <v>69.535866066967472</v>
      </c>
      <c r="Q30" s="22">
        <f t="shared" si="13"/>
        <v>89.666882861003714</v>
      </c>
      <c r="R30" s="22">
        <f t="shared" si="13"/>
        <v>71.902760852706081</v>
      </c>
      <c r="S30" s="22">
        <f t="shared" si="13"/>
        <v>72.330842752112204</v>
      </c>
      <c r="T30" s="22">
        <f t="shared" si="13"/>
        <v>79.721214878278772</v>
      </c>
      <c r="U30" s="22">
        <f t="shared" si="13"/>
        <v>69.535866066967472</v>
      </c>
      <c r="V30" s="22">
        <f t="shared" si="13"/>
        <v>86.559186857900158</v>
      </c>
      <c r="W30" s="22">
        <f t="shared" si="13"/>
        <v>82.969099891398841</v>
      </c>
      <c r="X30" s="22">
        <f t="shared" si="13"/>
        <v>81.867577343514867</v>
      </c>
      <c r="Y30" s="22">
        <f t="shared" si="13"/>
        <v>84.988280748515805</v>
      </c>
      <c r="Z30" s="22">
        <f t="shared" si="13"/>
        <v>75.553944416001471</v>
      </c>
      <c r="AA30" s="22">
        <f t="shared" si="13"/>
        <v>73.363813249912127</v>
      </c>
      <c r="AB30" s="22">
        <f t="shared" si="13"/>
        <v>59.179780433546348</v>
      </c>
      <c r="AC30" s="22">
        <f t="shared" si="13"/>
        <v>58.829531606759517</v>
      </c>
      <c r="AD30" s="22">
        <f t="shared" si="13"/>
        <v>73.363813249912127</v>
      </c>
      <c r="AE30" s="22">
        <f t="shared" si="13"/>
        <v>82.969099891398841</v>
      </c>
      <c r="AF30" s="22">
        <f t="shared" si="13"/>
        <v>131.36133571650458</v>
      </c>
      <c r="AG30" s="22">
        <f t="shared" si="13"/>
        <v>79.867825381896267</v>
      </c>
      <c r="AH30" s="22">
        <f t="shared" si="13"/>
        <v>86.559186857900158</v>
      </c>
      <c r="AI30" s="22">
        <f t="shared" si="13"/>
        <v>113.93108421748586</v>
      </c>
      <c r="AJ30" s="22">
        <f t="shared" si="13"/>
        <v>100.0603723087404</v>
      </c>
      <c r="AK30" s="22">
        <f t="shared" si="13"/>
        <v>107.24840824615927</v>
      </c>
      <c r="AL30" s="22">
        <f t="shared" si="13"/>
        <v>59.179780433546348</v>
      </c>
      <c r="AM30" s="22">
        <f t="shared" si="13"/>
        <v>88.30793433298453</v>
      </c>
      <c r="AN30" s="22">
        <f ca="1">AVERAGE(OFFSET($A30,0,Fixtures!$D$6,1,3))</f>
        <v>71.720814916023485</v>
      </c>
      <c r="AO30" s="22">
        <f ca="1">AVERAGE(OFFSET($A30,0,Fixtures!$D$6,1,6))</f>
        <v>85.491798784061913</v>
      </c>
      <c r="AP30" s="22">
        <f ca="1">AVERAGE(OFFSET($A30,0,Fixtures!$D$6,1,9))</f>
        <v>92.687850830750776</v>
      </c>
      <c r="AQ30" s="22">
        <f ca="1">AVERAGE(OFFSET($A30,0,Fixtures!$D$6,1,12))</f>
        <v>87.783265596609283</v>
      </c>
      <c r="AR30" s="22">
        <f ca="1">IF(OR(Fixtures!$D$6&lt;=0,Fixtures!$D$6&gt;39),AVERAGE(A30:AM30),AVERAGE(OFFSET($A30,0,Fixtures!$D$6,1,39-Fixtures!$D$6)))</f>
        <v>89.243488385753437</v>
      </c>
    </row>
    <row r="31" spans="1:46" x14ac:dyDescent="0.25">
      <c r="A31" s="30" t="s">
        <v>2</v>
      </c>
      <c r="B31" s="22">
        <f>MIN(VLOOKUP($A26,$A$2:$AM$12,B$14+1,FALSE),VLOOKUP($A31,$A$2:$AM$12,B$14+1,FALSE))</f>
        <v>82.969099891398841</v>
      </c>
      <c r="C31" s="22">
        <f t="shared" ref="C31:AM31" si="14">MIN(VLOOKUP($A26,$A$2:$AM$12,C$14+1,FALSE),VLOOKUP($A31,$A$2:$AM$12,C$14+1,FALSE))</f>
        <v>79.721214878278772</v>
      </c>
      <c r="D31" s="22">
        <f t="shared" si="14"/>
        <v>94.201022857939606</v>
      </c>
      <c r="E31" s="22">
        <f t="shared" si="14"/>
        <v>73.363813249912127</v>
      </c>
      <c r="F31" s="22">
        <f t="shared" si="14"/>
        <v>79.867825381896267</v>
      </c>
      <c r="G31" s="22">
        <f t="shared" si="14"/>
        <v>72.330842752112204</v>
      </c>
      <c r="H31" s="22">
        <f t="shared" si="14"/>
        <v>131.36133571650458</v>
      </c>
      <c r="I31" s="22">
        <f t="shared" si="14"/>
        <v>88.30793433298453</v>
      </c>
      <c r="J31" s="22">
        <f t="shared" si="14"/>
        <v>100.0603723087404</v>
      </c>
      <c r="K31" s="22">
        <f t="shared" si="14"/>
        <v>92.837611003925332</v>
      </c>
      <c r="L31" s="22">
        <f t="shared" si="14"/>
        <v>70.821152883736488</v>
      </c>
      <c r="M31" s="22">
        <f t="shared" si="14"/>
        <v>69.535866066967472</v>
      </c>
      <c r="N31" s="22">
        <f t="shared" si="14"/>
        <v>100.0603723087404</v>
      </c>
      <c r="O31" s="22">
        <f t="shared" si="14"/>
        <v>153.15454229967779</v>
      </c>
      <c r="P31" s="22">
        <f t="shared" si="14"/>
        <v>92.343709841779571</v>
      </c>
      <c r="Q31" s="22">
        <f t="shared" si="14"/>
        <v>92.837611003925332</v>
      </c>
      <c r="R31" s="22">
        <f t="shared" si="14"/>
        <v>71.902760852706081</v>
      </c>
      <c r="S31" s="22">
        <f t="shared" si="14"/>
        <v>58.829531606759517</v>
      </c>
      <c r="T31" s="22">
        <f t="shared" si="14"/>
        <v>107.93191974031443</v>
      </c>
      <c r="U31" s="22">
        <f t="shared" si="14"/>
        <v>69.535866066967472</v>
      </c>
      <c r="V31" s="22">
        <f t="shared" si="14"/>
        <v>107.47745649532192</v>
      </c>
      <c r="W31" s="22">
        <f t="shared" si="14"/>
        <v>113.46819122701986</v>
      </c>
      <c r="X31" s="22">
        <f t="shared" si="14"/>
        <v>81.867577343514867</v>
      </c>
      <c r="Y31" s="22">
        <f t="shared" si="14"/>
        <v>84.988280748515805</v>
      </c>
      <c r="Z31" s="22">
        <f t="shared" si="14"/>
        <v>70.821152883736488</v>
      </c>
      <c r="AA31" s="22">
        <f t="shared" si="14"/>
        <v>73.363813249912127</v>
      </c>
      <c r="AB31" s="22">
        <f t="shared" si="14"/>
        <v>71.902760852706081</v>
      </c>
      <c r="AC31" s="22">
        <f t="shared" si="14"/>
        <v>58.829531606759517</v>
      </c>
      <c r="AD31" s="22">
        <f t="shared" si="14"/>
        <v>113.46819122701986</v>
      </c>
      <c r="AE31" s="22">
        <f t="shared" si="14"/>
        <v>75.553944416001471</v>
      </c>
      <c r="AF31" s="22">
        <f t="shared" si="14"/>
        <v>81.867577343514867</v>
      </c>
      <c r="AG31" s="22">
        <f t="shared" si="14"/>
        <v>84.988280748515805</v>
      </c>
      <c r="AH31" s="22">
        <f t="shared" si="14"/>
        <v>79.721214878278772</v>
      </c>
      <c r="AI31" s="22">
        <f t="shared" si="14"/>
        <v>129.75064428616039</v>
      </c>
      <c r="AJ31" s="22">
        <f t="shared" si="14"/>
        <v>89.666882861003714</v>
      </c>
      <c r="AK31" s="22">
        <f t="shared" si="14"/>
        <v>88.30793433298453</v>
      </c>
      <c r="AL31" s="22">
        <f t="shared" si="14"/>
        <v>59.179780433546348</v>
      </c>
      <c r="AM31" s="22">
        <f t="shared" si="14"/>
        <v>97.616231022317663</v>
      </c>
      <c r="AN31" s="22">
        <f ca="1">AVERAGE(OFFSET($A31,0,Fixtures!$D$6,1,3))</f>
        <v>82.61722241659362</v>
      </c>
      <c r="AO31" s="22">
        <f ca="1">AVERAGE(OFFSET($A31,0,Fixtures!$D$6,1,6))</f>
        <v>82.404790036681717</v>
      </c>
      <c r="AP31" s="22">
        <f ca="1">AVERAGE(OFFSET($A31,0,Fixtures!$D$6,1,9))</f>
        <v>89.128244633359884</v>
      </c>
      <c r="AQ31" s="22">
        <f ca="1">AVERAGE(OFFSET($A31,0,Fixtures!$D$6,1,12))</f>
        <v>86.797286297724725</v>
      </c>
      <c r="AR31" s="22">
        <f ca="1">IF(OR(Fixtures!$D$6&lt;=0,Fixtures!$D$6&gt;39),AVERAGE(A31:AM31),AVERAGE(OFFSET($A31,0,Fixtures!$D$6,1,39-Fixtures!$D$6)))</f>
        <v>87.177292105100278</v>
      </c>
    </row>
    <row r="32" spans="1:46" x14ac:dyDescent="0.25">
      <c r="A32" s="30" t="s">
        <v>113</v>
      </c>
      <c r="B32" s="22">
        <f>MIN(VLOOKUP($A26,$A$2:$AM$12,B$14+1,FALSE),VLOOKUP($A32,$A$2:$AM$12,B$14+1,FALSE))</f>
        <v>89.666882861003714</v>
      </c>
      <c r="C32" s="22">
        <f t="shared" ref="C32:AM32" si="15">MIN(VLOOKUP($A26,$A$2:$AM$12,C$14+1,FALSE),VLOOKUP($A32,$A$2:$AM$12,C$14+1,FALSE))</f>
        <v>59.179780433546348</v>
      </c>
      <c r="D32" s="22">
        <f t="shared" si="15"/>
        <v>94.201022857939606</v>
      </c>
      <c r="E32" s="22">
        <f t="shared" si="15"/>
        <v>97.437040406785172</v>
      </c>
      <c r="F32" s="22">
        <f t="shared" si="15"/>
        <v>79.867825381896267</v>
      </c>
      <c r="G32" s="22">
        <f t="shared" si="15"/>
        <v>72.330842752112204</v>
      </c>
      <c r="H32" s="22">
        <f t="shared" si="15"/>
        <v>71.902760852706081</v>
      </c>
      <c r="I32" s="22">
        <f t="shared" si="15"/>
        <v>81.867577343514867</v>
      </c>
      <c r="J32" s="22">
        <f t="shared" si="15"/>
        <v>84.988280748515805</v>
      </c>
      <c r="K32" s="22">
        <f t="shared" si="15"/>
        <v>95.765324826237006</v>
      </c>
      <c r="L32" s="22">
        <f t="shared" si="15"/>
        <v>70.821152883736488</v>
      </c>
      <c r="M32" s="22">
        <f t="shared" si="15"/>
        <v>73.363813249912127</v>
      </c>
      <c r="N32" s="22">
        <f t="shared" si="15"/>
        <v>107.47745649532192</v>
      </c>
      <c r="O32" s="22">
        <f t="shared" si="15"/>
        <v>82.969099891398841</v>
      </c>
      <c r="P32" s="22">
        <f t="shared" si="15"/>
        <v>101.40667764504303</v>
      </c>
      <c r="Q32" s="22">
        <f t="shared" si="15"/>
        <v>75.553944416001471</v>
      </c>
      <c r="R32" s="22">
        <f t="shared" si="15"/>
        <v>71.902760852706081</v>
      </c>
      <c r="S32" s="22">
        <f t="shared" si="15"/>
        <v>75.553944416001471</v>
      </c>
      <c r="T32" s="22">
        <f t="shared" si="15"/>
        <v>100.0603723087404</v>
      </c>
      <c r="U32" s="22">
        <f t="shared" si="15"/>
        <v>69.535866066967472</v>
      </c>
      <c r="V32" s="22">
        <f t="shared" si="15"/>
        <v>58.829531606759517</v>
      </c>
      <c r="W32" s="22">
        <f t="shared" si="15"/>
        <v>117.04650812095635</v>
      </c>
      <c r="X32" s="22">
        <f t="shared" si="15"/>
        <v>69.535866066967472</v>
      </c>
      <c r="Y32" s="22">
        <f t="shared" si="15"/>
        <v>84.988280748515805</v>
      </c>
      <c r="Z32" s="22">
        <f t="shared" si="15"/>
        <v>72.330842752112204</v>
      </c>
      <c r="AA32" s="22">
        <f t="shared" si="15"/>
        <v>73.363813249912127</v>
      </c>
      <c r="AB32" s="22">
        <f t="shared" si="15"/>
        <v>92.343709841779571</v>
      </c>
      <c r="AC32" s="22">
        <f t="shared" si="15"/>
        <v>58.829531606759517</v>
      </c>
      <c r="AD32" s="22">
        <f t="shared" si="15"/>
        <v>92.343709841779571</v>
      </c>
      <c r="AE32" s="22">
        <f t="shared" si="15"/>
        <v>82.969099891398841</v>
      </c>
      <c r="AF32" s="22">
        <f t="shared" si="15"/>
        <v>95.765324826237006</v>
      </c>
      <c r="AG32" s="22">
        <f t="shared" si="15"/>
        <v>101.40667764504303</v>
      </c>
      <c r="AH32" s="22">
        <f t="shared" si="15"/>
        <v>82.229399541456075</v>
      </c>
      <c r="AI32" s="22">
        <f t="shared" si="15"/>
        <v>89.666882861003714</v>
      </c>
      <c r="AJ32" s="22">
        <f t="shared" si="15"/>
        <v>79.721214878278772</v>
      </c>
      <c r="AK32" s="22">
        <f t="shared" si="15"/>
        <v>115.1345834930373</v>
      </c>
      <c r="AL32" s="22">
        <f t="shared" si="15"/>
        <v>59.179780433546348</v>
      </c>
      <c r="AM32" s="22">
        <f t="shared" si="15"/>
        <v>97.616231022317663</v>
      </c>
      <c r="AN32" s="22">
        <f ca="1">AVERAGE(OFFSET($A32,0,Fixtures!$D$6,1,3))</f>
        <v>78.047447113312657</v>
      </c>
      <c r="AO32" s="22">
        <f ca="1">AVERAGE(OFFSET($A32,0,Fixtures!$D$6,1,6))</f>
        <v>85.590623892112333</v>
      </c>
      <c r="AP32" s="22">
        <f ca="1">AVERAGE(OFFSET($A32,0,Fixtures!$D$6,1,9))</f>
        <v>88.674047176110435</v>
      </c>
      <c r="AQ32" s="22">
        <f ca="1">AVERAGE(OFFSET($A32,0,Fixtures!$D$6,1,12))</f>
        <v>86.075823596180896</v>
      </c>
      <c r="AR32" s="22">
        <f ca="1">IF(OR(Fixtures!$D$6&lt;=0,Fixtures!$D$6&gt;39),AVERAGE(A32:AM32),AVERAGE(OFFSET($A32,0,Fixtures!$D$6,1,39-Fixtures!$D$6)))</f>
        <v>86.805676003714368</v>
      </c>
    </row>
    <row r="33" spans="1:44" x14ac:dyDescent="0.25">
      <c r="A33" s="30" t="s">
        <v>112</v>
      </c>
      <c r="B33" s="22">
        <f>MIN(VLOOKUP($A26,$A$2:$AM$12,B$14+1,FALSE),VLOOKUP($A33,$A$2:$AM$12,B$14+1,FALSE))</f>
        <v>84.988280748515805</v>
      </c>
      <c r="C33" s="22">
        <f t="shared" ref="C33:AM33" si="16">MIN(VLOOKUP($A26,$A$2:$AM$12,C$14+1,FALSE),VLOOKUP($A33,$A$2:$AM$12,C$14+1,FALSE))</f>
        <v>58.829531606759517</v>
      </c>
      <c r="D33" s="22">
        <f t="shared" si="16"/>
        <v>94.201022857939606</v>
      </c>
      <c r="E33" s="22">
        <f t="shared" si="16"/>
        <v>139.24910293248271</v>
      </c>
      <c r="F33" s="22">
        <f t="shared" si="16"/>
        <v>79.867825381896267</v>
      </c>
      <c r="G33" s="22">
        <f t="shared" si="16"/>
        <v>72.330842752112204</v>
      </c>
      <c r="H33" s="22">
        <f t="shared" si="16"/>
        <v>129.75064428616039</v>
      </c>
      <c r="I33" s="22">
        <f t="shared" si="16"/>
        <v>88.30793433298453</v>
      </c>
      <c r="J33" s="22">
        <f t="shared" si="16"/>
        <v>82.969099891398841</v>
      </c>
      <c r="K33" s="22">
        <f t="shared" si="16"/>
        <v>95.765324826237006</v>
      </c>
      <c r="L33" s="22">
        <f t="shared" si="16"/>
        <v>70.821152883736488</v>
      </c>
      <c r="M33" s="22">
        <f t="shared" si="16"/>
        <v>107.93191974031443</v>
      </c>
      <c r="N33" s="22">
        <f t="shared" si="16"/>
        <v>107.24840824615927</v>
      </c>
      <c r="O33" s="22">
        <f t="shared" si="16"/>
        <v>113.46819122701986</v>
      </c>
      <c r="P33" s="22">
        <f t="shared" si="16"/>
        <v>59.179780433546348</v>
      </c>
      <c r="Q33" s="22">
        <f t="shared" si="16"/>
        <v>86.559186857900158</v>
      </c>
      <c r="R33" s="22">
        <f t="shared" si="16"/>
        <v>71.902760852706081</v>
      </c>
      <c r="S33" s="22">
        <f t="shared" si="16"/>
        <v>75.553944416001471</v>
      </c>
      <c r="T33" s="22">
        <f t="shared" si="16"/>
        <v>73.363813249912127</v>
      </c>
      <c r="U33" s="22">
        <f t="shared" si="16"/>
        <v>69.535866066967472</v>
      </c>
      <c r="V33" s="22">
        <f t="shared" si="16"/>
        <v>113.93108421748586</v>
      </c>
      <c r="W33" s="22">
        <f t="shared" si="16"/>
        <v>79.721214878278772</v>
      </c>
      <c r="X33" s="22">
        <f t="shared" si="16"/>
        <v>81.867577343514867</v>
      </c>
      <c r="Y33" s="22">
        <f t="shared" si="16"/>
        <v>84.988280748515805</v>
      </c>
      <c r="Z33" s="22">
        <f t="shared" si="16"/>
        <v>71.902760852706081</v>
      </c>
      <c r="AA33" s="22">
        <f t="shared" si="16"/>
        <v>69.535866066967472</v>
      </c>
      <c r="AB33" s="22">
        <f t="shared" si="16"/>
        <v>82.229399541456075</v>
      </c>
      <c r="AC33" s="22">
        <f t="shared" si="16"/>
        <v>58.829531606759517</v>
      </c>
      <c r="AD33" s="22">
        <f t="shared" si="16"/>
        <v>70.821152883736488</v>
      </c>
      <c r="AE33" s="22">
        <f t="shared" si="16"/>
        <v>72.330842752112204</v>
      </c>
      <c r="AF33" s="22">
        <f t="shared" si="16"/>
        <v>131.08138785641688</v>
      </c>
      <c r="AG33" s="22">
        <f t="shared" si="16"/>
        <v>88.30793433298453</v>
      </c>
      <c r="AH33" s="22">
        <f t="shared" si="16"/>
        <v>86.559186857900158</v>
      </c>
      <c r="AI33" s="22">
        <f t="shared" si="16"/>
        <v>92.837611003925332</v>
      </c>
      <c r="AJ33" s="22">
        <f t="shared" si="16"/>
        <v>113.93108421748586</v>
      </c>
      <c r="AK33" s="22">
        <f t="shared" si="16"/>
        <v>115.1345834930373</v>
      </c>
      <c r="AL33" s="22">
        <f t="shared" si="16"/>
        <v>59.179780433546348</v>
      </c>
      <c r="AM33" s="22">
        <f t="shared" si="16"/>
        <v>97.616231022317663</v>
      </c>
      <c r="AN33" s="22">
        <f ca="1">AVERAGE(OFFSET($A33,0,Fixtures!$D$6,1,3))</f>
        <v>67.327175747536074</v>
      </c>
      <c r="AO33" s="22">
        <f ca="1">AVERAGE(OFFSET($A33,0,Fixtures!$D$6,1,6))</f>
        <v>84.655006048318299</v>
      </c>
      <c r="AP33" s="22">
        <f ca="1">AVERAGE(OFFSET($A33,0,Fixtures!$D$6,1,9))</f>
        <v>92.203701667150924</v>
      </c>
      <c r="AQ33" s="22">
        <f ca="1">AVERAGE(OFFSET($A33,0,Fixtures!$D$6,1,12))</f>
        <v>87.829708517313193</v>
      </c>
      <c r="AR33" s="22">
        <f ca="1">IF(OR(Fixtures!$D$6&lt;=0,Fixtures!$D$6&gt;39),AVERAGE(A33:AM33),AVERAGE(OFFSET($A33,0,Fixtures!$D$6,1,39-Fixtures!$D$6)))</f>
        <v>89.693575132747483</v>
      </c>
    </row>
    <row r="34" spans="1:44" x14ac:dyDescent="0.25">
      <c r="A34" s="30" t="s">
        <v>10</v>
      </c>
      <c r="B34" s="22">
        <f>MIN(VLOOKUP($A26,$A$2:$AM$12,B$14+1,FALSE),VLOOKUP($A34,$A$2:$AM$12,B$14+1,FALSE))</f>
        <v>89.666882861003714</v>
      </c>
      <c r="C34" s="22">
        <f t="shared" ref="C34:AM34" si="17">MIN(VLOOKUP($A26,$A$2:$AM$12,C$14+1,FALSE),VLOOKUP($A34,$A$2:$AM$12,C$14+1,FALSE))</f>
        <v>79.721214878278772</v>
      </c>
      <c r="D34" s="22">
        <f t="shared" si="17"/>
        <v>94.201022857939606</v>
      </c>
      <c r="E34" s="22">
        <f t="shared" si="17"/>
        <v>107.24840824615927</v>
      </c>
      <c r="F34" s="22">
        <f t="shared" si="17"/>
        <v>79.867825381896267</v>
      </c>
      <c r="G34" s="22">
        <f t="shared" si="17"/>
        <v>69.535866066967472</v>
      </c>
      <c r="H34" s="22">
        <f t="shared" si="17"/>
        <v>107.93191974031443</v>
      </c>
      <c r="I34" s="22">
        <f t="shared" si="17"/>
        <v>88.30793433298453</v>
      </c>
      <c r="J34" s="22">
        <f t="shared" si="17"/>
        <v>100.0603723087404</v>
      </c>
      <c r="K34" s="22">
        <f t="shared" si="17"/>
        <v>95.765324826237006</v>
      </c>
      <c r="L34" s="22">
        <f t="shared" si="17"/>
        <v>70.821152883736488</v>
      </c>
      <c r="M34" s="22">
        <f t="shared" si="17"/>
        <v>95.765324826237006</v>
      </c>
      <c r="N34" s="22">
        <f t="shared" si="17"/>
        <v>101.40667764504303</v>
      </c>
      <c r="O34" s="22">
        <f t="shared" si="17"/>
        <v>73.363813249912127</v>
      </c>
      <c r="P34" s="22">
        <f t="shared" si="17"/>
        <v>70.821152883736488</v>
      </c>
      <c r="Q34" s="22">
        <f t="shared" si="17"/>
        <v>72.330842752112204</v>
      </c>
      <c r="R34" s="22">
        <f t="shared" si="17"/>
        <v>71.902760852706081</v>
      </c>
      <c r="S34" s="22">
        <f t="shared" si="17"/>
        <v>75.553944416001471</v>
      </c>
      <c r="T34" s="22">
        <f t="shared" si="17"/>
        <v>107.93191974031443</v>
      </c>
      <c r="U34" s="22">
        <f t="shared" si="17"/>
        <v>58.829531606759517</v>
      </c>
      <c r="V34" s="22">
        <f t="shared" si="17"/>
        <v>88.30793433298453</v>
      </c>
      <c r="W34" s="22">
        <f t="shared" si="17"/>
        <v>117.04650812095635</v>
      </c>
      <c r="X34" s="22">
        <f t="shared" si="17"/>
        <v>81.867577343514867</v>
      </c>
      <c r="Y34" s="22">
        <f t="shared" si="17"/>
        <v>71.902760852706081</v>
      </c>
      <c r="Z34" s="22">
        <f t="shared" si="17"/>
        <v>97.437040406785172</v>
      </c>
      <c r="AA34" s="22">
        <f t="shared" si="17"/>
        <v>73.363813249912127</v>
      </c>
      <c r="AB34" s="22">
        <f t="shared" si="17"/>
        <v>81.867577343514867</v>
      </c>
      <c r="AC34" s="22">
        <f t="shared" si="17"/>
        <v>58.829531606759517</v>
      </c>
      <c r="AD34" s="22">
        <f t="shared" si="17"/>
        <v>59.179780433546348</v>
      </c>
      <c r="AE34" s="22">
        <f t="shared" si="17"/>
        <v>82.969099891398841</v>
      </c>
      <c r="AF34" s="22">
        <f t="shared" si="17"/>
        <v>82.969099891398841</v>
      </c>
      <c r="AG34" s="22">
        <f t="shared" si="17"/>
        <v>89.666882861003714</v>
      </c>
      <c r="AH34" s="22">
        <f t="shared" si="17"/>
        <v>86.559186857900158</v>
      </c>
      <c r="AI34" s="22">
        <f t="shared" si="17"/>
        <v>117.04650812095635</v>
      </c>
      <c r="AJ34" s="22">
        <f t="shared" si="17"/>
        <v>131.08138785641688</v>
      </c>
      <c r="AK34" s="22">
        <f t="shared" si="17"/>
        <v>82.229399541456075</v>
      </c>
      <c r="AL34" s="22">
        <f t="shared" si="17"/>
        <v>59.179780433546348</v>
      </c>
      <c r="AM34" s="22">
        <f t="shared" si="17"/>
        <v>75.553944416001471</v>
      </c>
      <c r="AN34" s="22">
        <f ca="1">AVERAGE(OFFSET($A34,0,Fixtures!$D$6,1,3))</f>
        <v>66.992803977234914</v>
      </c>
      <c r="AO34" s="22">
        <f ca="1">AVERAGE(OFFSET($A34,0,Fixtures!$D$6,1,6))</f>
        <v>76.695596923667907</v>
      </c>
      <c r="AP34" s="22">
        <f ca="1">AVERAGE(OFFSET($A34,0,Fixtures!$D$6,1,9))</f>
        <v>87.836764117870743</v>
      </c>
      <c r="AQ34" s="22">
        <f ca="1">AVERAGE(OFFSET($A34,0,Fixtures!$D$6,1,12))</f>
        <v>82.688117157301619</v>
      </c>
      <c r="AR34" s="22">
        <f ca="1">IF(OR(Fixtures!$D$6&lt;=0,Fixtures!$D$6&gt;39),AVERAGE(A34:AM34),AVERAGE(OFFSET($A34,0,Fixtures!$D$6,1,39-Fixtures!$D$6)))</f>
        <v>84.114963810034965</v>
      </c>
    </row>
    <row r="35" spans="1:44" x14ac:dyDescent="0.25">
      <c r="A35" s="30" t="s">
        <v>71</v>
      </c>
      <c r="B35" s="22">
        <f>MIN(VLOOKUP($A26,$A$2:$AM$12,B$14+1,FALSE),VLOOKUP($A35,$A$2:$AM$12,B$14+1,FALSE))</f>
        <v>82.229399541456075</v>
      </c>
      <c r="C35" s="22">
        <f t="shared" ref="C35:AM35" si="18">MIN(VLOOKUP($A26,$A$2:$AM$12,C$14+1,FALSE),VLOOKUP($A35,$A$2:$AM$12,C$14+1,FALSE))</f>
        <v>79.721214878278772</v>
      </c>
      <c r="D35" s="22">
        <f t="shared" si="18"/>
        <v>79.721214878278772</v>
      </c>
      <c r="E35" s="22">
        <f t="shared" si="18"/>
        <v>72.330842752112204</v>
      </c>
      <c r="F35" s="22">
        <f t="shared" si="18"/>
        <v>79.867825381896267</v>
      </c>
      <c r="G35" s="22">
        <f t="shared" si="18"/>
        <v>72.330842752112204</v>
      </c>
      <c r="H35" s="22">
        <f t="shared" si="18"/>
        <v>113.46819122701986</v>
      </c>
      <c r="I35" s="22">
        <f t="shared" si="18"/>
        <v>75.553944416001471</v>
      </c>
      <c r="J35" s="22">
        <f t="shared" si="18"/>
        <v>100.0603723087404</v>
      </c>
      <c r="K35" s="22">
        <f t="shared" si="18"/>
        <v>69.535866066967472</v>
      </c>
      <c r="L35" s="22">
        <f t="shared" si="18"/>
        <v>70.821152883736488</v>
      </c>
      <c r="M35" s="22">
        <f t="shared" si="18"/>
        <v>86.559186857900158</v>
      </c>
      <c r="N35" s="22">
        <f t="shared" si="18"/>
        <v>79.867825381896267</v>
      </c>
      <c r="O35" s="22">
        <f t="shared" si="18"/>
        <v>115.1345834930373</v>
      </c>
      <c r="P35" s="22">
        <f t="shared" si="18"/>
        <v>101.40667764504303</v>
      </c>
      <c r="Q35" s="22">
        <f t="shared" si="18"/>
        <v>58.829531606759517</v>
      </c>
      <c r="R35" s="22">
        <f t="shared" si="18"/>
        <v>71.902760852706081</v>
      </c>
      <c r="S35" s="22">
        <f t="shared" si="18"/>
        <v>75.553944416001471</v>
      </c>
      <c r="T35" s="22">
        <f t="shared" si="18"/>
        <v>92.343709841779571</v>
      </c>
      <c r="U35" s="22">
        <f t="shared" si="18"/>
        <v>69.535866066967472</v>
      </c>
      <c r="V35" s="22">
        <f t="shared" si="18"/>
        <v>92.837611003925332</v>
      </c>
      <c r="W35" s="22">
        <f t="shared" si="18"/>
        <v>84.988280748515805</v>
      </c>
      <c r="X35" s="22">
        <f t="shared" si="18"/>
        <v>81.867577343514867</v>
      </c>
      <c r="Y35" s="22">
        <f t="shared" si="18"/>
        <v>84.988280748515805</v>
      </c>
      <c r="Z35" s="22">
        <f t="shared" si="18"/>
        <v>95.765324826237006</v>
      </c>
      <c r="AA35" s="22">
        <f t="shared" si="18"/>
        <v>73.363813249912127</v>
      </c>
      <c r="AB35" s="22">
        <f t="shared" si="18"/>
        <v>92.343709841779571</v>
      </c>
      <c r="AC35" s="22">
        <f t="shared" si="18"/>
        <v>58.829531606759517</v>
      </c>
      <c r="AD35" s="22">
        <f t="shared" si="18"/>
        <v>71.902760852706081</v>
      </c>
      <c r="AE35" s="22">
        <f t="shared" si="18"/>
        <v>82.969099891398841</v>
      </c>
      <c r="AF35" s="22">
        <f t="shared" si="18"/>
        <v>97.616231022317663</v>
      </c>
      <c r="AG35" s="22">
        <f t="shared" si="18"/>
        <v>94.201022857939606</v>
      </c>
      <c r="AH35" s="22">
        <f t="shared" si="18"/>
        <v>86.559186857900158</v>
      </c>
      <c r="AI35" s="22">
        <f t="shared" si="18"/>
        <v>70.821152883736488</v>
      </c>
      <c r="AJ35" s="22">
        <f t="shared" si="18"/>
        <v>59.179780433546348</v>
      </c>
      <c r="AK35" s="22">
        <f t="shared" si="18"/>
        <v>97.437040406785172</v>
      </c>
      <c r="AL35" s="22">
        <f t="shared" si="18"/>
        <v>59.179780433546348</v>
      </c>
      <c r="AM35" s="22">
        <f t="shared" si="18"/>
        <v>97.616231022317663</v>
      </c>
      <c r="AN35" s="22">
        <f ca="1">AVERAGE(OFFSET($A35,0,Fixtures!$D$6,1,3))</f>
        <v>71.233797450288151</v>
      </c>
      <c r="AO35" s="22">
        <f ca="1">AVERAGE(OFFSET($A35,0,Fixtures!$D$6,1,6))</f>
        <v>82.012972181503656</v>
      </c>
      <c r="AP35" s="22">
        <f ca="1">AVERAGE(OFFSET($A35,0,Fixtures!$D$6,1,9))</f>
        <v>79.94620075700999</v>
      </c>
      <c r="AQ35" s="22">
        <f ca="1">AVERAGE(OFFSET($A35,0,Fixtures!$D$6,1,12))</f>
        <v>78.96213464327019</v>
      </c>
      <c r="AR35" s="22">
        <f ca="1">IF(OR(Fixtures!$D$6&lt;=0,Fixtures!$D$6&gt;39),AVERAGE(A35:AM35),AVERAGE(OFFSET($A35,0,Fixtures!$D$6,1,39-Fixtures!$D$6)))</f>
        <v>79.664710751723092</v>
      </c>
    </row>
    <row r="36" spans="1:44" x14ac:dyDescent="0.25">
      <c r="A36" s="30" t="s">
        <v>63</v>
      </c>
      <c r="B36" s="22">
        <f>MIN(VLOOKUP($A26,$A$2:$AM$12,B$14+1,FALSE),VLOOKUP($A36,$A$2:$AM$12,B$14+1,FALSE))</f>
        <v>89.666882861003714</v>
      </c>
      <c r="C36" s="22">
        <f t="shared" ref="C36:AM36" si="19">MIN(VLOOKUP($A26,$A$2:$AM$12,C$14+1,FALSE),VLOOKUP($A36,$A$2:$AM$12,C$14+1,FALSE))</f>
        <v>79.721214878278772</v>
      </c>
      <c r="D36" s="22">
        <f t="shared" si="19"/>
        <v>89.666882861003714</v>
      </c>
      <c r="E36" s="22">
        <f t="shared" si="19"/>
        <v>70.821152883736488</v>
      </c>
      <c r="F36" s="22">
        <f t="shared" si="19"/>
        <v>79.867825381896267</v>
      </c>
      <c r="G36" s="22">
        <f t="shared" si="19"/>
        <v>72.330842752112204</v>
      </c>
      <c r="H36" s="22">
        <f t="shared" si="19"/>
        <v>84.988280748515805</v>
      </c>
      <c r="I36" s="22">
        <f t="shared" si="19"/>
        <v>58.829531606759517</v>
      </c>
      <c r="J36" s="22">
        <f t="shared" si="19"/>
        <v>100.0603723087404</v>
      </c>
      <c r="K36" s="22">
        <f t="shared" si="19"/>
        <v>75.553944416001471</v>
      </c>
      <c r="L36" s="22">
        <f t="shared" si="19"/>
        <v>59.179780433546348</v>
      </c>
      <c r="M36" s="22">
        <f t="shared" si="19"/>
        <v>97.616231022317663</v>
      </c>
      <c r="N36" s="22">
        <f t="shared" si="19"/>
        <v>88.30793433298453</v>
      </c>
      <c r="O36" s="22">
        <f t="shared" si="19"/>
        <v>139.24910293248271</v>
      </c>
      <c r="P36" s="22">
        <f t="shared" si="19"/>
        <v>101.40667764504303</v>
      </c>
      <c r="Q36" s="22">
        <f t="shared" si="19"/>
        <v>82.969099891398841</v>
      </c>
      <c r="R36" s="22">
        <f t="shared" si="19"/>
        <v>71.902760852706081</v>
      </c>
      <c r="S36" s="22">
        <f t="shared" si="19"/>
        <v>75.553944416001471</v>
      </c>
      <c r="T36" s="22">
        <f t="shared" si="19"/>
        <v>71.902760852706081</v>
      </c>
      <c r="U36" s="22">
        <f t="shared" si="19"/>
        <v>69.535866066967472</v>
      </c>
      <c r="V36" s="22">
        <f t="shared" si="19"/>
        <v>69.535866066967472</v>
      </c>
      <c r="W36" s="22">
        <f t="shared" si="19"/>
        <v>92.343709841779571</v>
      </c>
      <c r="X36" s="22">
        <f t="shared" si="19"/>
        <v>81.867577343514867</v>
      </c>
      <c r="Y36" s="22">
        <f t="shared" si="19"/>
        <v>84.988280748515805</v>
      </c>
      <c r="Z36" s="22">
        <f t="shared" si="19"/>
        <v>82.229399541456075</v>
      </c>
      <c r="AA36" s="22">
        <f t="shared" si="19"/>
        <v>73.363813249912127</v>
      </c>
      <c r="AB36" s="22">
        <f t="shared" si="19"/>
        <v>92.343709841779571</v>
      </c>
      <c r="AC36" s="22">
        <f t="shared" si="19"/>
        <v>58.829531606759517</v>
      </c>
      <c r="AD36" s="22">
        <f t="shared" si="19"/>
        <v>101.40667764504303</v>
      </c>
      <c r="AE36" s="22">
        <f t="shared" si="19"/>
        <v>82.969099891398841</v>
      </c>
      <c r="AF36" s="22">
        <f t="shared" si="19"/>
        <v>107.93191974031443</v>
      </c>
      <c r="AG36" s="22">
        <f t="shared" si="19"/>
        <v>107.24840824615927</v>
      </c>
      <c r="AH36" s="22">
        <f t="shared" si="19"/>
        <v>72.330842752112204</v>
      </c>
      <c r="AI36" s="22">
        <f t="shared" si="19"/>
        <v>79.867825381896267</v>
      </c>
      <c r="AJ36" s="22">
        <f t="shared" si="19"/>
        <v>86.559186857900158</v>
      </c>
      <c r="AK36" s="22">
        <f t="shared" si="19"/>
        <v>73.363813249912127</v>
      </c>
      <c r="AL36" s="22">
        <f t="shared" si="19"/>
        <v>59.179780433546348</v>
      </c>
      <c r="AM36" s="22">
        <f t="shared" si="19"/>
        <v>81.867577343514867</v>
      </c>
      <c r="AN36" s="22">
        <f ca="1">AVERAGE(OFFSET($A36,0,Fixtures!$D$6,1,3))</f>
        <v>81.068436381067144</v>
      </c>
      <c r="AO36" s="22">
        <f ca="1">AVERAGE(OFFSET($A36,0,Fixtures!$D$6,1,6))</f>
        <v>88.452746646964556</v>
      </c>
      <c r="AP36" s="22">
        <f ca="1">AVERAGE(OFFSET($A36,0,Fixtures!$D$6,1,9))</f>
        <v>85.61192281905511</v>
      </c>
      <c r="AQ36" s="22">
        <f ca="1">AVERAGE(OFFSET($A36,0,Fixtures!$D$6,1,12))</f>
        <v>82.718591627468697</v>
      </c>
      <c r="AR36" s="22">
        <f ca="1">IF(OR(Fixtures!$D$6&lt;=0,Fixtures!$D$6&gt;39),AVERAGE(A36:AM36),AVERAGE(OFFSET($A36,0,Fixtures!$D$6,1,39-Fixtures!$D$6)))</f>
        <v>82.868605740777923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si="20">MIN(VLOOKUP($A38,$A$2:$AM$12,B$14+1,FALSE),VLOOKUP($A39,$A$2:$AM$12,B$14+1,FALSE))</f>
        <v>75.553944416001471</v>
      </c>
      <c r="C39" s="22">
        <f t="shared" si="20"/>
        <v>69.535866066967472</v>
      </c>
      <c r="D39" s="22">
        <f t="shared" si="20"/>
        <v>95.765324826237006</v>
      </c>
      <c r="E39" s="22">
        <f t="shared" si="20"/>
        <v>71.902760852706081</v>
      </c>
      <c r="F39" s="22">
        <f t="shared" si="20"/>
        <v>79.721214878278772</v>
      </c>
      <c r="G39" s="22">
        <f t="shared" si="20"/>
        <v>101.40667764504303</v>
      </c>
      <c r="H39" s="22">
        <f t="shared" si="20"/>
        <v>79.721214878278772</v>
      </c>
      <c r="I39" s="22">
        <f t="shared" si="20"/>
        <v>86.559186857900158</v>
      </c>
      <c r="J39" s="22">
        <f t="shared" si="20"/>
        <v>70.821152883736488</v>
      </c>
      <c r="K39" s="22">
        <f t="shared" si="20"/>
        <v>89.666882861003714</v>
      </c>
      <c r="L39" s="22">
        <f t="shared" si="20"/>
        <v>107.24840824615927</v>
      </c>
      <c r="M39" s="22">
        <f t="shared" si="20"/>
        <v>72.330842752112204</v>
      </c>
      <c r="N39" s="22">
        <f t="shared" si="20"/>
        <v>59.179780433546348</v>
      </c>
      <c r="O39" s="22">
        <f t="shared" si="20"/>
        <v>107.93191974031443</v>
      </c>
      <c r="P39" s="22">
        <f t="shared" si="20"/>
        <v>71.902760852706081</v>
      </c>
      <c r="Q39" s="22">
        <f t="shared" si="20"/>
        <v>107.47745649532192</v>
      </c>
      <c r="R39" s="22">
        <f t="shared" si="20"/>
        <v>92.343709841779571</v>
      </c>
      <c r="S39" s="22">
        <f t="shared" si="20"/>
        <v>79.867825381896267</v>
      </c>
      <c r="T39" s="22">
        <f t="shared" si="20"/>
        <v>70.821152883736488</v>
      </c>
      <c r="U39" s="22">
        <f t="shared" si="20"/>
        <v>89.666882861003714</v>
      </c>
      <c r="V39" s="22">
        <f t="shared" si="20"/>
        <v>97.437040406785172</v>
      </c>
      <c r="W39" s="22">
        <f t="shared" si="20"/>
        <v>73.363813249912127</v>
      </c>
      <c r="X39" s="22">
        <f t="shared" si="20"/>
        <v>86.559186857900158</v>
      </c>
      <c r="Y39" s="22">
        <f t="shared" si="20"/>
        <v>73.363813249912127</v>
      </c>
      <c r="Z39" s="22">
        <f t="shared" si="20"/>
        <v>81.867577343514867</v>
      </c>
      <c r="AA39" s="22">
        <f t="shared" si="20"/>
        <v>88.30793433298453</v>
      </c>
      <c r="AB39" s="22">
        <f t="shared" si="20"/>
        <v>97.616231022317663</v>
      </c>
      <c r="AC39" s="22">
        <f t="shared" si="20"/>
        <v>75.553944416001471</v>
      </c>
      <c r="AD39" s="22">
        <f t="shared" si="20"/>
        <v>131.36133571650458</v>
      </c>
      <c r="AE39" s="22">
        <f t="shared" si="20"/>
        <v>58.829531606759517</v>
      </c>
      <c r="AF39" s="22">
        <f t="shared" si="20"/>
        <v>72.330842752112204</v>
      </c>
      <c r="AG39" s="22">
        <f t="shared" si="20"/>
        <v>59.179780433546348</v>
      </c>
      <c r="AH39" s="22">
        <f t="shared" si="20"/>
        <v>131.08138785641688</v>
      </c>
      <c r="AI39" s="22">
        <f t="shared" si="20"/>
        <v>88.30793433298453</v>
      </c>
      <c r="AJ39" s="22">
        <f t="shared" si="20"/>
        <v>58.829531606759517</v>
      </c>
      <c r="AK39" s="22">
        <f t="shared" si="20"/>
        <v>117.04650812095635</v>
      </c>
      <c r="AL39" s="22">
        <f t="shared" si="20"/>
        <v>82.969099891398841</v>
      </c>
      <c r="AM39" s="22">
        <f t="shared" si="20"/>
        <v>97.437040406785172</v>
      </c>
      <c r="AN39" s="22">
        <f ca="1">AVERAGE(OFFSET($A39,0,Fixtures!$D$6,1,3))</f>
        <v>88.581603913088529</v>
      </c>
      <c r="AO39" s="22">
        <f ca="1">AVERAGE(OFFSET($A39,0,Fixtures!$D$6,1,6))</f>
        <v>88.05613713022349</v>
      </c>
      <c r="AP39" s="22">
        <f ca="1">AVERAGE(OFFSET($A39,0,Fixtures!$D$6,1,9))</f>
        <v>88.057866315782377</v>
      </c>
      <c r="AQ39" s="22">
        <f ca="1">AVERAGE(OFFSET($A39,0,Fixtures!$D$6,1,12))</f>
        <v>88.459045087776147</v>
      </c>
      <c r="AR39" s="22">
        <f ca="1">IF(OR(Fixtures!$D$6&lt;=0,Fixtures!$D$6&gt;39),AVERAGE(A39:AM39),AVERAGE(OFFSET($A39,0,Fixtures!$D$6,1,39-Fixtures!$D$6)))</f>
        <v>88.447903376384133</v>
      </c>
    </row>
    <row r="40" spans="1:44" x14ac:dyDescent="0.25">
      <c r="A40" s="30" t="s">
        <v>121</v>
      </c>
      <c r="B40" s="22">
        <f>MIN(VLOOKUP($A38,$A$2:$AM$12,B$14+1,FALSE),VLOOKUP($A40,$A$2:$AM$12,B$14+1,FALSE))</f>
        <v>75.553944416001471</v>
      </c>
      <c r="C40" s="22">
        <f t="shared" ref="C40:AM40" si="21">MIN(VLOOKUP($A38,$A$2:$AM$12,C$14+1,FALSE),VLOOKUP($A40,$A$2:$AM$12,C$14+1,FALSE))</f>
        <v>79.721214878278772</v>
      </c>
      <c r="D40" s="22">
        <f t="shared" si="21"/>
        <v>94.201022857939606</v>
      </c>
      <c r="E40" s="22">
        <f t="shared" si="21"/>
        <v>131.36133571650458</v>
      </c>
      <c r="F40" s="22">
        <f t="shared" si="21"/>
        <v>79.867825381896267</v>
      </c>
      <c r="G40" s="22">
        <f t="shared" si="21"/>
        <v>72.330842752112204</v>
      </c>
      <c r="H40" s="22">
        <f t="shared" si="21"/>
        <v>79.721214878278772</v>
      </c>
      <c r="I40" s="22">
        <f t="shared" si="21"/>
        <v>88.30793433298453</v>
      </c>
      <c r="J40" s="22">
        <f t="shared" si="21"/>
        <v>70.821152883736488</v>
      </c>
      <c r="K40" s="22">
        <f t="shared" si="21"/>
        <v>89.666882861003714</v>
      </c>
      <c r="L40" s="22">
        <f t="shared" si="21"/>
        <v>70.821152883736488</v>
      </c>
      <c r="M40" s="22">
        <f t="shared" si="21"/>
        <v>72.330842752112204</v>
      </c>
      <c r="N40" s="22">
        <f t="shared" si="21"/>
        <v>92.837611003925332</v>
      </c>
      <c r="O40" s="22">
        <f t="shared" si="21"/>
        <v>107.93191974031443</v>
      </c>
      <c r="P40" s="22">
        <f t="shared" si="21"/>
        <v>71.902760852706081</v>
      </c>
      <c r="Q40" s="22">
        <f t="shared" si="21"/>
        <v>92.837611003925332</v>
      </c>
      <c r="R40" s="22">
        <f t="shared" si="21"/>
        <v>71.902760852706081</v>
      </c>
      <c r="S40" s="22">
        <f t="shared" si="21"/>
        <v>75.553944416001471</v>
      </c>
      <c r="T40" s="22">
        <f t="shared" si="21"/>
        <v>82.969099891398841</v>
      </c>
      <c r="U40" s="22">
        <f t="shared" si="21"/>
        <v>69.535866066967472</v>
      </c>
      <c r="V40" s="22">
        <f t="shared" si="21"/>
        <v>97.437040406785172</v>
      </c>
      <c r="W40" s="22">
        <f t="shared" si="21"/>
        <v>73.363813249912127</v>
      </c>
      <c r="X40" s="22">
        <f t="shared" si="21"/>
        <v>81.867577343514867</v>
      </c>
      <c r="Y40" s="22">
        <f t="shared" si="21"/>
        <v>82.229399541456075</v>
      </c>
      <c r="Z40" s="22">
        <f t="shared" si="21"/>
        <v>81.867577343514867</v>
      </c>
      <c r="AA40" s="22">
        <f t="shared" si="21"/>
        <v>73.363813249912127</v>
      </c>
      <c r="AB40" s="22">
        <f t="shared" si="21"/>
        <v>92.343709841779571</v>
      </c>
      <c r="AC40" s="22">
        <f t="shared" si="21"/>
        <v>58.829531606759517</v>
      </c>
      <c r="AD40" s="22">
        <f t="shared" si="21"/>
        <v>113.46819122701986</v>
      </c>
      <c r="AE40" s="22">
        <f t="shared" si="21"/>
        <v>58.829531606759517</v>
      </c>
      <c r="AF40" s="22">
        <f t="shared" si="21"/>
        <v>113.46819122701986</v>
      </c>
      <c r="AG40" s="22">
        <f t="shared" si="21"/>
        <v>59.179780433546348</v>
      </c>
      <c r="AH40" s="22">
        <f t="shared" si="21"/>
        <v>86.559186857900158</v>
      </c>
      <c r="AI40" s="22">
        <f t="shared" si="21"/>
        <v>88.30793433298453</v>
      </c>
      <c r="AJ40" s="22">
        <f t="shared" si="21"/>
        <v>107.47745649532192</v>
      </c>
      <c r="AK40" s="22">
        <f t="shared" si="21"/>
        <v>115.1345834930373</v>
      </c>
      <c r="AL40" s="22">
        <f t="shared" si="21"/>
        <v>59.179780433546348</v>
      </c>
      <c r="AM40" s="22">
        <f t="shared" si="21"/>
        <v>97.616231022317663</v>
      </c>
      <c r="AN40" s="22">
        <f ca="1">AVERAGE(OFFSET($A40,0,Fixtures!$D$6,1,3))</f>
        <v>77.042418146846288</v>
      </c>
      <c r="AO40" s="22">
        <f ca="1">AVERAGE(OFFSET($A40,0,Fixtures!$D$6,1,6))</f>
        <v>81.722402159834203</v>
      </c>
      <c r="AP40" s="22">
        <f ca="1">AVERAGE(OFFSET($A40,0,Fixtures!$D$6,1,9))</f>
        <v>89.028265253372126</v>
      </c>
      <c r="AQ40" s="22">
        <f ca="1">AVERAGE(OFFSET($A40,0,Fixtures!$D$6,1,12))</f>
        <v>86.257734740254946</v>
      </c>
      <c r="AR40" s="22">
        <f ca="1">IF(OR(Fixtures!$D$6&lt;=0,Fixtures!$D$6&gt;39),AVERAGE(A40:AM40),AVERAGE(OFFSET($A40,0,Fixtures!$D$6,1,39-Fixtures!$D$6)))</f>
        <v>87.095490794201183</v>
      </c>
    </row>
    <row r="41" spans="1:44" x14ac:dyDescent="0.25">
      <c r="A41" s="30" t="s">
        <v>61</v>
      </c>
      <c r="B41" s="22">
        <f>MIN(VLOOKUP($A38,$A$2:$AM$12,B$14+1,FALSE),VLOOKUP($A41,$A$2:$AM$12,B$14+1,FALSE))</f>
        <v>75.553944416001471</v>
      </c>
      <c r="C41" s="22">
        <f t="shared" ref="C41:AM41" si="22">MIN(VLOOKUP($A38,$A$2:$AM$12,C$14+1,FALSE),VLOOKUP($A41,$A$2:$AM$12,C$14+1,FALSE))</f>
        <v>100.0603723087404</v>
      </c>
      <c r="D41" s="22">
        <f t="shared" si="22"/>
        <v>113.46819122701986</v>
      </c>
      <c r="E41" s="22">
        <f t="shared" si="22"/>
        <v>129.75064428616039</v>
      </c>
      <c r="F41" s="22">
        <f t="shared" si="22"/>
        <v>95.765324826237006</v>
      </c>
      <c r="G41" s="22">
        <f t="shared" si="22"/>
        <v>70.821152883736488</v>
      </c>
      <c r="H41" s="22">
        <f t="shared" si="22"/>
        <v>79.721214878278772</v>
      </c>
      <c r="I41" s="22">
        <f t="shared" si="22"/>
        <v>95.765324826237006</v>
      </c>
      <c r="J41" s="22">
        <f t="shared" si="22"/>
        <v>70.821152883736488</v>
      </c>
      <c r="K41" s="22">
        <f t="shared" si="22"/>
        <v>89.666882861003714</v>
      </c>
      <c r="L41" s="22">
        <f t="shared" si="22"/>
        <v>92.343709841779571</v>
      </c>
      <c r="M41" s="22">
        <f t="shared" si="22"/>
        <v>72.330842752112204</v>
      </c>
      <c r="N41" s="22">
        <f t="shared" si="22"/>
        <v>89.666882861003714</v>
      </c>
      <c r="O41" s="22">
        <f t="shared" si="22"/>
        <v>58.829531606759517</v>
      </c>
      <c r="P41" s="22">
        <f t="shared" si="22"/>
        <v>71.902760852706081</v>
      </c>
      <c r="Q41" s="22">
        <f t="shared" si="22"/>
        <v>107.93191974031443</v>
      </c>
      <c r="R41" s="22">
        <f t="shared" si="22"/>
        <v>59.179780433546348</v>
      </c>
      <c r="S41" s="22">
        <f t="shared" si="22"/>
        <v>79.867825381896267</v>
      </c>
      <c r="T41" s="22">
        <f t="shared" si="22"/>
        <v>82.969099891398841</v>
      </c>
      <c r="U41" s="22">
        <f t="shared" si="22"/>
        <v>100.50259943955743</v>
      </c>
      <c r="V41" s="22">
        <f t="shared" si="22"/>
        <v>81.867577343514867</v>
      </c>
      <c r="W41" s="22">
        <f t="shared" si="22"/>
        <v>73.363813249912127</v>
      </c>
      <c r="X41" s="22">
        <f t="shared" si="22"/>
        <v>86.559186857900158</v>
      </c>
      <c r="Y41" s="22">
        <f t="shared" si="22"/>
        <v>82.229399541456075</v>
      </c>
      <c r="Z41" s="22">
        <f t="shared" si="22"/>
        <v>81.867577343514867</v>
      </c>
      <c r="AA41" s="22">
        <f t="shared" si="22"/>
        <v>92.343709841779571</v>
      </c>
      <c r="AB41" s="22">
        <f t="shared" si="22"/>
        <v>69.535866066967472</v>
      </c>
      <c r="AC41" s="22">
        <f t="shared" si="22"/>
        <v>72.330842752112204</v>
      </c>
      <c r="AD41" s="22">
        <f t="shared" si="22"/>
        <v>88.30793433298453</v>
      </c>
      <c r="AE41" s="22">
        <f t="shared" si="22"/>
        <v>58.829531606759517</v>
      </c>
      <c r="AF41" s="22">
        <f t="shared" si="22"/>
        <v>73.363813249912127</v>
      </c>
      <c r="AG41" s="22">
        <f t="shared" si="22"/>
        <v>59.179780433546348</v>
      </c>
      <c r="AH41" s="22">
        <f t="shared" si="22"/>
        <v>75.553944416001471</v>
      </c>
      <c r="AI41" s="22">
        <f t="shared" si="22"/>
        <v>88.30793433298453</v>
      </c>
      <c r="AJ41" s="22">
        <f t="shared" si="22"/>
        <v>107.47745649532192</v>
      </c>
      <c r="AK41" s="22">
        <f t="shared" si="22"/>
        <v>92.837611003925332</v>
      </c>
      <c r="AL41" s="22">
        <f t="shared" si="22"/>
        <v>86.559186857900158</v>
      </c>
      <c r="AM41" s="22">
        <f t="shared" si="22"/>
        <v>82.229399541456075</v>
      </c>
      <c r="AN41" s="22">
        <f ca="1">AVERAGE(OFFSET($A41,0,Fixtures!$D$6,1,3))</f>
        <v>73.156102897285407</v>
      </c>
      <c r="AO41" s="22">
        <f ca="1">AVERAGE(OFFSET($A41,0,Fixtures!$D$6,1,6))</f>
        <v>71.260974465219363</v>
      </c>
      <c r="AP41" s="22">
        <f ca="1">AVERAGE(OFFSET($A41,0,Fixtures!$D$6,1,9))</f>
        <v>79.576538735949768</v>
      </c>
      <c r="AQ41" s="22">
        <f ca="1">AVERAGE(OFFSET($A41,0,Fixtures!$D$6,1,12))</f>
        <v>79.844461493349129</v>
      </c>
      <c r="AR41" s="22">
        <f ca="1">IF(OR(Fixtures!$D$6&lt;=0,Fixtures!$D$6&gt;39),AVERAGE(A41:AM41),AVERAGE(OFFSET($A41,0,Fixtures!$D$6,1,39-Fixtures!$D$6)))</f>
        <v>80.452494092991273</v>
      </c>
    </row>
    <row r="42" spans="1:44" x14ac:dyDescent="0.25">
      <c r="A42" s="30" t="s">
        <v>53</v>
      </c>
      <c r="B42" s="22">
        <f>MIN(VLOOKUP($A38,$A$2:$AM$12,B$14+1,FALSE),VLOOKUP($A42,$A$2:$AM$12,B$14+1,FALSE))</f>
        <v>75.553944416001471</v>
      </c>
      <c r="C42" s="22">
        <f t="shared" ref="C42:AM42" si="23">MIN(VLOOKUP($A38,$A$2:$AM$12,C$14+1,FALSE),VLOOKUP($A42,$A$2:$AM$12,C$14+1,FALSE))</f>
        <v>92.343709841779571</v>
      </c>
      <c r="D42" s="22">
        <f t="shared" si="23"/>
        <v>131.08138785641688</v>
      </c>
      <c r="E42" s="22">
        <f t="shared" si="23"/>
        <v>81.867577343514867</v>
      </c>
      <c r="F42" s="22">
        <f t="shared" si="23"/>
        <v>95.765324826237006</v>
      </c>
      <c r="G42" s="22">
        <f t="shared" si="23"/>
        <v>92.837611003925332</v>
      </c>
      <c r="H42" s="22">
        <f t="shared" si="23"/>
        <v>70.821152883736488</v>
      </c>
      <c r="I42" s="22">
        <f t="shared" si="23"/>
        <v>97.437040406785172</v>
      </c>
      <c r="J42" s="22">
        <f t="shared" si="23"/>
        <v>70.821152883736488</v>
      </c>
      <c r="K42" s="22">
        <f t="shared" si="23"/>
        <v>89.666882861003714</v>
      </c>
      <c r="L42" s="22">
        <f t="shared" si="23"/>
        <v>107.24840824615927</v>
      </c>
      <c r="M42" s="22">
        <f t="shared" si="23"/>
        <v>72.330842752112204</v>
      </c>
      <c r="N42" s="22">
        <f t="shared" si="23"/>
        <v>92.837611003925332</v>
      </c>
      <c r="O42" s="22">
        <f t="shared" si="23"/>
        <v>97.616231022317663</v>
      </c>
      <c r="P42" s="22">
        <f t="shared" si="23"/>
        <v>69.535866066967472</v>
      </c>
      <c r="Q42" s="22">
        <f t="shared" si="23"/>
        <v>89.666882861003714</v>
      </c>
      <c r="R42" s="22">
        <f t="shared" si="23"/>
        <v>82.229399541456075</v>
      </c>
      <c r="S42" s="22">
        <f t="shared" si="23"/>
        <v>72.330842752112204</v>
      </c>
      <c r="T42" s="22">
        <f t="shared" si="23"/>
        <v>79.721214878278772</v>
      </c>
      <c r="U42" s="22">
        <f t="shared" si="23"/>
        <v>100.50259943955743</v>
      </c>
      <c r="V42" s="22">
        <f t="shared" si="23"/>
        <v>86.559186857900158</v>
      </c>
      <c r="W42" s="22">
        <f t="shared" si="23"/>
        <v>73.363813249912127</v>
      </c>
      <c r="X42" s="22">
        <f t="shared" si="23"/>
        <v>86.559186857900158</v>
      </c>
      <c r="Y42" s="22">
        <f t="shared" si="23"/>
        <v>82.229399541456075</v>
      </c>
      <c r="Z42" s="22">
        <f t="shared" si="23"/>
        <v>75.553944416001471</v>
      </c>
      <c r="AA42" s="22">
        <f t="shared" si="23"/>
        <v>92.343709841779571</v>
      </c>
      <c r="AB42" s="22">
        <f t="shared" si="23"/>
        <v>59.179780433546348</v>
      </c>
      <c r="AC42" s="22">
        <f t="shared" si="23"/>
        <v>100.50259943955743</v>
      </c>
      <c r="AD42" s="22">
        <f t="shared" si="23"/>
        <v>73.363813249912127</v>
      </c>
      <c r="AE42" s="22">
        <f t="shared" si="23"/>
        <v>58.829531606759517</v>
      </c>
      <c r="AF42" s="22">
        <f t="shared" si="23"/>
        <v>113.46819122701986</v>
      </c>
      <c r="AG42" s="22">
        <f t="shared" si="23"/>
        <v>59.179780433546348</v>
      </c>
      <c r="AH42" s="22">
        <f t="shared" si="23"/>
        <v>131.08138785641688</v>
      </c>
      <c r="AI42" s="22">
        <f t="shared" si="23"/>
        <v>88.30793433298453</v>
      </c>
      <c r="AJ42" s="22">
        <f t="shared" si="23"/>
        <v>100.0603723087404</v>
      </c>
      <c r="AK42" s="22">
        <f t="shared" si="23"/>
        <v>107.24840824615927</v>
      </c>
      <c r="AL42" s="22">
        <f t="shared" si="23"/>
        <v>94.201022857939606</v>
      </c>
      <c r="AM42" s="22">
        <f t="shared" si="23"/>
        <v>88.30793433298453</v>
      </c>
      <c r="AN42" s="22">
        <f ca="1">AVERAGE(OFFSET($A42,0,Fixtures!$D$6,1,3))</f>
        <v>77.565314765409695</v>
      </c>
      <c r="AO42" s="22">
        <f ca="1">AVERAGE(OFFSET($A42,0,Fixtures!$D$6,1,6))</f>
        <v>89.404217302202028</v>
      </c>
      <c r="AP42" s="22">
        <f ca="1">AVERAGE(OFFSET($A42,0,Fixtures!$D$6,1,9))</f>
        <v>92.449113189010703</v>
      </c>
      <c r="AQ42" s="22">
        <f ca="1">AVERAGE(OFFSET($A42,0,Fixtures!$D$6,1,12))</f>
        <v>91.009690888119181</v>
      </c>
      <c r="AR42" s="22">
        <f ca="1">IF(OR(Fixtures!$D$6&lt;=0,Fixtures!$D$6&gt;39),AVERAGE(A42:AM42),AVERAGE(OFFSET($A42,0,Fixtures!$D$6,1,39-Fixtures!$D$6)))</f>
        <v>92.231906899274591</v>
      </c>
    </row>
    <row r="43" spans="1:44" x14ac:dyDescent="0.25">
      <c r="A43" s="30" t="s">
        <v>2</v>
      </c>
      <c r="B43" s="22">
        <f>MIN(VLOOKUP($A38,$A$2:$AM$12,B$14+1,FALSE),VLOOKUP($A43,$A$2:$AM$12,B$14+1,FALSE))</f>
        <v>75.553944416001471</v>
      </c>
      <c r="C43" s="22">
        <f t="shared" ref="C43:AM43" si="24">MIN(VLOOKUP($A38,$A$2:$AM$12,C$14+1,FALSE),VLOOKUP($A43,$A$2:$AM$12,C$14+1,FALSE))</f>
        <v>86.559186857900158</v>
      </c>
      <c r="D43" s="22">
        <f t="shared" si="24"/>
        <v>107.93191974031443</v>
      </c>
      <c r="E43" s="22">
        <f t="shared" si="24"/>
        <v>73.363813249912127</v>
      </c>
      <c r="F43" s="22">
        <f t="shared" si="24"/>
        <v>95.765324826237006</v>
      </c>
      <c r="G43" s="22">
        <f t="shared" si="24"/>
        <v>82.229399541456075</v>
      </c>
      <c r="H43" s="22">
        <f t="shared" si="24"/>
        <v>79.721214878278772</v>
      </c>
      <c r="I43" s="22">
        <f t="shared" si="24"/>
        <v>101.40667764504303</v>
      </c>
      <c r="J43" s="22">
        <f t="shared" si="24"/>
        <v>70.821152883736488</v>
      </c>
      <c r="K43" s="22">
        <f t="shared" si="24"/>
        <v>89.666882861003714</v>
      </c>
      <c r="L43" s="22">
        <f t="shared" si="24"/>
        <v>97.437040406785172</v>
      </c>
      <c r="M43" s="22">
        <f t="shared" si="24"/>
        <v>69.535866066967472</v>
      </c>
      <c r="N43" s="22">
        <f t="shared" si="24"/>
        <v>92.837611003925332</v>
      </c>
      <c r="O43" s="22">
        <f t="shared" si="24"/>
        <v>107.93191974031443</v>
      </c>
      <c r="P43" s="22">
        <f t="shared" si="24"/>
        <v>71.902760852706081</v>
      </c>
      <c r="Q43" s="22">
        <f t="shared" si="24"/>
        <v>94.201022857939606</v>
      </c>
      <c r="R43" s="22">
        <f t="shared" si="24"/>
        <v>97.616231022317663</v>
      </c>
      <c r="S43" s="22">
        <f t="shared" si="24"/>
        <v>58.829531606759517</v>
      </c>
      <c r="T43" s="22">
        <f t="shared" si="24"/>
        <v>82.969099891398841</v>
      </c>
      <c r="U43" s="22">
        <f t="shared" si="24"/>
        <v>95.765324826237006</v>
      </c>
      <c r="V43" s="22">
        <f t="shared" si="24"/>
        <v>97.437040406785172</v>
      </c>
      <c r="W43" s="22">
        <f t="shared" si="24"/>
        <v>73.363813249912127</v>
      </c>
      <c r="X43" s="22">
        <f t="shared" si="24"/>
        <v>86.559186857900158</v>
      </c>
      <c r="Y43" s="22">
        <f t="shared" si="24"/>
        <v>82.229399541456075</v>
      </c>
      <c r="Z43" s="22">
        <f t="shared" si="24"/>
        <v>70.821152883736488</v>
      </c>
      <c r="AA43" s="22">
        <f t="shared" si="24"/>
        <v>92.343709841779571</v>
      </c>
      <c r="AB43" s="22">
        <f t="shared" si="24"/>
        <v>71.902760852706081</v>
      </c>
      <c r="AC43" s="22">
        <f t="shared" si="24"/>
        <v>79.867825381896267</v>
      </c>
      <c r="AD43" s="22">
        <f t="shared" si="24"/>
        <v>115.1345834930373</v>
      </c>
      <c r="AE43" s="22">
        <f t="shared" si="24"/>
        <v>58.829531606759517</v>
      </c>
      <c r="AF43" s="22">
        <f t="shared" si="24"/>
        <v>81.867577343514867</v>
      </c>
      <c r="AG43" s="22">
        <f t="shared" si="24"/>
        <v>59.179780433546348</v>
      </c>
      <c r="AH43" s="22">
        <f t="shared" si="24"/>
        <v>79.721214878278772</v>
      </c>
      <c r="AI43" s="22">
        <f t="shared" si="24"/>
        <v>88.30793433298453</v>
      </c>
      <c r="AJ43" s="22">
        <f t="shared" si="24"/>
        <v>89.666882861003714</v>
      </c>
      <c r="AK43" s="22">
        <f t="shared" si="24"/>
        <v>88.30793433298453</v>
      </c>
      <c r="AL43" s="22">
        <f t="shared" si="24"/>
        <v>94.201022857939606</v>
      </c>
      <c r="AM43" s="22">
        <f t="shared" si="24"/>
        <v>117.04650812095635</v>
      </c>
      <c r="AN43" s="22">
        <f ca="1">AVERAGE(OFFSET($A43,0,Fixtures!$D$6,1,3))</f>
        <v>84.610646827231037</v>
      </c>
      <c r="AO43" s="22">
        <f ca="1">AVERAGE(OFFSET($A43,0,Fixtures!$D$6,1,6))</f>
        <v>79.100085522838853</v>
      </c>
      <c r="AP43" s="22">
        <f ca="1">AVERAGE(OFFSET($A43,0,Fixtures!$D$6,1,9))</f>
        <v>82.320362740445091</v>
      </c>
      <c r="AQ43" s="22">
        <f ca="1">AVERAGE(OFFSET($A43,0,Fixtures!$D$6,1,12))</f>
        <v>86.395120205844407</v>
      </c>
      <c r="AR43" s="22">
        <f ca="1">IF(OR(Fixtures!$D$6&lt;=0,Fixtures!$D$6&gt;39),AVERAGE(A43:AM43),AVERAGE(OFFSET($A43,0,Fixtures!$D$6,1,39-Fixtures!$D$6)))</f>
        <v>86.557345058445605</v>
      </c>
    </row>
    <row r="44" spans="1:44" x14ac:dyDescent="0.25">
      <c r="A44" s="30" t="s">
        <v>113</v>
      </c>
      <c r="B44" s="22">
        <f>MIN(VLOOKUP($A38,$A$2:$AM$12,B$14+1,FALSE),VLOOKUP($A44,$A$2:$AM$12,B$14+1,FALSE))</f>
        <v>75.553944416001471</v>
      </c>
      <c r="C44" s="22">
        <f t="shared" ref="C44:AM44" si="25">MIN(VLOOKUP($A38,$A$2:$AM$12,C$14+1,FALSE),VLOOKUP($A44,$A$2:$AM$12,C$14+1,FALSE))</f>
        <v>59.179780433546348</v>
      </c>
      <c r="D44" s="22">
        <f t="shared" si="25"/>
        <v>113.93108421748586</v>
      </c>
      <c r="E44" s="22">
        <f t="shared" si="25"/>
        <v>97.437040406785172</v>
      </c>
      <c r="F44" s="22">
        <f t="shared" si="25"/>
        <v>95.765324826237006</v>
      </c>
      <c r="G44" s="22">
        <f t="shared" si="25"/>
        <v>97.616231022317663</v>
      </c>
      <c r="H44" s="22">
        <f t="shared" si="25"/>
        <v>71.902760852706081</v>
      </c>
      <c r="I44" s="22">
        <f t="shared" si="25"/>
        <v>81.867577343514867</v>
      </c>
      <c r="J44" s="22">
        <f t="shared" si="25"/>
        <v>70.821152883736488</v>
      </c>
      <c r="K44" s="22">
        <f t="shared" si="25"/>
        <v>89.666882861003714</v>
      </c>
      <c r="L44" s="22">
        <f t="shared" si="25"/>
        <v>100.50259943955743</v>
      </c>
      <c r="M44" s="22">
        <f t="shared" si="25"/>
        <v>72.330842752112204</v>
      </c>
      <c r="N44" s="22">
        <f t="shared" si="25"/>
        <v>92.837611003925332</v>
      </c>
      <c r="O44" s="22">
        <f t="shared" si="25"/>
        <v>82.969099891398841</v>
      </c>
      <c r="P44" s="22">
        <f t="shared" si="25"/>
        <v>71.902760852706081</v>
      </c>
      <c r="Q44" s="22">
        <f t="shared" si="25"/>
        <v>75.553944416001471</v>
      </c>
      <c r="R44" s="22">
        <f t="shared" si="25"/>
        <v>131.36133571650458</v>
      </c>
      <c r="S44" s="22">
        <f t="shared" si="25"/>
        <v>79.867825381896267</v>
      </c>
      <c r="T44" s="22">
        <f t="shared" si="25"/>
        <v>82.969099891398841</v>
      </c>
      <c r="U44" s="22">
        <f t="shared" si="25"/>
        <v>88.30793433298453</v>
      </c>
      <c r="V44" s="22">
        <f t="shared" si="25"/>
        <v>58.829531606759517</v>
      </c>
      <c r="W44" s="22">
        <f t="shared" si="25"/>
        <v>73.363813249912127</v>
      </c>
      <c r="X44" s="22">
        <f t="shared" si="25"/>
        <v>69.535866066967472</v>
      </c>
      <c r="Y44" s="22">
        <f t="shared" si="25"/>
        <v>82.229399541456075</v>
      </c>
      <c r="Z44" s="22">
        <f t="shared" si="25"/>
        <v>72.330842752112204</v>
      </c>
      <c r="AA44" s="22">
        <f t="shared" si="25"/>
        <v>92.343709841779571</v>
      </c>
      <c r="AB44" s="22">
        <f t="shared" si="25"/>
        <v>97.616231022317663</v>
      </c>
      <c r="AC44" s="22">
        <f t="shared" si="25"/>
        <v>107.47745649532192</v>
      </c>
      <c r="AD44" s="22">
        <f t="shared" si="25"/>
        <v>92.343709841779571</v>
      </c>
      <c r="AE44" s="22">
        <f t="shared" si="25"/>
        <v>58.829531606759517</v>
      </c>
      <c r="AF44" s="22">
        <f t="shared" si="25"/>
        <v>95.765324826237006</v>
      </c>
      <c r="AG44" s="22">
        <f t="shared" si="25"/>
        <v>59.179780433546348</v>
      </c>
      <c r="AH44" s="22">
        <f t="shared" si="25"/>
        <v>82.229399541456075</v>
      </c>
      <c r="AI44" s="22">
        <f t="shared" si="25"/>
        <v>88.30793433298453</v>
      </c>
      <c r="AJ44" s="22">
        <f t="shared" si="25"/>
        <v>79.721214878278772</v>
      </c>
      <c r="AK44" s="22">
        <f t="shared" si="25"/>
        <v>139.24910293248271</v>
      </c>
      <c r="AL44" s="22">
        <f t="shared" si="25"/>
        <v>79.867825381896267</v>
      </c>
      <c r="AM44" s="22">
        <f t="shared" si="25"/>
        <v>117.04650812095635</v>
      </c>
      <c r="AN44" s="22">
        <f ca="1">AVERAGE(OFFSET($A44,0,Fixtures!$D$6,1,3))</f>
        <v>86.216899314620335</v>
      </c>
      <c r="AO44" s="22">
        <f ca="1">AVERAGE(OFFSET($A44,0,Fixtures!$D$6,1,6))</f>
        <v>82.637533790850071</v>
      </c>
      <c r="AP44" s="22">
        <f ca="1">AVERAGE(OFFSET($A44,0,Fixtures!$D$6,1,9))</f>
        <v>89.233717209871827</v>
      </c>
      <c r="AQ44" s="22">
        <f ca="1">AVERAGE(OFFSET($A44,0,Fixtures!$D$6,1,12))</f>
        <v>90.519557308859945</v>
      </c>
      <c r="AR44" s="22">
        <f ca="1">IF(OR(Fixtures!$D$6&lt;=0,Fixtures!$D$6&gt;39),AVERAGE(A44:AM44),AVERAGE(OFFSET($A44,0,Fixtures!$D$6,1,39-Fixtures!$D$6)))</f>
        <v>90.910708035609005</v>
      </c>
    </row>
    <row r="45" spans="1:44" x14ac:dyDescent="0.25">
      <c r="A45" s="30" t="s">
        <v>112</v>
      </c>
      <c r="B45" s="22">
        <f>MIN(VLOOKUP($A38,$A$2:$AM$12,B$14+1,FALSE),VLOOKUP($A45,$A$2:$AM$12,B$14+1,FALSE))</f>
        <v>75.553944416001471</v>
      </c>
      <c r="C45" s="22">
        <f t="shared" ref="C45:AM45" si="26">MIN(VLOOKUP($A38,$A$2:$AM$12,C$14+1,FALSE),VLOOKUP($A45,$A$2:$AM$12,C$14+1,FALSE))</f>
        <v>58.829531606759517</v>
      </c>
      <c r="D45" s="22">
        <f t="shared" si="26"/>
        <v>107.47745649532192</v>
      </c>
      <c r="E45" s="22">
        <f t="shared" si="26"/>
        <v>131.36133571650458</v>
      </c>
      <c r="F45" s="22">
        <f t="shared" si="26"/>
        <v>94.201022857939606</v>
      </c>
      <c r="G45" s="22">
        <f t="shared" si="26"/>
        <v>115.1345834930373</v>
      </c>
      <c r="H45" s="22">
        <f t="shared" si="26"/>
        <v>79.721214878278772</v>
      </c>
      <c r="I45" s="22">
        <f t="shared" si="26"/>
        <v>89.666882861003714</v>
      </c>
      <c r="J45" s="22">
        <f t="shared" si="26"/>
        <v>70.821152883736488</v>
      </c>
      <c r="K45" s="22">
        <f t="shared" si="26"/>
        <v>89.666882861003714</v>
      </c>
      <c r="L45" s="22">
        <f t="shared" si="26"/>
        <v>79.867825381896267</v>
      </c>
      <c r="M45" s="22">
        <f t="shared" si="26"/>
        <v>72.330842752112204</v>
      </c>
      <c r="N45" s="22">
        <f t="shared" si="26"/>
        <v>92.837611003925332</v>
      </c>
      <c r="O45" s="22">
        <f t="shared" si="26"/>
        <v>107.93191974031443</v>
      </c>
      <c r="P45" s="22">
        <f t="shared" si="26"/>
        <v>59.179780433546348</v>
      </c>
      <c r="Q45" s="22">
        <f t="shared" si="26"/>
        <v>86.559186857900158</v>
      </c>
      <c r="R45" s="22">
        <f t="shared" si="26"/>
        <v>81.867577343514867</v>
      </c>
      <c r="S45" s="22">
        <f t="shared" si="26"/>
        <v>79.867825381896267</v>
      </c>
      <c r="T45" s="22">
        <f t="shared" si="26"/>
        <v>73.363813249912127</v>
      </c>
      <c r="U45" s="22">
        <f t="shared" si="26"/>
        <v>100.50259943955743</v>
      </c>
      <c r="V45" s="22">
        <f t="shared" si="26"/>
        <v>97.437040406785172</v>
      </c>
      <c r="W45" s="22">
        <f t="shared" si="26"/>
        <v>73.363813249912127</v>
      </c>
      <c r="X45" s="22">
        <f t="shared" si="26"/>
        <v>86.559186857900158</v>
      </c>
      <c r="Y45" s="22">
        <f t="shared" si="26"/>
        <v>82.229399541456075</v>
      </c>
      <c r="Z45" s="22">
        <f t="shared" si="26"/>
        <v>71.902760852706081</v>
      </c>
      <c r="AA45" s="22">
        <f t="shared" si="26"/>
        <v>69.535866066967472</v>
      </c>
      <c r="AB45" s="22">
        <f t="shared" si="26"/>
        <v>82.229399541456075</v>
      </c>
      <c r="AC45" s="22">
        <f t="shared" si="26"/>
        <v>100.0603723087404</v>
      </c>
      <c r="AD45" s="22">
        <f t="shared" si="26"/>
        <v>70.821152883736488</v>
      </c>
      <c r="AE45" s="22">
        <f t="shared" si="26"/>
        <v>58.829531606759517</v>
      </c>
      <c r="AF45" s="22">
        <f t="shared" si="26"/>
        <v>113.46819122701986</v>
      </c>
      <c r="AG45" s="22">
        <f t="shared" si="26"/>
        <v>59.179780433546348</v>
      </c>
      <c r="AH45" s="22">
        <f t="shared" si="26"/>
        <v>97.616231022317663</v>
      </c>
      <c r="AI45" s="22">
        <f t="shared" si="26"/>
        <v>88.30793433298453</v>
      </c>
      <c r="AJ45" s="22">
        <f t="shared" si="26"/>
        <v>107.47745649532192</v>
      </c>
      <c r="AK45" s="22">
        <f t="shared" si="26"/>
        <v>131.36133571650458</v>
      </c>
      <c r="AL45" s="22">
        <f t="shared" si="26"/>
        <v>94.201022857939606</v>
      </c>
      <c r="AM45" s="22">
        <f t="shared" si="26"/>
        <v>115.1345834930373</v>
      </c>
      <c r="AN45" s="22">
        <f ca="1">AVERAGE(OFFSET($A45,0,Fixtures!$D$6,1,3))</f>
        <v>76.570352266412144</v>
      </c>
      <c r="AO45" s="22">
        <f ca="1">AVERAGE(OFFSET($A45,0,Fixtures!$D$6,1,6))</f>
        <v>83.329209913686711</v>
      </c>
      <c r="AP45" s="22">
        <f ca="1">AVERAGE(OFFSET($A45,0,Fixtures!$D$6,1,9))</f>
        <v>91.902442891881265</v>
      </c>
      <c r="AQ45" s="22">
        <f ca="1">AVERAGE(OFFSET($A45,0,Fixtures!$D$6,1,12))</f>
        <v>92.752328720360026</v>
      </c>
      <c r="AR45" s="22">
        <f ca="1">IF(OR(Fixtures!$D$6&lt;=0,Fixtures!$D$6&gt;39),AVERAGE(A45:AM45),AVERAGE(OFFSET($A45,0,Fixtures!$D$6,1,39-Fixtures!$D$6)))</f>
        <v>94.223417488900751</v>
      </c>
    </row>
    <row r="46" spans="1:44" x14ac:dyDescent="0.25">
      <c r="A46" s="30" t="s">
        <v>10</v>
      </c>
      <c r="B46" s="22">
        <f>MIN(VLOOKUP($A38,$A$2:$AM$12,B$14+1,FALSE),VLOOKUP($A46,$A$2:$AM$12,B$14+1,FALSE))</f>
        <v>75.553944416001471</v>
      </c>
      <c r="C46" s="22">
        <f t="shared" ref="C46:AM46" si="27">MIN(VLOOKUP($A38,$A$2:$AM$12,C$14+1,FALSE),VLOOKUP($A46,$A$2:$AM$12,C$14+1,FALSE))</f>
        <v>100.0603723087404</v>
      </c>
      <c r="D46" s="22">
        <f t="shared" si="27"/>
        <v>100.50259943955743</v>
      </c>
      <c r="E46" s="22">
        <f t="shared" si="27"/>
        <v>107.24840824615927</v>
      </c>
      <c r="F46" s="22">
        <f t="shared" si="27"/>
        <v>92.343709841779571</v>
      </c>
      <c r="G46" s="22">
        <f t="shared" si="27"/>
        <v>69.535866066967472</v>
      </c>
      <c r="H46" s="22">
        <f t="shared" si="27"/>
        <v>79.721214878278772</v>
      </c>
      <c r="I46" s="22">
        <f t="shared" si="27"/>
        <v>101.40667764504303</v>
      </c>
      <c r="J46" s="22">
        <f t="shared" si="27"/>
        <v>70.821152883736488</v>
      </c>
      <c r="K46" s="22">
        <f t="shared" si="27"/>
        <v>89.666882861003714</v>
      </c>
      <c r="L46" s="22">
        <f t="shared" si="27"/>
        <v>107.24840824615927</v>
      </c>
      <c r="M46" s="22">
        <f t="shared" si="27"/>
        <v>72.330842752112204</v>
      </c>
      <c r="N46" s="22">
        <f t="shared" si="27"/>
        <v>92.837611003925332</v>
      </c>
      <c r="O46" s="22">
        <f t="shared" si="27"/>
        <v>73.363813249912127</v>
      </c>
      <c r="P46" s="22">
        <f t="shared" si="27"/>
        <v>70.821152883736488</v>
      </c>
      <c r="Q46" s="22">
        <f t="shared" si="27"/>
        <v>72.330842752112204</v>
      </c>
      <c r="R46" s="22">
        <f t="shared" si="27"/>
        <v>79.721214878278772</v>
      </c>
      <c r="S46" s="22">
        <f t="shared" si="27"/>
        <v>79.867825381896267</v>
      </c>
      <c r="T46" s="22">
        <f t="shared" si="27"/>
        <v>82.969099891398841</v>
      </c>
      <c r="U46" s="22">
        <f t="shared" si="27"/>
        <v>58.829531606759517</v>
      </c>
      <c r="V46" s="22">
        <f t="shared" si="27"/>
        <v>88.30793433298453</v>
      </c>
      <c r="W46" s="22">
        <f t="shared" si="27"/>
        <v>73.363813249912127</v>
      </c>
      <c r="X46" s="22">
        <f t="shared" si="27"/>
        <v>86.559186857900158</v>
      </c>
      <c r="Y46" s="22">
        <f t="shared" si="27"/>
        <v>71.902760852706081</v>
      </c>
      <c r="Z46" s="22">
        <f t="shared" si="27"/>
        <v>81.867577343514867</v>
      </c>
      <c r="AA46" s="22">
        <f t="shared" si="27"/>
        <v>79.867825381896267</v>
      </c>
      <c r="AB46" s="22">
        <f t="shared" si="27"/>
        <v>81.867577343514867</v>
      </c>
      <c r="AC46" s="22">
        <f t="shared" si="27"/>
        <v>97.437040406785172</v>
      </c>
      <c r="AD46" s="22">
        <f t="shared" si="27"/>
        <v>59.179780433546348</v>
      </c>
      <c r="AE46" s="22">
        <f t="shared" si="27"/>
        <v>58.829531606759517</v>
      </c>
      <c r="AF46" s="22">
        <f t="shared" si="27"/>
        <v>82.969099891398841</v>
      </c>
      <c r="AG46" s="22">
        <f t="shared" si="27"/>
        <v>59.179780433546348</v>
      </c>
      <c r="AH46" s="22">
        <f t="shared" si="27"/>
        <v>131.08138785641688</v>
      </c>
      <c r="AI46" s="22">
        <f t="shared" si="27"/>
        <v>88.30793433298453</v>
      </c>
      <c r="AJ46" s="22">
        <f t="shared" si="27"/>
        <v>107.47745649532192</v>
      </c>
      <c r="AK46" s="22">
        <f t="shared" si="27"/>
        <v>82.229399541456075</v>
      </c>
      <c r="AL46" s="22">
        <f t="shared" si="27"/>
        <v>84.988280748515805</v>
      </c>
      <c r="AM46" s="22">
        <f t="shared" si="27"/>
        <v>75.553944416001471</v>
      </c>
      <c r="AN46" s="22">
        <f ca="1">AVERAGE(OFFSET($A46,0,Fixtures!$D$6,1,3))</f>
        <v>71.815450815697019</v>
      </c>
      <c r="AO46" s="22">
        <f ca="1">AVERAGE(OFFSET($A46,0,Fixtures!$D$6,1,6))</f>
        <v>81.446103438075525</v>
      </c>
      <c r="AP46" s="22">
        <f ca="1">AVERAGE(OFFSET($A46,0,Fixtures!$D$6,1,9))</f>
        <v>85.187934555357288</v>
      </c>
      <c r="AQ46" s="22">
        <f ca="1">AVERAGE(OFFSET($A46,0,Fixtures!$D$6,1,12))</f>
        <v>83.25409058153582</v>
      </c>
      <c r="AR46" s="22">
        <f ca="1">IF(OR(Fixtures!$D$6&lt;=0,Fixtures!$D$6&gt;39),AVERAGE(A46:AM46),AVERAGE(OFFSET($A46,0,Fixtures!$D$6,1,39-Fixtures!$D$6)))</f>
        <v>84.29396692388481</v>
      </c>
    </row>
    <row r="47" spans="1:44" x14ac:dyDescent="0.25">
      <c r="A47" s="30" t="s">
        <v>71</v>
      </c>
      <c r="B47" s="22">
        <f>MIN(VLOOKUP($A38,$A$2:$AM$12,B$14+1,FALSE),VLOOKUP($A47,$A$2:$AM$12,B$14+1,FALSE))</f>
        <v>75.553944416001471</v>
      </c>
      <c r="C47" s="22">
        <f t="shared" ref="C47:AM47" si="28">MIN(VLOOKUP($A38,$A$2:$AM$12,C$14+1,FALSE),VLOOKUP($A47,$A$2:$AM$12,C$14+1,FALSE))</f>
        <v>100.0603723087404</v>
      </c>
      <c r="D47" s="22">
        <f t="shared" si="28"/>
        <v>79.721214878278772</v>
      </c>
      <c r="E47" s="22">
        <f t="shared" si="28"/>
        <v>72.330842752112204</v>
      </c>
      <c r="F47" s="22">
        <f t="shared" si="28"/>
        <v>82.969099891398841</v>
      </c>
      <c r="G47" s="22">
        <f t="shared" si="28"/>
        <v>115.1345834930373</v>
      </c>
      <c r="H47" s="22">
        <f t="shared" si="28"/>
        <v>79.721214878278772</v>
      </c>
      <c r="I47" s="22">
        <f t="shared" si="28"/>
        <v>75.553944416001471</v>
      </c>
      <c r="J47" s="22">
        <f t="shared" si="28"/>
        <v>70.821152883736488</v>
      </c>
      <c r="K47" s="22">
        <f t="shared" si="28"/>
        <v>69.535866066967472</v>
      </c>
      <c r="L47" s="22">
        <f t="shared" si="28"/>
        <v>107.24840824615927</v>
      </c>
      <c r="M47" s="22">
        <f t="shared" si="28"/>
        <v>72.330842752112204</v>
      </c>
      <c r="N47" s="22">
        <f t="shared" si="28"/>
        <v>79.867825381896267</v>
      </c>
      <c r="O47" s="22">
        <f t="shared" si="28"/>
        <v>107.93191974031443</v>
      </c>
      <c r="P47" s="22">
        <f t="shared" si="28"/>
        <v>71.902760852706081</v>
      </c>
      <c r="Q47" s="22">
        <f t="shared" si="28"/>
        <v>58.829531606759517</v>
      </c>
      <c r="R47" s="22">
        <f t="shared" si="28"/>
        <v>139.24910293248271</v>
      </c>
      <c r="S47" s="22">
        <f t="shared" si="28"/>
        <v>79.867825381896267</v>
      </c>
      <c r="T47" s="22">
        <f t="shared" si="28"/>
        <v>82.969099891398841</v>
      </c>
      <c r="U47" s="22">
        <f t="shared" si="28"/>
        <v>81.867577343514867</v>
      </c>
      <c r="V47" s="22">
        <f t="shared" si="28"/>
        <v>92.837611003925332</v>
      </c>
      <c r="W47" s="22">
        <f t="shared" si="28"/>
        <v>73.363813249912127</v>
      </c>
      <c r="X47" s="22">
        <f t="shared" si="28"/>
        <v>86.559186857900158</v>
      </c>
      <c r="Y47" s="22">
        <f t="shared" si="28"/>
        <v>82.229399541456075</v>
      </c>
      <c r="Z47" s="22">
        <f t="shared" si="28"/>
        <v>81.867577343514867</v>
      </c>
      <c r="AA47" s="22">
        <f t="shared" si="28"/>
        <v>92.343709841779571</v>
      </c>
      <c r="AB47" s="22">
        <f t="shared" si="28"/>
        <v>97.616231022317663</v>
      </c>
      <c r="AC47" s="22">
        <f t="shared" si="28"/>
        <v>113.93108421748586</v>
      </c>
      <c r="AD47" s="22">
        <f t="shared" si="28"/>
        <v>71.902760852706081</v>
      </c>
      <c r="AE47" s="22">
        <f t="shared" si="28"/>
        <v>58.829531606759517</v>
      </c>
      <c r="AF47" s="22">
        <f t="shared" si="28"/>
        <v>97.616231022317663</v>
      </c>
      <c r="AG47" s="22">
        <f t="shared" si="28"/>
        <v>59.179780433546348</v>
      </c>
      <c r="AH47" s="22">
        <f t="shared" si="28"/>
        <v>131.08138785641688</v>
      </c>
      <c r="AI47" s="22">
        <f t="shared" si="28"/>
        <v>70.821152883736488</v>
      </c>
      <c r="AJ47" s="22">
        <f t="shared" si="28"/>
        <v>59.179780433546348</v>
      </c>
      <c r="AK47" s="22">
        <f t="shared" si="28"/>
        <v>97.437040406785172</v>
      </c>
      <c r="AL47" s="22">
        <f t="shared" si="28"/>
        <v>94.201022857939606</v>
      </c>
      <c r="AM47" s="22">
        <f t="shared" si="28"/>
        <v>101.40667764504303</v>
      </c>
      <c r="AN47" s="22">
        <f ca="1">AVERAGE(OFFSET($A47,0,Fixtures!$D$6,1,3))</f>
        <v>81.554458892317157</v>
      </c>
      <c r="AO47" s="22">
        <f ca="1">AVERAGE(OFFSET($A47,0,Fixtures!$D$6,1,6))</f>
        <v>88.756795998205391</v>
      </c>
      <c r="AP47" s="22">
        <f ca="1">AVERAGE(OFFSET($A47,0,Fixtures!$D$6,1,9))</f>
        <v>84.442083301477808</v>
      </c>
      <c r="AQ47" s="22">
        <f ca="1">AVERAGE(OFFSET($A47,0,Fixtures!$D$6,1,12))</f>
        <v>86.428409092383347</v>
      </c>
      <c r="AR47" s="22">
        <f ca="1">IF(OR(Fixtures!$D$6&lt;=0,Fixtures!$D$6&gt;39),AVERAGE(A47:AM47),AVERAGE(OFFSET($A47,0,Fixtures!$D$6,1,39-Fixtures!$D$6)))</f>
        <v>86.871495474207549</v>
      </c>
    </row>
    <row r="48" spans="1:44" x14ac:dyDescent="0.25">
      <c r="A48" s="30" t="s">
        <v>63</v>
      </c>
      <c r="B48" s="22">
        <f>MIN(VLOOKUP($A38,$A$2:$AM$12,B$14+1,FALSE),VLOOKUP($A48,$A$2:$AM$12,B$14+1,FALSE))</f>
        <v>75.553944416001471</v>
      </c>
      <c r="C48" s="22">
        <f t="shared" ref="C48:AM48" si="29">MIN(VLOOKUP($A38,$A$2:$AM$12,C$14+1,FALSE),VLOOKUP($A48,$A$2:$AM$12,C$14+1,FALSE))</f>
        <v>100.0603723087404</v>
      </c>
      <c r="D48" s="22">
        <f t="shared" si="29"/>
        <v>89.666882861003714</v>
      </c>
      <c r="E48" s="22">
        <f t="shared" si="29"/>
        <v>70.821152883736488</v>
      </c>
      <c r="F48" s="22">
        <f t="shared" si="29"/>
        <v>95.765324826237006</v>
      </c>
      <c r="G48" s="22">
        <f t="shared" si="29"/>
        <v>107.24840824615927</v>
      </c>
      <c r="H48" s="22">
        <f t="shared" si="29"/>
        <v>79.721214878278772</v>
      </c>
      <c r="I48" s="22">
        <f t="shared" si="29"/>
        <v>58.829531606759517</v>
      </c>
      <c r="J48" s="22">
        <f t="shared" si="29"/>
        <v>70.821152883736488</v>
      </c>
      <c r="K48" s="22">
        <f t="shared" si="29"/>
        <v>75.553944416001471</v>
      </c>
      <c r="L48" s="22">
        <f t="shared" si="29"/>
        <v>59.179780433546348</v>
      </c>
      <c r="M48" s="22">
        <f t="shared" si="29"/>
        <v>72.330842752112204</v>
      </c>
      <c r="N48" s="22">
        <f t="shared" si="29"/>
        <v>88.30793433298453</v>
      </c>
      <c r="O48" s="22">
        <f t="shared" si="29"/>
        <v>107.93191974031443</v>
      </c>
      <c r="P48" s="22">
        <f t="shared" si="29"/>
        <v>71.902760852706081</v>
      </c>
      <c r="Q48" s="22">
        <f t="shared" si="29"/>
        <v>82.969099891398841</v>
      </c>
      <c r="R48" s="22">
        <f t="shared" si="29"/>
        <v>115.1345834930373</v>
      </c>
      <c r="S48" s="22">
        <f t="shared" si="29"/>
        <v>79.867825381896267</v>
      </c>
      <c r="T48" s="22">
        <f t="shared" si="29"/>
        <v>71.902760852706081</v>
      </c>
      <c r="U48" s="22">
        <f t="shared" si="29"/>
        <v>100.50259943955743</v>
      </c>
      <c r="V48" s="22">
        <f t="shared" si="29"/>
        <v>69.535866066967472</v>
      </c>
      <c r="W48" s="22">
        <f t="shared" si="29"/>
        <v>73.363813249912127</v>
      </c>
      <c r="X48" s="22">
        <f t="shared" si="29"/>
        <v>86.559186857900158</v>
      </c>
      <c r="Y48" s="22">
        <f t="shared" si="29"/>
        <v>82.229399541456075</v>
      </c>
      <c r="Z48" s="22">
        <f t="shared" si="29"/>
        <v>81.867577343514867</v>
      </c>
      <c r="AA48" s="22">
        <f t="shared" si="29"/>
        <v>92.343709841779571</v>
      </c>
      <c r="AB48" s="22">
        <f t="shared" si="29"/>
        <v>97.616231022317663</v>
      </c>
      <c r="AC48" s="22">
        <f t="shared" si="29"/>
        <v>94.201022857939606</v>
      </c>
      <c r="AD48" s="22">
        <f t="shared" si="29"/>
        <v>101.40667764504303</v>
      </c>
      <c r="AE48" s="22">
        <f t="shared" si="29"/>
        <v>58.829531606759517</v>
      </c>
      <c r="AF48" s="22">
        <f t="shared" si="29"/>
        <v>107.93191974031443</v>
      </c>
      <c r="AG48" s="22">
        <f t="shared" si="29"/>
        <v>59.179780433546348</v>
      </c>
      <c r="AH48" s="22">
        <f t="shared" si="29"/>
        <v>72.330842752112204</v>
      </c>
      <c r="AI48" s="22">
        <f t="shared" si="29"/>
        <v>79.867825381896267</v>
      </c>
      <c r="AJ48" s="22">
        <f t="shared" si="29"/>
        <v>86.559186857900158</v>
      </c>
      <c r="AK48" s="22">
        <f t="shared" si="29"/>
        <v>73.363813249912127</v>
      </c>
      <c r="AL48" s="22">
        <f t="shared" si="29"/>
        <v>94.201022857939606</v>
      </c>
      <c r="AM48" s="22">
        <f t="shared" si="29"/>
        <v>81.867577343514867</v>
      </c>
      <c r="AN48" s="22">
        <f ca="1">AVERAGE(OFFSET($A48,0,Fixtures!$D$6,1,3))</f>
        <v>84.812410703247394</v>
      </c>
      <c r="AO48" s="22">
        <f ca="1">AVERAGE(OFFSET($A48,0,Fixtures!$D$6,1,6))</f>
        <v>82.313295839285857</v>
      </c>
      <c r="AP48" s="22">
        <f ca="1">AVERAGE(OFFSET($A48,0,Fixtures!$D$6,1,9))</f>
        <v>81.518955613935972</v>
      </c>
      <c r="AQ48" s="22">
        <f ca="1">AVERAGE(OFFSET($A48,0,Fixtures!$D$6,1,12))</f>
        <v>82.879300952510462</v>
      </c>
      <c r="AR48" s="22">
        <f ca="1">IF(OR(Fixtures!$D$6&lt;=0,Fixtures!$D$6&gt;39),AVERAGE(A48:AM48),AVERAGE(OFFSET($A48,0,Fixtures!$D$6,1,39-Fixtures!$D$6)))</f>
        <v>82.703563702443475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si="30">MIN(VLOOKUP($A50,$A$2:$AM$12,B$14+1,FALSE),VLOOKUP($A51,$A$2:$AM$12,B$14+1,FALSE))</f>
        <v>94.201022857939606</v>
      </c>
      <c r="C51" s="22">
        <f t="shared" si="30"/>
        <v>69.535866066967472</v>
      </c>
      <c r="D51" s="22">
        <f t="shared" si="30"/>
        <v>95.765324826237006</v>
      </c>
      <c r="E51" s="22">
        <f t="shared" si="30"/>
        <v>71.902760852706081</v>
      </c>
      <c r="F51" s="22">
        <f t="shared" si="30"/>
        <v>79.721214878278772</v>
      </c>
      <c r="G51" s="22">
        <f t="shared" si="30"/>
        <v>70.821152883736488</v>
      </c>
      <c r="H51" s="22">
        <f t="shared" si="30"/>
        <v>79.867825381896267</v>
      </c>
      <c r="I51" s="22">
        <f t="shared" si="30"/>
        <v>86.559186857900158</v>
      </c>
      <c r="J51" s="22">
        <f t="shared" si="30"/>
        <v>82.229399541456075</v>
      </c>
      <c r="K51" s="22">
        <f t="shared" si="30"/>
        <v>113.93108421748586</v>
      </c>
      <c r="L51" s="22">
        <f t="shared" si="30"/>
        <v>92.343709841779571</v>
      </c>
      <c r="M51" s="22">
        <f t="shared" si="30"/>
        <v>79.721214878278772</v>
      </c>
      <c r="N51" s="22">
        <f t="shared" si="30"/>
        <v>59.179780433546348</v>
      </c>
      <c r="O51" s="22">
        <f t="shared" si="30"/>
        <v>58.829531606759517</v>
      </c>
      <c r="P51" s="22">
        <f t="shared" si="30"/>
        <v>139.24910293248271</v>
      </c>
      <c r="Q51" s="22">
        <f t="shared" si="30"/>
        <v>107.47745649532192</v>
      </c>
      <c r="R51" s="22">
        <f t="shared" si="30"/>
        <v>59.179780433546348</v>
      </c>
      <c r="S51" s="22">
        <f t="shared" si="30"/>
        <v>84.988280748515805</v>
      </c>
      <c r="T51" s="22">
        <f t="shared" si="30"/>
        <v>70.821152883736488</v>
      </c>
      <c r="U51" s="22">
        <f t="shared" si="30"/>
        <v>89.666882861003714</v>
      </c>
      <c r="V51" s="22">
        <f t="shared" si="30"/>
        <v>81.867577343514867</v>
      </c>
      <c r="W51" s="22">
        <f t="shared" si="30"/>
        <v>139.24910293248271</v>
      </c>
      <c r="X51" s="22">
        <f t="shared" si="30"/>
        <v>100.50259943955743</v>
      </c>
      <c r="Y51" s="22">
        <f t="shared" si="30"/>
        <v>73.363813249912127</v>
      </c>
      <c r="Z51" s="22">
        <f t="shared" si="30"/>
        <v>82.969099891398841</v>
      </c>
      <c r="AA51" s="22">
        <f t="shared" si="30"/>
        <v>88.30793433298453</v>
      </c>
      <c r="AB51" s="22">
        <f t="shared" si="30"/>
        <v>69.535866066967472</v>
      </c>
      <c r="AC51" s="22">
        <f t="shared" si="30"/>
        <v>72.330842752112204</v>
      </c>
      <c r="AD51" s="22">
        <f t="shared" si="30"/>
        <v>88.30793433298453</v>
      </c>
      <c r="AE51" s="22">
        <f t="shared" si="30"/>
        <v>113.93108421748586</v>
      </c>
      <c r="AF51" s="22">
        <f t="shared" si="30"/>
        <v>72.330842752112204</v>
      </c>
      <c r="AG51" s="22">
        <f t="shared" si="30"/>
        <v>71.902760852706081</v>
      </c>
      <c r="AH51" s="22">
        <f t="shared" si="30"/>
        <v>75.553944416001471</v>
      </c>
      <c r="AI51" s="22">
        <f t="shared" si="30"/>
        <v>97.437040406785172</v>
      </c>
      <c r="AJ51" s="22">
        <f t="shared" si="30"/>
        <v>58.829531606759517</v>
      </c>
      <c r="AK51" s="22">
        <f t="shared" si="30"/>
        <v>92.837611003925332</v>
      </c>
      <c r="AL51" s="22">
        <f t="shared" si="30"/>
        <v>82.969099891398841</v>
      </c>
      <c r="AM51" s="22">
        <f t="shared" si="30"/>
        <v>82.229399541456075</v>
      </c>
      <c r="AN51" s="22">
        <f ca="1">AVERAGE(OFFSET($A51,0,Fixtures!$D$6,1,3))</f>
        <v>91.523287100860856</v>
      </c>
      <c r="AO51" s="22">
        <f ca="1">AVERAGE(OFFSET($A51,0,Fixtures!$D$6,1,6))</f>
        <v>82.392901553900387</v>
      </c>
      <c r="AP51" s="22">
        <f ca="1">AVERAGE(OFFSET($A51,0,Fixtures!$D$6,1,9))</f>
        <v>82.606843593430256</v>
      </c>
      <c r="AQ51" s="22">
        <f ca="1">AVERAGE(OFFSET($A51,0,Fixtures!$D$6,1,12))</f>
        <v>83.348614906215673</v>
      </c>
      <c r="AR51" s="22">
        <f ca="1">IF(OR(Fixtures!$D$6&lt;=0,Fixtures!$D$6&gt;39),AVERAGE(A51:AM51),AVERAGE(OFFSET($A51,0,Fixtures!$D$6,1,39-Fixtures!$D$6)))</f>
        <v>82.605462888520648</v>
      </c>
    </row>
    <row r="52" spans="1:44" x14ac:dyDescent="0.25">
      <c r="A52" s="30" t="s">
        <v>121</v>
      </c>
      <c r="B52" s="22">
        <f>MIN(VLOOKUP($A50,$A$2:$AM$12,B$14+1,FALSE),VLOOKUP($A52,$A$2:$AM$12,B$14+1,FALSE))</f>
        <v>89.666882861003714</v>
      </c>
      <c r="C52" s="22">
        <f t="shared" ref="C52:AM52" si="31">MIN(VLOOKUP($A50,$A$2:$AM$12,C$14+1,FALSE),VLOOKUP($A52,$A$2:$AM$12,C$14+1,FALSE))</f>
        <v>79.721214878278772</v>
      </c>
      <c r="D52" s="22">
        <f t="shared" si="31"/>
        <v>94.201022857939606</v>
      </c>
      <c r="E52" s="22">
        <f t="shared" si="31"/>
        <v>129.75064428616039</v>
      </c>
      <c r="F52" s="22">
        <f t="shared" si="31"/>
        <v>79.867825381896267</v>
      </c>
      <c r="G52" s="22">
        <f t="shared" si="31"/>
        <v>70.821152883736488</v>
      </c>
      <c r="H52" s="22">
        <f t="shared" si="31"/>
        <v>100.0603723087404</v>
      </c>
      <c r="I52" s="22">
        <f t="shared" si="31"/>
        <v>88.30793433298453</v>
      </c>
      <c r="J52" s="22">
        <f t="shared" si="31"/>
        <v>100.0603723087404</v>
      </c>
      <c r="K52" s="22">
        <f t="shared" si="31"/>
        <v>95.765324826237006</v>
      </c>
      <c r="L52" s="22">
        <f t="shared" si="31"/>
        <v>70.821152883736488</v>
      </c>
      <c r="M52" s="22">
        <f t="shared" si="31"/>
        <v>79.721214878278772</v>
      </c>
      <c r="N52" s="22">
        <f t="shared" si="31"/>
        <v>89.666882861003714</v>
      </c>
      <c r="O52" s="22">
        <f t="shared" si="31"/>
        <v>58.829531606759517</v>
      </c>
      <c r="P52" s="22">
        <f t="shared" si="31"/>
        <v>101.40667764504303</v>
      </c>
      <c r="Q52" s="22">
        <f t="shared" si="31"/>
        <v>92.837611003925332</v>
      </c>
      <c r="R52" s="22">
        <f t="shared" si="31"/>
        <v>59.179780433546348</v>
      </c>
      <c r="S52" s="22">
        <f t="shared" si="31"/>
        <v>75.553944416001471</v>
      </c>
      <c r="T52" s="22">
        <f t="shared" si="31"/>
        <v>107.93191974031443</v>
      </c>
      <c r="U52" s="22">
        <f t="shared" si="31"/>
        <v>69.535866066967472</v>
      </c>
      <c r="V52" s="22">
        <f t="shared" si="31"/>
        <v>81.867577343514867</v>
      </c>
      <c r="W52" s="22">
        <f t="shared" si="31"/>
        <v>117.04650812095635</v>
      </c>
      <c r="X52" s="22">
        <f t="shared" si="31"/>
        <v>81.867577343514867</v>
      </c>
      <c r="Y52" s="22">
        <f t="shared" si="31"/>
        <v>84.988280748515805</v>
      </c>
      <c r="Z52" s="22">
        <f t="shared" si="31"/>
        <v>82.969099891398841</v>
      </c>
      <c r="AA52" s="22">
        <f t="shared" si="31"/>
        <v>73.363813249912127</v>
      </c>
      <c r="AB52" s="22">
        <f t="shared" si="31"/>
        <v>69.535866066967472</v>
      </c>
      <c r="AC52" s="22">
        <f t="shared" si="31"/>
        <v>58.829531606759517</v>
      </c>
      <c r="AD52" s="22">
        <f t="shared" si="31"/>
        <v>88.30793433298453</v>
      </c>
      <c r="AE52" s="22">
        <f t="shared" si="31"/>
        <v>82.969099891398841</v>
      </c>
      <c r="AF52" s="22">
        <f t="shared" si="31"/>
        <v>73.363813249912127</v>
      </c>
      <c r="AG52" s="22">
        <f t="shared" si="31"/>
        <v>71.902760852706081</v>
      </c>
      <c r="AH52" s="22">
        <f t="shared" si="31"/>
        <v>75.553944416001471</v>
      </c>
      <c r="AI52" s="22">
        <f t="shared" si="31"/>
        <v>97.437040406785172</v>
      </c>
      <c r="AJ52" s="22">
        <f t="shared" si="31"/>
        <v>153.15454229967779</v>
      </c>
      <c r="AK52" s="22">
        <f t="shared" si="31"/>
        <v>92.837611003925332</v>
      </c>
      <c r="AL52" s="22">
        <f t="shared" si="31"/>
        <v>59.179780433546348</v>
      </c>
      <c r="AM52" s="22">
        <f t="shared" si="31"/>
        <v>82.229399541456075</v>
      </c>
      <c r="AN52" s="22">
        <f ca="1">AVERAGE(OFFSET($A52,0,Fixtures!$D$6,1,3))</f>
        <v>76.702188610380972</v>
      </c>
      <c r="AO52" s="22">
        <f ca="1">AVERAGE(OFFSET($A52,0,Fixtures!$D$6,1,6))</f>
        <v>75.154514058293771</v>
      </c>
      <c r="AP52" s="22">
        <f ca="1">AVERAGE(OFFSET($A52,0,Fixtures!$D$6,1,9))</f>
        <v>88.261808673350103</v>
      </c>
      <c r="AQ52" s="22">
        <f ca="1">AVERAGE(OFFSET($A52,0,Fixtures!$D$6,1,12))</f>
        <v>84.37230388712787</v>
      </c>
      <c r="AR52" s="22">
        <f ca="1">IF(OR(Fixtures!$D$6&lt;=0,Fixtures!$D$6&gt;39),AVERAGE(A52:AM52),AVERAGE(OFFSET($A52,0,Fixtures!$D$6,1,39-Fixtures!$D$6)))</f>
        <v>85.069587094104861</v>
      </c>
    </row>
    <row r="53" spans="1:44" x14ac:dyDescent="0.25">
      <c r="A53" s="30" t="s">
        <v>73</v>
      </c>
      <c r="B53" s="22">
        <f>MIN(VLOOKUP($A50,$A$2:$AM$12,B$14+1,FALSE),VLOOKUP($A53,$A$2:$AM$12,B$14+1,FALSE))</f>
        <v>75.553944416001471</v>
      </c>
      <c r="C53" s="22">
        <f t="shared" ref="C53:AM53" si="32">MIN(VLOOKUP($A50,$A$2:$AM$12,C$14+1,FALSE),VLOOKUP($A53,$A$2:$AM$12,C$14+1,FALSE))</f>
        <v>100.0603723087404</v>
      </c>
      <c r="D53" s="22">
        <f t="shared" si="32"/>
        <v>113.46819122701986</v>
      </c>
      <c r="E53" s="22">
        <f t="shared" si="32"/>
        <v>129.75064428616039</v>
      </c>
      <c r="F53" s="22">
        <f t="shared" si="32"/>
        <v>95.765324826237006</v>
      </c>
      <c r="G53" s="22">
        <f t="shared" si="32"/>
        <v>70.821152883736488</v>
      </c>
      <c r="H53" s="22">
        <f t="shared" si="32"/>
        <v>79.721214878278772</v>
      </c>
      <c r="I53" s="22">
        <f t="shared" si="32"/>
        <v>95.765324826237006</v>
      </c>
      <c r="J53" s="22">
        <f t="shared" si="32"/>
        <v>70.821152883736488</v>
      </c>
      <c r="K53" s="22">
        <f t="shared" si="32"/>
        <v>89.666882861003714</v>
      </c>
      <c r="L53" s="22">
        <f t="shared" si="32"/>
        <v>92.343709841779571</v>
      </c>
      <c r="M53" s="22">
        <f t="shared" si="32"/>
        <v>72.330842752112204</v>
      </c>
      <c r="N53" s="22">
        <f t="shared" si="32"/>
        <v>89.666882861003714</v>
      </c>
      <c r="O53" s="22">
        <f t="shared" si="32"/>
        <v>58.829531606759517</v>
      </c>
      <c r="P53" s="22">
        <f t="shared" si="32"/>
        <v>71.902760852706081</v>
      </c>
      <c r="Q53" s="22">
        <f t="shared" si="32"/>
        <v>107.93191974031443</v>
      </c>
      <c r="R53" s="22">
        <f t="shared" si="32"/>
        <v>59.179780433546348</v>
      </c>
      <c r="S53" s="22">
        <f t="shared" si="32"/>
        <v>79.867825381896267</v>
      </c>
      <c r="T53" s="22">
        <f t="shared" si="32"/>
        <v>82.969099891398841</v>
      </c>
      <c r="U53" s="22">
        <f t="shared" si="32"/>
        <v>100.50259943955743</v>
      </c>
      <c r="V53" s="22">
        <f t="shared" si="32"/>
        <v>81.867577343514867</v>
      </c>
      <c r="W53" s="22">
        <f t="shared" si="32"/>
        <v>73.363813249912127</v>
      </c>
      <c r="X53" s="22">
        <f t="shared" si="32"/>
        <v>86.559186857900158</v>
      </c>
      <c r="Y53" s="22">
        <f t="shared" si="32"/>
        <v>82.229399541456075</v>
      </c>
      <c r="Z53" s="22">
        <f t="shared" si="32"/>
        <v>81.867577343514867</v>
      </c>
      <c r="AA53" s="22">
        <f t="shared" si="32"/>
        <v>92.343709841779571</v>
      </c>
      <c r="AB53" s="22">
        <f t="shared" si="32"/>
        <v>69.535866066967472</v>
      </c>
      <c r="AC53" s="22">
        <f t="shared" si="32"/>
        <v>72.330842752112204</v>
      </c>
      <c r="AD53" s="22">
        <f t="shared" si="32"/>
        <v>88.30793433298453</v>
      </c>
      <c r="AE53" s="22">
        <f t="shared" si="32"/>
        <v>58.829531606759517</v>
      </c>
      <c r="AF53" s="22">
        <f t="shared" si="32"/>
        <v>73.363813249912127</v>
      </c>
      <c r="AG53" s="22">
        <f t="shared" si="32"/>
        <v>59.179780433546348</v>
      </c>
      <c r="AH53" s="22">
        <f t="shared" si="32"/>
        <v>75.553944416001471</v>
      </c>
      <c r="AI53" s="22">
        <f t="shared" si="32"/>
        <v>88.30793433298453</v>
      </c>
      <c r="AJ53" s="22">
        <f t="shared" si="32"/>
        <v>107.47745649532192</v>
      </c>
      <c r="AK53" s="22">
        <f t="shared" si="32"/>
        <v>92.837611003925332</v>
      </c>
      <c r="AL53" s="22">
        <f t="shared" si="32"/>
        <v>86.559186857900158</v>
      </c>
      <c r="AM53" s="22">
        <f t="shared" si="32"/>
        <v>82.229399541456075</v>
      </c>
      <c r="AN53" s="22">
        <f ca="1">AVERAGE(OFFSET($A53,0,Fixtures!$D$6,1,3))</f>
        <v>73.156102897285407</v>
      </c>
      <c r="AO53" s="22">
        <f ca="1">AVERAGE(OFFSET($A53,0,Fixtures!$D$6,1,6))</f>
        <v>71.260974465219363</v>
      </c>
      <c r="AP53" s="22">
        <f ca="1">AVERAGE(OFFSET($A53,0,Fixtures!$D$6,1,9))</f>
        <v>79.576538735949768</v>
      </c>
      <c r="AQ53" s="22">
        <f ca="1">AVERAGE(OFFSET($A53,0,Fixtures!$D$6,1,12))</f>
        <v>79.844461493349129</v>
      </c>
      <c r="AR53" s="22">
        <f ca="1">IF(OR(Fixtures!$D$6&lt;=0,Fixtures!$D$6&gt;39),AVERAGE(A53:AM53),AVERAGE(OFFSET($A53,0,Fixtures!$D$6,1,39-Fixtures!$D$6)))</f>
        <v>80.452494092991273</v>
      </c>
    </row>
    <row r="54" spans="1:44" x14ac:dyDescent="0.25">
      <c r="A54" s="30" t="s">
        <v>53</v>
      </c>
      <c r="B54" s="22">
        <f>MIN(VLOOKUP($A50,$A$2:$AM$12,B$14+1,FALSE),VLOOKUP($A54,$A$2:$AM$12,B$14+1,FALSE))</f>
        <v>94.201022857939606</v>
      </c>
      <c r="C54" s="22">
        <f t="shared" ref="C54:AM54" si="33">MIN(VLOOKUP($A50,$A$2:$AM$12,C$14+1,FALSE),VLOOKUP($A54,$A$2:$AM$12,C$14+1,FALSE))</f>
        <v>92.343709841779571</v>
      </c>
      <c r="D54" s="22">
        <f t="shared" si="33"/>
        <v>113.46819122701986</v>
      </c>
      <c r="E54" s="22">
        <f t="shared" si="33"/>
        <v>81.867577343514867</v>
      </c>
      <c r="F54" s="22">
        <f t="shared" si="33"/>
        <v>100.50259943955743</v>
      </c>
      <c r="G54" s="22">
        <f t="shared" si="33"/>
        <v>70.821152883736488</v>
      </c>
      <c r="H54" s="22">
        <f t="shared" si="33"/>
        <v>70.821152883736488</v>
      </c>
      <c r="I54" s="22">
        <f t="shared" si="33"/>
        <v>95.765324826237006</v>
      </c>
      <c r="J54" s="22">
        <f t="shared" si="33"/>
        <v>131.36133571650458</v>
      </c>
      <c r="K54" s="22">
        <f t="shared" si="33"/>
        <v>101.40667764504303</v>
      </c>
      <c r="L54" s="22">
        <f t="shared" si="33"/>
        <v>92.343709841779571</v>
      </c>
      <c r="M54" s="22">
        <f t="shared" si="33"/>
        <v>79.721214878278772</v>
      </c>
      <c r="N54" s="22">
        <f t="shared" si="33"/>
        <v>89.666882861003714</v>
      </c>
      <c r="O54" s="22">
        <f t="shared" si="33"/>
        <v>58.829531606759517</v>
      </c>
      <c r="P54" s="22">
        <f t="shared" si="33"/>
        <v>69.535866066967472</v>
      </c>
      <c r="Q54" s="22">
        <f t="shared" si="33"/>
        <v>89.666882861003714</v>
      </c>
      <c r="R54" s="22">
        <f t="shared" si="33"/>
        <v>59.179780433546348</v>
      </c>
      <c r="S54" s="22">
        <f t="shared" si="33"/>
        <v>72.330842752112204</v>
      </c>
      <c r="T54" s="22">
        <f t="shared" si="33"/>
        <v>79.721214878278772</v>
      </c>
      <c r="U54" s="22">
        <f t="shared" si="33"/>
        <v>107.24840824615927</v>
      </c>
      <c r="V54" s="22">
        <f t="shared" si="33"/>
        <v>81.867577343514867</v>
      </c>
      <c r="W54" s="22">
        <f t="shared" si="33"/>
        <v>82.969099891398841</v>
      </c>
      <c r="X54" s="22">
        <f t="shared" si="33"/>
        <v>107.47745649532192</v>
      </c>
      <c r="Y54" s="22">
        <f t="shared" si="33"/>
        <v>94.201022857939606</v>
      </c>
      <c r="Z54" s="22">
        <f t="shared" si="33"/>
        <v>75.553944416001471</v>
      </c>
      <c r="AA54" s="22">
        <f t="shared" si="33"/>
        <v>115.1345834930373</v>
      </c>
      <c r="AB54" s="22">
        <f t="shared" si="33"/>
        <v>59.179780433546348</v>
      </c>
      <c r="AC54" s="22">
        <f t="shared" si="33"/>
        <v>72.330842752112204</v>
      </c>
      <c r="AD54" s="22">
        <f t="shared" si="33"/>
        <v>73.363813249912127</v>
      </c>
      <c r="AE54" s="22">
        <f t="shared" si="33"/>
        <v>84.988280748515805</v>
      </c>
      <c r="AF54" s="22">
        <f t="shared" si="33"/>
        <v>73.363813249912127</v>
      </c>
      <c r="AG54" s="22">
        <f t="shared" si="33"/>
        <v>71.902760852706081</v>
      </c>
      <c r="AH54" s="22">
        <f t="shared" si="33"/>
        <v>75.553944416001471</v>
      </c>
      <c r="AI54" s="22">
        <f t="shared" si="33"/>
        <v>97.437040406785172</v>
      </c>
      <c r="AJ54" s="22">
        <f t="shared" si="33"/>
        <v>100.0603723087404</v>
      </c>
      <c r="AK54" s="22">
        <f t="shared" si="33"/>
        <v>92.837611003925332</v>
      </c>
      <c r="AL54" s="22">
        <f t="shared" si="33"/>
        <v>86.559186857900158</v>
      </c>
      <c r="AM54" s="22">
        <f t="shared" si="33"/>
        <v>82.229399541456075</v>
      </c>
      <c r="AN54" s="22">
        <f ca="1">AVERAGE(OFFSET($A54,0,Fixtures!$D$6,1,3))</f>
        <v>76.89431225018005</v>
      </c>
      <c r="AO54" s="22">
        <f ca="1">AVERAGE(OFFSET($A54,0,Fixtures!$D$6,1,6))</f>
        <v>75.250575878193303</v>
      </c>
      <c r="AP54" s="22">
        <f ca="1">AVERAGE(OFFSET($A54,0,Fixtures!$D$6,1,9))</f>
        <v>82.426497665401186</v>
      </c>
      <c r="AQ54" s="22">
        <f ca="1">AVERAGE(OFFSET($A54,0,Fixtures!$D$6,1,12))</f>
        <v>82.293448136512254</v>
      </c>
      <c r="AR54" s="22">
        <f ca="1">IF(OR(Fixtures!$D$6&lt;=0,Fixtures!$D$6&gt;39),AVERAGE(A54:AM54),AVERAGE(OFFSET($A54,0,Fixtures!$D$6,1,39-Fixtures!$D$6)))</f>
        <v>82.784278671633359</v>
      </c>
    </row>
    <row r="55" spans="1:44" x14ac:dyDescent="0.25">
      <c r="A55" s="30" t="s">
        <v>2</v>
      </c>
      <c r="B55" s="22">
        <f>MIN(VLOOKUP($A50,$A$2:$AM$12,B$14+1,FALSE),VLOOKUP($A55,$A$2:$AM$12,B$14+1,FALSE))</f>
        <v>82.969099891398841</v>
      </c>
      <c r="C55" s="22">
        <f t="shared" ref="C55:AM55" si="34">MIN(VLOOKUP($A50,$A$2:$AM$12,C$14+1,FALSE),VLOOKUP($A55,$A$2:$AM$12,C$14+1,FALSE))</f>
        <v>86.559186857900158</v>
      </c>
      <c r="D55" s="22">
        <f t="shared" si="34"/>
        <v>107.93191974031443</v>
      </c>
      <c r="E55" s="22">
        <f t="shared" si="34"/>
        <v>73.363813249912127</v>
      </c>
      <c r="F55" s="22">
        <f t="shared" si="34"/>
        <v>100.50259943955743</v>
      </c>
      <c r="G55" s="22">
        <f t="shared" si="34"/>
        <v>70.821152883736488</v>
      </c>
      <c r="H55" s="22">
        <f t="shared" si="34"/>
        <v>100.0603723087404</v>
      </c>
      <c r="I55" s="22">
        <f t="shared" si="34"/>
        <v>95.765324826237006</v>
      </c>
      <c r="J55" s="22">
        <f t="shared" si="34"/>
        <v>131.36133571650458</v>
      </c>
      <c r="K55" s="22">
        <f t="shared" si="34"/>
        <v>92.837611003925332</v>
      </c>
      <c r="L55" s="22">
        <f t="shared" si="34"/>
        <v>92.343709841779571</v>
      </c>
      <c r="M55" s="22">
        <f t="shared" si="34"/>
        <v>69.535866066967472</v>
      </c>
      <c r="N55" s="22">
        <f t="shared" si="34"/>
        <v>89.666882861003714</v>
      </c>
      <c r="O55" s="22">
        <f t="shared" si="34"/>
        <v>58.829531606759517</v>
      </c>
      <c r="P55" s="22">
        <f t="shared" si="34"/>
        <v>92.343709841779571</v>
      </c>
      <c r="Q55" s="22">
        <f t="shared" si="34"/>
        <v>94.201022857939606</v>
      </c>
      <c r="R55" s="22">
        <f t="shared" si="34"/>
        <v>59.179780433546348</v>
      </c>
      <c r="S55" s="22">
        <f t="shared" si="34"/>
        <v>58.829531606759517</v>
      </c>
      <c r="T55" s="22">
        <f t="shared" si="34"/>
        <v>117.04650812095635</v>
      </c>
      <c r="U55" s="22">
        <f t="shared" si="34"/>
        <v>95.765324826237006</v>
      </c>
      <c r="V55" s="22">
        <f t="shared" si="34"/>
        <v>81.867577343514867</v>
      </c>
      <c r="W55" s="22">
        <f t="shared" si="34"/>
        <v>113.46819122701986</v>
      </c>
      <c r="X55" s="22">
        <f t="shared" si="34"/>
        <v>107.47745649532192</v>
      </c>
      <c r="Y55" s="22">
        <f t="shared" si="34"/>
        <v>117.04650812095635</v>
      </c>
      <c r="Z55" s="22">
        <f t="shared" si="34"/>
        <v>70.821152883736488</v>
      </c>
      <c r="AA55" s="22">
        <f t="shared" si="34"/>
        <v>101.40667764504303</v>
      </c>
      <c r="AB55" s="22">
        <f t="shared" si="34"/>
        <v>69.535866066967472</v>
      </c>
      <c r="AC55" s="22">
        <f t="shared" si="34"/>
        <v>72.330842752112204</v>
      </c>
      <c r="AD55" s="22">
        <f t="shared" si="34"/>
        <v>88.30793433298453</v>
      </c>
      <c r="AE55" s="22">
        <f t="shared" si="34"/>
        <v>75.553944416001471</v>
      </c>
      <c r="AF55" s="22">
        <f t="shared" si="34"/>
        <v>73.363813249912127</v>
      </c>
      <c r="AG55" s="22">
        <f t="shared" si="34"/>
        <v>71.902760852706081</v>
      </c>
      <c r="AH55" s="22">
        <f t="shared" si="34"/>
        <v>75.553944416001471</v>
      </c>
      <c r="AI55" s="22">
        <f t="shared" si="34"/>
        <v>97.437040406785172</v>
      </c>
      <c r="AJ55" s="22">
        <f t="shared" si="34"/>
        <v>89.666882861003714</v>
      </c>
      <c r="AK55" s="22">
        <f t="shared" si="34"/>
        <v>88.30793433298453</v>
      </c>
      <c r="AL55" s="22">
        <f t="shared" si="34"/>
        <v>86.559186857900158</v>
      </c>
      <c r="AM55" s="22">
        <f t="shared" si="34"/>
        <v>82.229399541456075</v>
      </c>
      <c r="AN55" s="22">
        <f ca="1">AVERAGE(OFFSET($A55,0,Fixtures!$D$6,1,3))</f>
        <v>78.73090716703274</v>
      </c>
      <c r="AO55" s="22">
        <f ca="1">AVERAGE(OFFSET($A55,0,Fixtures!$D$6,1,6))</f>
        <v>76.168873336619654</v>
      </c>
      <c r="AP55" s="22">
        <f ca="1">AVERAGE(OFFSET($A55,0,Fixtures!$D$6,1,9))</f>
        <v>81.380566402276798</v>
      </c>
      <c r="AQ55" s="22">
        <f ca="1">AVERAGE(OFFSET($A55,0,Fixtures!$D$6,1,12))</f>
        <v>81.662049265573344</v>
      </c>
      <c r="AR55" s="22">
        <f ca="1">IF(OR(Fixtures!$D$6&lt;=0,Fixtures!$D$6&gt;39),AVERAGE(A55:AM55),AVERAGE(OFFSET($A55,0,Fixtures!$D$6,1,39-Fixtures!$D$6)))</f>
        <v>81.928516729077046</v>
      </c>
    </row>
    <row r="56" spans="1:44" x14ac:dyDescent="0.25">
      <c r="A56" s="30" t="s">
        <v>113</v>
      </c>
      <c r="B56" s="22">
        <f>MIN(VLOOKUP($A50,$A$2:$AM$12,B$14+1,FALSE),VLOOKUP($A56,$A$2:$AM$12,B$14+1,FALSE))</f>
        <v>94.201022857939606</v>
      </c>
      <c r="C56" s="22">
        <f t="shared" ref="C56:AM56" si="35">MIN(VLOOKUP($A50,$A$2:$AM$12,C$14+1,FALSE),VLOOKUP($A56,$A$2:$AM$12,C$14+1,FALSE))</f>
        <v>59.179780433546348</v>
      </c>
      <c r="D56" s="22">
        <f t="shared" si="35"/>
        <v>113.46819122701986</v>
      </c>
      <c r="E56" s="22">
        <f t="shared" si="35"/>
        <v>97.437040406785172</v>
      </c>
      <c r="F56" s="22">
        <f t="shared" si="35"/>
        <v>100.50259943955743</v>
      </c>
      <c r="G56" s="22">
        <f t="shared" si="35"/>
        <v>70.821152883736488</v>
      </c>
      <c r="H56" s="22">
        <f t="shared" si="35"/>
        <v>71.902760852706081</v>
      </c>
      <c r="I56" s="22">
        <f t="shared" si="35"/>
        <v>81.867577343514867</v>
      </c>
      <c r="J56" s="22">
        <f t="shared" si="35"/>
        <v>84.988280748515805</v>
      </c>
      <c r="K56" s="22">
        <f t="shared" si="35"/>
        <v>107.24840824615927</v>
      </c>
      <c r="L56" s="22">
        <f t="shared" si="35"/>
        <v>92.343709841779571</v>
      </c>
      <c r="M56" s="22">
        <f t="shared" si="35"/>
        <v>73.363813249912127</v>
      </c>
      <c r="N56" s="22">
        <f t="shared" si="35"/>
        <v>89.666882861003714</v>
      </c>
      <c r="O56" s="22">
        <f t="shared" si="35"/>
        <v>58.829531606759517</v>
      </c>
      <c r="P56" s="22">
        <f t="shared" si="35"/>
        <v>115.1345834930373</v>
      </c>
      <c r="Q56" s="22">
        <f t="shared" si="35"/>
        <v>75.553944416001471</v>
      </c>
      <c r="R56" s="22">
        <f t="shared" si="35"/>
        <v>59.179780433546348</v>
      </c>
      <c r="S56" s="22">
        <f t="shared" si="35"/>
        <v>84.988280748515805</v>
      </c>
      <c r="T56" s="22">
        <f t="shared" si="35"/>
        <v>100.0603723087404</v>
      </c>
      <c r="U56" s="22">
        <f t="shared" si="35"/>
        <v>88.30793433298453</v>
      </c>
      <c r="V56" s="22">
        <f t="shared" si="35"/>
        <v>58.829531606759517</v>
      </c>
      <c r="W56" s="22">
        <f t="shared" si="35"/>
        <v>131.08138785641688</v>
      </c>
      <c r="X56" s="22">
        <f t="shared" si="35"/>
        <v>69.535866066967472</v>
      </c>
      <c r="Y56" s="22">
        <f t="shared" si="35"/>
        <v>107.93191974031443</v>
      </c>
      <c r="Z56" s="22">
        <f t="shared" si="35"/>
        <v>72.330842752112204</v>
      </c>
      <c r="AA56" s="22">
        <f t="shared" si="35"/>
        <v>115.1345834930373</v>
      </c>
      <c r="AB56" s="22">
        <f t="shared" si="35"/>
        <v>69.535866066967472</v>
      </c>
      <c r="AC56" s="22">
        <f t="shared" si="35"/>
        <v>72.330842752112204</v>
      </c>
      <c r="AD56" s="22">
        <f t="shared" si="35"/>
        <v>88.30793433298453</v>
      </c>
      <c r="AE56" s="22">
        <f t="shared" si="35"/>
        <v>94.201022857939606</v>
      </c>
      <c r="AF56" s="22">
        <f t="shared" si="35"/>
        <v>73.363813249912127</v>
      </c>
      <c r="AG56" s="22">
        <f t="shared" si="35"/>
        <v>71.902760852706081</v>
      </c>
      <c r="AH56" s="22">
        <f t="shared" si="35"/>
        <v>75.553944416001471</v>
      </c>
      <c r="AI56" s="22">
        <f t="shared" si="35"/>
        <v>89.666882861003714</v>
      </c>
      <c r="AJ56" s="22">
        <f t="shared" si="35"/>
        <v>79.721214878278772</v>
      </c>
      <c r="AK56" s="22">
        <f t="shared" si="35"/>
        <v>92.837611003925332</v>
      </c>
      <c r="AL56" s="22">
        <f t="shared" si="35"/>
        <v>79.867825381896267</v>
      </c>
      <c r="AM56" s="22">
        <f t="shared" si="35"/>
        <v>82.229399541456075</v>
      </c>
      <c r="AN56" s="22">
        <f ca="1">AVERAGE(OFFSET($A56,0,Fixtures!$D$6,1,3))</f>
        <v>84.946599981012113</v>
      </c>
      <c r="AO56" s="22">
        <f ca="1">AVERAGE(OFFSET($A56,0,Fixtures!$D$6,1,6))</f>
        <v>79.276719743609334</v>
      </c>
      <c r="AP56" s="22">
        <f ca="1">AVERAGE(OFFSET($A56,0,Fixtures!$D$6,1,9))</f>
        <v>81.987336356095966</v>
      </c>
      <c r="AQ56" s="22">
        <f ca="1">AVERAGE(OFFSET($A56,0,Fixtures!$D$6,1,12))</f>
        <v>82.077487675769007</v>
      </c>
      <c r="AR56" s="22">
        <f ca="1">IF(OR(Fixtures!$D$6&lt;=0,Fixtures!$D$6&gt;39),AVERAGE(A56:AM56),AVERAGE(OFFSET($A56,0,Fixtures!$D$6,1,39-Fixtures!$D$6)))</f>
        <v>81.816659284383277</v>
      </c>
    </row>
    <row r="57" spans="1:44" x14ac:dyDescent="0.25">
      <c r="A57" s="30" t="s">
        <v>112</v>
      </c>
      <c r="B57" s="22">
        <f>MIN(VLOOKUP($A50,$A$2:$AM$12,B$14+1,FALSE),VLOOKUP($A57,$A$2:$AM$12,B$14+1,FALSE))</f>
        <v>84.988280748515805</v>
      </c>
      <c r="C57" s="22">
        <f t="shared" ref="C57:AM57" si="36">MIN(VLOOKUP($A50,$A$2:$AM$12,C$14+1,FALSE),VLOOKUP($A57,$A$2:$AM$12,C$14+1,FALSE))</f>
        <v>58.829531606759517</v>
      </c>
      <c r="D57" s="22">
        <f t="shared" si="36"/>
        <v>107.47745649532192</v>
      </c>
      <c r="E57" s="22">
        <f t="shared" si="36"/>
        <v>129.75064428616039</v>
      </c>
      <c r="F57" s="22">
        <f t="shared" si="36"/>
        <v>94.201022857939606</v>
      </c>
      <c r="G57" s="22">
        <f t="shared" si="36"/>
        <v>70.821152883736488</v>
      </c>
      <c r="H57" s="22">
        <f t="shared" si="36"/>
        <v>100.0603723087404</v>
      </c>
      <c r="I57" s="22">
        <f t="shared" si="36"/>
        <v>89.666882861003714</v>
      </c>
      <c r="J57" s="22">
        <f t="shared" si="36"/>
        <v>82.969099891398841</v>
      </c>
      <c r="K57" s="22">
        <f t="shared" si="36"/>
        <v>97.437040406785172</v>
      </c>
      <c r="L57" s="22">
        <f t="shared" si="36"/>
        <v>79.867825381896267</v>
      </c>
      <c r="M57" s="22">
        <f t="shared" si="36"/>
        <v>79.721214878278772</v>
      </c>
      <c r="N57" s="22">
        <f t="shared" si="36"/>
        <v>89.666882861003714</v>
      </c>
      <c r="O57" s="22">
        <f t="shared" si="36"/>
        <v>58.829531606759517</v>
      </c>
      <c r="P57" s="22">
        <f t="shared" si="36"/>
        <v>59.179780433546348</v>
      </c>
      <c r="Q57" s="22">
        <f t="shared" si="36"/>
        <v>86.559186857900158</v>
      </c>
      <c r="R57" s="22">
        <f t="shared" si="36"/>
        <v>59.179780433546348</v>
      </c>
      <c r="S57" s="22">
        <f t="shared" si="36"/>
        <v>84.988280748515805</v>
      </c>
      <c r="T57" s="22">
        <f t="shared" si="36"/>
        <v>73.363813249912127</v>
      </c>
      <c r="U57" s="22">
        <f t="shared" si="36"/>
        <v>107.24840824615927</v>
      </c>
      <c r="V57" s="22">
        <f t="shared" si="36"/>
        <v>81.867577343514867</v>
      </c>
      <c r="W57" s="22">
        <f t="shared" si="36"/>
        <v>79.721214878278772</v>
      </c>
      <c r="X57" s="22">
        <f t="shared" si="36"/>
        <v>101.40667764504303</v>
      </c>
      <c r="Y57" s="22">
        <f t="shared" si="36"/>
        <v>131.08138785641688</v>
      </c>
      <c r="Z57" s="22">
        <f t="shared" si="36"/>
        <v>71.902760852706081</v>
      </c>
      <c r="AA57" s="22">
        <f t="shared" si="36"/>
        <v>69.535866066967472</v>
      </c>
      <c r="AB57" s="22">
        <f t="shared" si="36"/>
        <v>69.535866066967472</v>
      </c>
      <c r="AC57" s="22">
        <f t="shared" si="36"/>
        <v>72.330842752112204</v>
      </c>
      <c r="AD57" s="22">
        <f t="shared" si="36"/>
        <v>70.821152883736488</v>
      </c>
      <c r="AE57" s="22">
        <f t="shared" si="36"/>
        <v>72.330842752112204</v>
      </c>
      <c r="AF57" s="22">
        <f t="shared" si="36"/>
        <v>73.363813249912127</v>
      </c>
      <c r="AG57" s="22">
        <f t="shared" si="36"/>
        <v>71.902760852706081</v>
      </c>
      <c r="AH57" s="22">
        <f t="shared" si="36"/>
        <v>75.553944416001471</v>
      </c>
      <c r="AI57" s="22">
        <f t="shared" si="36"/>
        <v>92.837611003925332</v>
      </c>
      <c r="AJ57" s="22">
        <f t="shared" si="36"/>
        <v>113.93108421748586</v>
      </c>
      <c r="AK57" s="22">
        <f t="shared" si="36"/>
        <v>92.837611003925332</v>
      </c>
      <c r="AL57" s="22">
        <f t="shared" si="36"/>
        <v>86.559186857900158</v>
      </c>
      <c r="AM57" s="22">
        <f t="shared" si="36"/>
        <v>82.229399541456075</v>
      </c>
      <c r="AN57" s="22">
        <f ca="1">AVERAGE(OFFSET($A57,0,Fixtures!$D$6,1,3))</f>
        <v>71.827612795986965</v>
      </c>
      <c r="AO57" s="22">
        <f ca="1">AVERAGE(OFFSET($A57,0,Fixtures!$D$6,1,6))</f>
        <v>72.717226151096767</v>
      </c>
      <c r="AP57" s="22">
        <f ca="1">AVERAGE(OFFSET($A57,0,Fixtures!$D$6,1,9))</f>
        <v>81.767740347990781</v>
      </c>
      <c r="AQ57" s="22">
        <f ca="1">AVERAGE(OFFSET($A57,0,Fixtures!$D$6,1,12))</f>
        <v>81.37715519393835</v>
      </c>
      <c r="AR57" s="22">
        <f ca="1">IF(OR(Fixtures!$D$6&lt;=0,Fixtures!$D$6&gt;39),AVERAGE(A57:AM57),AVERAGE(OFFSET($A57,0,Fixtures!$D$6,1,39-Fixtures!$D$6)))</f>
        <v>82.245295411933924</v>
      </c>
    </row>
    <row r="58" spans="1:44" x14ac:dyDescent="0.25">
      <c r="A58" s="30" t="s">
        <v>10</v>
      </c>
      <c r="B58" s="22">
        <f>MIN(VLOOKUP($A50,$A$2:$AM$12,B$14+1,FALSE),VLOOKUP($A58,$A$2:$AM$12,B$14+1,FALSE))</f>
        <v>94.201022857939606</v>
      </c>
      <c r="C58" s="22">
        <f t="shared" ref="C58:AM58" si="37">MIN(VLOOKUP($A50,$A$2:$AM$12,C$14+1,FALSE),VLOOKUP($A58,$A$2:$AM$12,C$14+1,FALSE))</f>
        <v>101.40667764504303</v>
      </c>
      <c r="D58" s="22">
        <f t="shared" si="37"/>
        <v>100.50259943955743</v>
      </c>
      <c r="E58" s="22">
        <f t="shared" si="37"/>
        <v>107.24840824615927</v>
      </c>
      <c r="F58" s="22">
        <f t="shared" si="37"/>
        <v>92.343709841779571</v>
      </c>
      <c r="G58" s="22">
        <f t="shared" si="37"/>
        <v>69.535866066967472</v>
      </c>
      <c r="H58" s="22">
        <f t="shared" si="37"/>
        <v>100.0603723087404</v>
      </c>
      <c r="I58" s="22">
        <f t="shared" si="37"/>
        <v>95.765324826237006</v>
      </c>
      <c r="J58" s="22">
        <f t="shared" si="37"/>
        <v>113.46819122701986</v>
      </c>
      <c r="K58" s="22">
        <f t="shared" si="37"/>
        <v>107.47745649532192</v>
      </c>
      <c r="L58" s="22">
        <f t="shared" si="37"/>
        <v>92.343709841779571</v>
      </c>
      <c r="M58" s="22">
        <f t="shared" si="37"/>
        <v>79.721214878278772</v>
      </c>
      <c r="N58" s="22">
        <f t="shared" si="37"/>
        <v>89.666882861003714</v>
      </c>
      <c r="O58" s="22">
        <f t="shared" si="37"/>
        <v>58.829531606759517</v>
      </c>
      <c r="P58" s="22">
        <f t="shared" si="37"/>
        <v>70.821152883736488</v>
      </c>
      <c r="Q58" s="22">
        <f t="shared" si="37"/>
        <v>72.330842752112204</v>
      </c>
      <c r="R58" s="22">
        <f t="shared" si="37"/>
        <v>59.179780433546348</v>
      </c>
      <c r="S58" s="22">
        <f t="shared" si="37"/>
        <v>84.988280748515805</v>
      </c>
      <c r="T58" s="22">
        <f t="shared" si="37"/>
        <v>117.04650812095635</v>
      </c>
      <c r="U58" s="22">
        <f t="shared" si="37"/>
        <v>58.829531606759517</v>
      </c>
      <c r="V58" s="22">
        <f t="shared" si="37"/>
        <v>81.867577343514867</v>
      </c>
      <c r="W58" s="22">
        <f t="shared" si="37"/>
        <v>131.36133571650458</v>
      </c>
      <c r="X58" s="22">
        <f t="shared" si="37"/>
        <v>92.837611003925332</v>
      </c>
      <c r="Y58" s="22">
        <f t="shared" si="37"/>
        <v>71.902760852706081</v>
      </c>
      <c r="Z58" s="22">
        <f t="shared" si="37"/>
        <v>82.969099891398841</v>
      </c>
      <c r="AA58" s="22">
        <f t="shared" si="37"/>
        <v>79.867825381896267</v>
      </c>
      <c r="AB58" s="22">
        <f t="shared" si="37"/>
        <v>69.535866066967472</v>
      </c>
      <c r="AC58" s="22">
        <f t="shared" si="37"/>
        <v>72.330842752112204</v>
      </c>
      <c r="AD58" s="22">
        <f t="shared" si="37"/>
        <v>59.179780433546348</v>
      </c>
      <c r="AE58" s="22">
        <f t="shared" si="37"/>
        <v>86.559186857900158</v>
      </c>
      <c r="AF58" s="22">
        <f t="shared" si="37"/>
        <v>73.363813249912127</v>
      </c>
      <c r="AG58" s="22">
        <f t="shared" si="37"/>
        <v>71.902760852706081</v>
      </c>
      <c r="AH58" s="22">
        <f t="shared" si="37"/>
        <v>75.553944416001471</v>
      </c>
      <c r="AI58" s="22">
        <f t="shared" si="37"/>
        <v>97.437040406785172</v>
      </c>
      <c r="AJ58" s="22">
        <f t="shared" si="37"/>
        <v>131.08138785641688</v>
      </c>
      <c r="AK58" s="22">
        <f t="shared" si="37"/>
        <v>82.229399541456075</v>
      </c>
      <c r="AL58" s="22">
        <f t="shared" si="37"/>
        <v>84.988280748515805</v>
      </c>
      <c r="AM58" s="22">
        <f t="shared" si="37"/>
        <v>75.553944416001471</v>
      </c>
      <c r="AN58" s="22">
        <f ca="1">AVERAGE(OFFSET($A58,0,Fixtures!$D$6,1,3))</f>
        <v>72.689936681186239</v>
      </c>
      <c r="AO58" s="22">
        <f ca="1">AVERAGE(OFFSET($A58,0,Fixtures!$D$6,1,6))</f>
        <v>73.148388093696397</v>
      </c>
      <c r="AP58" s="22">
        <f ca="1">AVERAGE(OFFSET($A58,0,Fixtures!$D$6,1,9))</f>
        <v>83.293128485204051</v>
      </c>
      <c r="AQ58" s="22">
        <f ca="1">AVERAGE(OFFSET($A58,0,Fixtures!$D$6,1,12))</f>
        <v>81.905859851045008</v>
      </c>
      <c r="AR58" s="22">
        <f ca="1">IF(OR(Fixtures!$D$6&lt;=0,Fixtures!$D$6&gt;39),AVERAGE(A58:AM58),AVERAGE(OFFSET($A58,0,Fixtures!$D$6,1,39-Fixtures!$D$6)))</f>
        <v>82.74367104830489</v>
      </c>
    </row>
    <row r="59" spans="1:44" x14ac:dyDescent="0.25">
      <c r="A59" s="30" t="s">
        <v>71</v>
      </c>
      <c r="B59" s="22">
        <f>MIN(VLOOKUP($A50,$A$2:$AM$12,B$14+1,FALSE),VLOOKUP($A59,$A$2:$AM$12,B$14+1,FALSE))</f>
        <v>82.229399541456075</v>
      </c>
      <c r="C59" s="22">
        <f t="shared" ref="C59:AM59" si="38">MIN(VLOOKUP($A50,$A$2:$AM$12,C$14+1,FALSE),VLOOKUP($A59,$A$2:$AM$12,C$14+1,FALSE))</f>
        <v>101.40667764504303</v>
      </c>
      <c r="D59" s="22">
        <f t="shared" si="38"/>
        <v>79.721214878278772</v>
      </c>
      <c r="E59" s="22">
        <f t="shared" si="38"/>
        <v>72.330842752112204</v>
      </c>
      <c r="F59" s="22">
        <f t="shared" si="38"/>
        <v>82.969099891398841</v>
      </c>
      <c r="G59" s="22">
        <f t="shared" si="38"/>
        <v>70.821152883736488</v>
      </c>
      <c r="H59" s="22">
        <f t="shared" si="38"/>
        <v>100.0603723087404</v>
      </c>
      <c r="I59" s="22">
        <f t="shared" si="38"/>
        <v>75.553944416001471</v>
      </c>
      <c r="J59" s="22">
        <f t="shared" si="38"/>
        <v>107.93191974031443</v>
      </c>
      <c r="K59" s="22">
        <f t="shared" si="38"/>
        <v>69.535866066967472</v>
      </c>
      <c r="L59" s="22">
        <f t="shared" si="38"/>
        <v>92.343709841779571</v>
      </c>
      <c r="M59" s="22">
        <f t="shared" si="38"/>
        <v>79.721214878278772</v>
      </c>
      <c r="N59" s="22">
        <f t="shared" si="38"/>
        <v>79.867825381896267</v>
      </c>
      <c r="O59" s="22">
        <f t="shared" si="38"/>
        <v>58.829531606759517</v>
      </c>
      <c r="P59" s="22">
        <f t="shared" si="38"/>
        <v>131.36133571650458</v>
      </c>
      <c r="Q59" s="22">
        <f t="shared" si="38"/>
        <v>58.829531606759517</v>
      </c>
      <c r="R59" s="22">
        <f t="shared" si="38"/>
        <v>59.179780433546348</v>
      </c>
      <c r="S59" s="22">
        <f t="shared" si="38"/>
        <v>84.988280748515805</v>
      </c>
      <c r="T59" s="22">
        <f t="shared" si="38"/>
        <v>92.343709841779571</v>
      </c>
      <c r="U59" s="22">
        <f t="shared" si="38"/>
        <v>81.867577343514867</v>
      </c>
      <c r="V59" s="22">
        <f t="shared" si="38"/>
        <v>81.867577343514867</v>
      </c>
      <c r="W59" s="22">
        <f t="shared" si="38"/>
        <v>84.988280748515805</v>
      </c>
      <c r="X59" s="22">
        <f t="shared" si="38"/>
        <v>88.30793433298453</v>
      </c>
      <c r="Y59" s="22">
        <f t="shared" si="38"/>
        <v>100.0603723087404</v>
      </c>
      <c r="Z59" s="22">
        <f t="shared" si="38"/>
        <v>82.969099891398841</v>
      </c>
      <c r="AA59" s="22">
        <f t="shared" si="38"/>
        <v>100.50259943955743</v>
      </c>
      <c r="AB59" s="22">
        <f t="shared" si="38"/>
        <v>69.535866066967472</v>
      </c>
      <c r="AC59" s="22">
        <f t="shared" si="38"/>
        <v>72.330842752112204</v>
      </c>
      <c r="AD59" s="22">
        <f t="shared" si="38"/>
        <v>71.902760852706081</v>
      </c>
      <c r="AE59" s="22">
        <f t="shared" si="38"/>
        <v>107.47745649532192</v>
      </c>
      <c r="AF59" s="22">
        <f t="shared" si="38"/>
        <v>73.363813249912127</v>
      </c>
      <c r="AG59" s="22">
        <f t="shared" si="38"/>
        <v>71.902760852706081</v>
      </c>
      <c r="AH59" s="22">
        <f t="shared" si="38"/>
        <v>75.553944416001471</v>
      </c>
      <c r="AI59" s="22">
        <f t="shared" si="38"/>
        <v>70.821152883736488</v>
      </c>
      <c r="AJ59" s="22">
        <f t="shared" si="38"/>
        <v>59.179780433546348</v>
      </c>
      <c r="AK59" s="22">
        <f t="shared" si="38"/>
        <v>92.837611003925332</v>
      </c>
      <c r="AL59" s="22">
        <f t="shared" si="38"/>
        <v>86.559186857900158</v>
      </c>
      <c r="AM59" s="22">
        <f t="shared" si="38"/>
        <v>82.229399541456075</v>
      </c>
      <c r="AN59" s="22">
        <f ca="1">AVERAGE(OFFSET($A59,0,Fixtures!$D$6,1,3))</f>
        <v>83.903686700046734</v>
      </c>
      <c r="AO59" s="22">
        <f ca="1">AVERAGE(OFFSET($A59,0,Fixtures!$D$6,1,6))</f>
        <v>78.755263103126637</v>
      </c>
      <c r="AP59" s="22">
        <f ca="1">AVERAGE(OFFSET($A59,0,Fixtures!$D$6,1,9))</f>
        <v>77.263346993329776</v>
      </c>
      <c r="AQ59" s="22">
        <f ca="1">AVERAGE(OFFSET($A59,0,Fixtures!$D$6,1,12))</f>
        <v>79.005199669947586</v>
      </c>
      <c r="AR59" s="22">
        <f ca="1">IF(OR(Fixtures!$D$6&lt;=0,Fixtures!$D$6&gt;39),AVERAGE(A59:AM59),AVERAGE(OFFSET($A59,0,Fixtures!$D$6,1,39-Fixtures!$D$6)))</f>
        <v>78.559882667211298</v>
      </c>
    </row>
    <row r="60" spans="1:44" x14ac:dyDescent="0.25">
      <c r="A60" s="30" t="s">
        <v>63</v>
      </c>
      <c r="B60" s="22">
        <f>MIN(VLOOKUP($A50,$A$2:$AM$12,B$14+1,FALSE),VLOOKUP($A60,$A$2:$AM$12,B$14+1,FALSE))</f>
        <v>94.201022857939606</v>
      </c>
      <c r="C60" s="22">
        <f t="shared" ref="C60:AM60" si="39">MIN(VLOOKUP($A50,$A$2:$AM$12,C$14+1,FALSE),VLOOKUP($A60,$A$2:$AM$12,C$14+1,FALSE))</f>
        <v>100.50259943955743</v>
      </c>
      <c r="D60" s="22">
        <f t="shared" si="39"/>
        <v>89.666882861003714</v>
      </c>
      <c r="E60" s="22">
        <f t="shared" si="39"/>
        <v>70.821152883736488</v>
      </c>
      <c r="F60" s="22">
        <f t="shared" si="39"/>
        <v>100.0603723087404</v>
      </c>
      <c r="G60" s="22">
        <f t="shared" si="39"/>
        <v>70.821152883736488</v>
      </c>
      <c r="H60" s="22">
        <f t="shared" si="39"/>
        <v>84.988280748515805</v>
      </c>
      <c r="I60" s="22">
        <f t="shared" si="39"/>
        <v>58.829531606759517</v>
      </c>
      <c r="J60" s="22">
        <f t="shared" si="39"/>
        <v>117.04650812095635</v>
      </c>
      <c r="K60" s="22">
        <f t="shared" si="39"/>
        <v>75.553944416001471</v>
      </c>
      <c r="L60" s="22">
        <f t="shared" si="39"/>
        <v>59.179780433546348</v>
      </c>
      <c r="M60" s="22">
        <f t="shared" si="39"/>
        <v>79.721214878278772</v>
      </c>
      <c r="N60" s="22">
        <f t="shared" si="39"/>
        <v>88.30793433298453</v>
      </c>
      <c r="O60" s="22">
        <f t="shared" si="39"/>
        <v>58.829531606759517</v>
      </c>
      <c r="P60" s="22">
        <f t="shared" si="39"/>
        <v>113.46819122701986</v>
      </c>
      <c r="Q60" s="22">
        <f t="shared" si="39"/>
        <v>82.969099891398841</v>
      </c>
      <c r="R60" s="22">
        <f t="shared" si="39"/>
        <v>59.179780433546348</v>
      </c>
      <c r="S60" s="22">
        <f t="shared" si="39"/>
        <v>84.988280748515805</v>
      </c>
      <c r="T60" s="22">
        <f t="shared" si="39"/>
        <v>71.902760852706081</v>
      </c>
      <c r="U60" s="22">
        <f t="shared" si="39"/>
        <v>107.24840824615927</v>
      </c>
      <c r="V60" s="22">
        <f t="shared" si="39"/>
        <v>69.535866066967472</v>
      </c>
      <c r="W60" s="22">
        <f t="shared" si="39"/>
        <v>92.343709841779571</v>
      </c>
      <c r="X60" s="22">
        <f t="shared" si="39"/>
        <v>95.765324826237006</v>
      </c>
      <c r="Y60" s="22">
        <f t="shared" si="39"/>
        <v>131.08138785641688</v>
      </c>
      <c r="Z60" s="22">
        <f t="shared" si="39"/>
        <v>82.229399541456075</v>
      </c>
      <c r="AA60" s="22">
        <f t="shared" si="39"/>
        <v>115.1345834930373</v>
      </c>
      <c r="AB60" s="22">
        <f t="shared" si="39"/>
        <v>69.535866066967472</v>
      </c>
      <c r="AC60" s="22">
        <f t="shared" si="39"/>
        <v>72.330842752112204</v>
      </c>
      <c r="AD60" s="22">
        <f t="shared" si="39"/>
        <v>88.30793433298453</v>
      </c>
      <c r="AE60" s="22">
        <f t="shared" si="39"/>
        <v>92.837611003925332</v>
      </c>
      <c r="AF60" s="22">
        <f t="shared" si="39"/>
        <v>73.363813249912127</v>
      </c>
      <c r="AG60" s="22">
        <f t="shared" si="39"/>
        <v>71.902760852706081</v>
      </c>
      <c r="AH60" s="22">
        <f t="shared" si="39"/>
        <v>72.330842752112204</v>
      </c>
      <c r="AI60" s="22">
        <f t="shared" si="39"/>
        <v>79.867825381896267</v>
      </c>
      <c r="AJ60" s="22">
        <f t="shared" si="39"/>
        <v>86.559186857900158</v>
      </c>
      <c r="AK60" s="22">
        <f t="shared" si="39"/>
        <v>73.363813249912127</v>
      </c>
      <c r="AL60" s="22">
        <f t="shared" si="39"/>
        <v>86.559186857900158</v>
      </c>
      <c r="AM60" s="22">
        <f t="shared" si="39"/>
        <v>81.867577343514867</v>
      </c>
      <c r="AN60" s="22">
        <f ca="1">AVERAGE(OFFSET($A60,0,Fixtures!$D$6,1,3))</f>
        <v>84.492129363007351</v>
      </c>
      <c r="AO60" s="22">
        <f ca="1">AVERAGE(OFFSET($A60,0,Fixtures!$D$6,1,6))</f>
        <v>78.512300823958753</v>
      </c>
      <c r="AP60" s="22">
        <f ca="1">AVERAGE(OFFSET($A60,0,Fixtures!$D$6,1,9))</f>
        <v>78.984958937051232</v>
      </c>
      <c r="AQ60" s="22">
        <f ca="1">AVERAGE(OFFSET($A60,0,Fixtures!$D$6,1,12))</f>
        <v>80.315293666490291</v>
      </c>
      <c r="AR60" s="22">
        <f ca="1">IF(OR(Fixtures!$D$6&lt;=0,Fixtures!$D$6&gt;39),AVERAGE(A60:AM60),AVERAGE(OFFSET($A60,0,Fixtures!$D$6,1,39-Fixtures!$D$6)))</f>
        <v>79.935581330443284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si="40">MIN(VLOOKUP($A62,$A$2:$AM$12,B$14+1,FALSE),VLOOKUP($A63,$A$2:$AM$12,B$14+1,FALSE))</f>
        <v>95.765324826237006</v>
      </c>
      <c r="C63" s="22">
        <f t="shared" si="40"/>
        <v>69.535866066967472</v>
      </c>
      <c r="D63" s="22">
        <f t="shared" si="40"/>
        <v>95.765324826237006</v>
      </c>
      <c r="E63" s="22">
        <f t="shared" si="40"/>
        <v>71.902760852706081</v>
      </c>
      <c r="F63" s="22">
        <f t="shared" si="40"/>
        <v>79.721214878278772</v>
      </c>
      <c r="G63" s="22">
        <f t="shared" si="40"/>
        <v>92.837611003925332</v>
      </c>
      <c r="H63" s="22">
        <f t="shared" si="40"/>
        <v>70.821152883736488</v>
      </c>
      <c r="I63" s="22">
        <f t="shared" si="40"/>
        <v>86.559186857900158</v>
      </c>
      <c r="J63" s="22">
        <f t="shared" si="40"/>
        <v>82.229399541456075</v>
      </c>
      <c r="K63" s="22">
        <f t="shared" si="40"/>
        <v>101.40667764504303</v>
      </c>
      <c r="L63" s="22">
        <f t="shared" si="40"/>
        <v>107.47745649532192</v>
      </c>
      <c r="M63" s="22">
        <f t="shared" si="40"/>
        <v>113.46819122701986</v>
      </c>
      <c r="N63" s="22">
        <f t="shared" si="40"/>
        <v>59.179780433546348</v>
      </c>
      <c r="O63" s="22">
        <f t="shared" si="40"/>
        <v>97.616231022317663</v>
      </c>
      <c r="P63" s="22">
        <f t="shared" si="40"/>
        <v>69.535866066967472</v>
      </c>
      <c r="Q63" s="22">
        <f t="shared" si="40"/>
        <v>89.666882861003714</v>
      </c>
      <c r="R63" s="22">
        <f t="shared" si="40"/>
        <v>82.229399541456075</v>
      </c>
      <c r="S63" s="22">
        <f t="shared" si="40"/>
        <v>72.330842752112204</v>
      </c>
      <c r="T63" s="22">
        <f t="shared" si="40"/>
        <v>70.821152883736488</v>
      </c>
      <c r="U63" s="22">
        <f t="shared" si="40"/>
        <v>89.666882861003714</v>
      </c>
      <c r="V63" s="22">
        <f t="shared" si="40"/>
        <v>86.559186857900158</v>
      </c>
      <c r="W63" s="22">
        <f t="shared" si="40"/>
        <v>82.969099891398841</v>
      </c>
      <c r="X63" s="22">
        <f t="shared" si="40"/>
        <v>100.50259943955743</v>
      </c>
      <c r="Y63" s="22">
        <f t="shared" si="40"/>
        <v>73.363813249912127</v>
      </c>
      <c r="Z63" s="22">
        <f t="shared" si="40"/>
        <v>75.553944416001471</v>
      </c>
      <c r="AA63" s="22">
        <f t="shared" si="40"/>
        <v>88.30793433298453</v>
      </c>
      <c r="AB63" s="22">
        <f t="shared" si="40"/>
        <v>59.179780433546348</v>
      </c>
      <c r="AC63" s="22">
        <f t="shared" si="40"/>
        <v>75.553944416001471</v>
      </c>
      <c r="AD63" s="22">
        <f t="shared" si="40"/>
        <v>73.363813249912127</v>
      </c>
      <c r="AE63" s="22">
        <f t="shared" si="40"/>
        <v>84.988280748515805</v>
      </c>
      <c r="AF63" s="22">
        <f t="shared" si="40"/>
        <v>72.330842752112204</v>
      </c>
      <c r="AG63" s="22">
        <f t="shared" si="40"/>
        <v>79.867825381896267</v>
      </c>
      <c r="AH63" s="22">
        <f t="shared" si="40"/>
        <v>131.36133571650458</v>
      </c>
      <c r="AI63" s="22">
        <f t="shared" si="40"/>
        <v>107.24840824615927</v>
      </c>
      <c r="AJ63" s="22">
        <f t="shared" si="40"/>
        <v>58.829531606759517</v>
      </c>
      <c r="AK63" s="22">
        <f t="shared" si="40"/>
        <v>107.24840824615927</v>
      </c>
      <c r="AL63" s="22">
        <f t="shared" si="40"/>
        <v>82.969099891398841</v>
      </c>
      <c r="AM63" s="22">
        <f t="shared" si="40"/>
        <v>88.30793433298453</v>
      </c>
      <c r="AN63" s="22">
        <f ca="1">AVERAGE(OFFSET($A63,0,Fixtures!$D$6,1,3))</f>
        <v>77.968679471476477</v>
      </c>
      <c r="AO63" s="22">
        <f ca="1">AVERAGE(OFFSET($A63,0,Fixtures!$D$6,1,6))</f>
        <v>86.244340377490403</v>
      </c>
      <c r="AP63" s="22">
        <f ca="1">AVERAGE(OFFSET($A63,0,Fixtures!$D$6,1,9))</f>
        <v>87.86582115155781</v>
      </c>
      <c r="AQ63" s="22">
        <f ca="1">AVERAGE(OFFSET($A63,0,Fixtures!$D$6,1,12))</f>
        <v>86.669842004990016</v>
      </c>
      <c r="AR63" s="22">
        <f ca="1">IF(OR(Fixtures!$D$6&lt;=0,Fixtures!$D$6&gt;39),AVERAGE(A63:AM63),AVERAGE(OFFSET($A63,0,Fixtures!$D$6,1,39-Fixtures!$D$6)))</f>
        <v>87.460856780763976</v>
      </c>
    </row>
    <row r="64" spans="1:44" x14ac:dyDescent="0.25">
      <c r="A64" s="30" t="s">
        <v>121</v>
      </c>
      <c r="B64" s="22">
        <f>MIN(VLOOKUP($A62,$A$2:$AM$12,B$14+1,FALSE),VLOOKUP($A64,$A$2:$AM$12,B$14+1,FALSE))</f>
        <v>89.666882861003714</v>
      </c>
      <c r="C64" s="22">
        <f t="shared" ref="C64:AM64" si="41">MIN(VLOOKUP($A62,$A$2:$AM$12,C$14+1,FALSE),VLOOKUP($A64,$A$2:$AM$12,C$14+1,FALSE))</f>
        <v>79.721214878278772</v>
      </c>
      <c r="D64" s="22">
        <f t="shared" si="41"/>
        <v>94.201022857939606</v>
      </c>
      <c r="E64" s="22">
        <f t="shared" si="41"/>
        <v>81.867577343514867</v>
      </c>
      <c r="F64" s="22">
        <f t="shared" si="41"/>
        <v>79.867825381896267</v>
      </c>
      <c r="G64" s="22">
        <f t="shared" si="41"/>
        <v>72.330842752112204</v>
      </c>
      <c r="H64" s="22">
        <f t="shared" si="41"/>
        <v>70.821152883736488</v>
      </c>
      <c r="I64" s="22">
        <f t="shared" si="41"/>
        <v>88.30793433298453</v>
      </c>
      <c r="J64" s="22">
        <f t="shared" si="41"/>
        <v>100.0603723087404</v>
      </c>
      <c r="K64" s="22">
        <f t="shared" si="41"/>
        <v>95.765324826237006</v>
      </c>
      <c r="L64" s="22">
        <f t="shared" si="41"/>
        <v>70.821152883736488</v>
      </c>
      <c r="M64" s="22">
        <f t="shared" si="41"/>
        <v>131.08138785641688</v>
      </c>
      <c r="N64" s="22">
        <f t="shared" si="41"/>
        <v>107.47745649532192</v>
      </c>
      <c r="O64" s="22">
        <f t="shared" si="41"/>
        <v>97.616231022317663</v>
      </c>
      <c r="P64" s="22">
        <f t="shared" si="41"/>
        <v>69.535866066967472</v>
      </c>
      <c r="Q64" s="22">
        <f t="shared" si="41"/>
        <v>89.666882861003714</v>
      </c>
      <c r="R64" s="22">
        <f t="shared" si="41"/>
        <v>71.902760852706081</v>
      </c>
      <c r="S64" s="22">
        <f t="shared" si="41"/>
        <v>72.330842752112204</v>
      </c>
      <c r="T64" s="22">
        <f t="shared" si="41"/>
        <v>79.721214878278772</v>
      </c>
      <c r="U64" s="22">
        <f t="shared" si="41"/>
        <v>69.535866066967472</v>
      </c>
      <c r="V64" s="22">
        <f t="shared" si="41"/>
        <v>86.559186857900158</v>
      </c>
      <c r="W64" s="22">
        <f t="shared" si="41"/>
        <v>82.969099891398841</v>
      </c>
      <c r="X64" s="22">
        <f t="shared" si="41"/>
        <v>81.867577343514867</v>
      </c>
      <c r="Y64" s="22">
        <f t="shared" si="41"/>
        <v>84.988280748515805</v>
      </c>
      <c r="Z64" s="22">
        <f t="shared" si="41"/>
        <v>75.553944416001471</v>
      </c>
      <c r="AA64" s="22">
        <f t="shared" si="41"/>
        <v>73.363813249912127</v>
      </c>
      <c r="AB64" s="22">
        <f t="shared" si="41"/>
        <v>59.179780433546348</v>
      </c>
      <c r="AC64" s="22">
        <f t="shared" si="41"/>
        <v>58.829531606759517</v>
      </c>
      <c r="AD64" s="22">
        <f t="shared" si="41"/>
        <v>73.363813249912127</v>
      </c>
      <c r="AE64" s="22">
        <f t="shared" si="41"/>
        <v>82.969099891398841</v>
      </c>
      <c r="AF64" s="22">
        <f t="shared" si="41"/>
        <v>131.36133571650458</v>
      </c>
      <c r="AG64" s="22">
        <f t="shared" si="41"/>
        <v>79.867825381896267</v>
      </c>
      <c r="AH64" s="22">
        <f t="shared" si="41"/>
        <v>86.559186857900158</v>
      </c>
      <c r="AI64" s="22">
        <f t="shared" si="41"/>
        <v>113.93108421748586</v>
      </c>
      <c r="AJ64" s="22">
        <f t="shared" si="41"/>
        <v>100.0603723087404</v>
      </c>
      <c r="AK64" s="22">
        <f t="shared" si="41"/>
        <v>107.24840824615927</v>
      </c>
      <c r="AL64" s="22">
        <f t="shared" si="41"/>
        <v>59.179780433546348</v>
      </c>
      <c r="AM64" s="22">
        <f t="shared" si="41"/>
        <v>88.30793433298453</v>
      </c>
      <c r="AN64" s="22">
        <f ca="1">AVERAGE(OFFSET($A64,0,Fixtures!$D$6,1,3))</f>
        <v>71.720814916023485</v>
      </c>
      <c r="AO64" s="22">
        <f ca="1">AVERAGE(OFFSET($A64,0,Fixtures!$D$6,1,6))</f>
        <v>85.491798784061913</v>
      </c>
      <c r="AP64" s="22">
        <f ca="1">AVERAGE(OFFSET($A64,0,Fixtures!$D$6,1,9))</f>
        <v>92.687850830750776</v>
      </c>
      <c r="AQ64" s="22">
        <f ca="1">AVERAGE(OFFSET($A64,0,Fixtures!$D$6,1,12))</f>
        <v>87.783265596609283</v>
      </c>
      <c r="AR64" s="22">
        <f ca="1">IF(OR(Fixtures!$D$6&lt;=0,Fixtures!$D$6&gt;39),AVERAGE(A64:AM64),AVERAGE(OFFSET($A64,0,Fixtures!$D$6,1,39-Fixtures!$D$6)))</f>
        <v>89.243488385753437</v>
      </c>
    </row>
    <row r="65" spans="1:44" x14ac:dyDescent="0.25">
      <c r="A65" s="30" t="s">
        <v>73</v>
      </c>
      <c r="B65" s="22">
        <f>MIN(VLOOKUP($A62,$A$2:$AM$12,B$14+1,FALSE),VLOOKUP($A65,$A$2:$AM$12,B$14+1,FALSE))</f>
        <v>75.553944416001471</v>
      </c>
      <c r="C65" s="22">
        <f t="shared" ref="C65:AM65" si="42">MIN(VLOOKUP($A62,$A$2:$AM$12,C$14+1,FALSE),VLOOKUP($A65,$A$2:$AM$12,C$14+1,FALSE))</f>
        <v>92.343709841779571</v>
      </c>
      <c r="D65" s="22">
        <f t="shared" si="42"/>
        <v>131.08138785641688</v>
      </c>
      <c r="E65" s="22">
        <f t="shared" si="42"/>
        <v>81.867577343514867</v>
      </c>
      <c r="F65" s="22">
        <f t="shared" si="42"/>
        <v>95.765324826237006</v>
      </c>
      <c r="G65" s="22">
        <f t="shared" si="42"/>
        <v>92.837611003925332</v>
      </c>
      <c r="H65" s="22">
        <f t="shared" si="42"/>
        <v>70.821152883736488</v>
      </c>
      <c r="I65" s="22">
        <f t="shared" si="42"/>
        <v>97.437040406785172</v>
      </c>
      <c r="J65" s="22">
        <f t="shared" si="42"/>
        <v>70.821152883736488</v>
      </c>
      <c r="K65" s="22">
        <f t="shared" si="42"/>
        <v>89.666882861003714</v>
      </c>
      <c r="L65" s="22">
        <f t="shared" si="42"/>
        <v>107.24840824615927</v>
      </c>
      <c r="M65" s="22">
        <f t="shared" si="42"/>
        <v>72.330842752112204</v>
      </c>
      <c r="N65" s="22">
        <f t="shared" si="42"/>
        <v>92.837611003925332</v>
      </c>
      <c r="O65" s="22">
        <f t="shared" si="42"/>
        <v>97.616231022317663</v>
      </c>
      <c r="P65" s="22">
        <f t="shared" si="42"/>
        <v>69.535866066967472</v>
      </c>
      <c r="Q65" s="22">
        <f t="shared" si="42"/>
        <v>89.666882861003714</v>
      </c>
      <c r="R65" s="22">
        <f t="shared" si="42"/>
        <v>82.229399541456075</v>
      </c>
      <c r="S65" s="22">
        <f t="shared" si="42"/>
        <v>72.330842752112204</v>
      </c>
      <c r="T65" s="22">
        <f t="shared" si="42"/>
        <v>79.721214878278772</v>
      </c>
      <c r="U65" s="22">
        <f t="shared" si="42"/>
        <v>100.50259943955743</v>
      </c>
      <c r="V65" s="22">
        <f t="shared" si="42"/>
        <v>86.559186857900158</v>
      </c>
      <c r="W65" s="22">
        <f t="shared" si="42"/>
        <v>73.363813249912127</v>
      </c>
      <c r="X65" s="22">
        <f t="shared" si="42"/>
        <v>86.559186857900158</v>
      </c>
      <c r="Y65" s="22">
        <f t="shared" si="42"/>
        <v>82.229399541456075</v>
      </c>
      <c r="Z65" s="22">
        <f t="shared" si="42"/>
        <v>75.553944416001471</v>
      </c>
      <c r="AA65" s="22">
        <f t="shared" si="42"/>
        <v>92.343709841779571</v>
      </c>
      <c r="AB65" s="22">
        <f t="shared" si="42"/>
        <v>59.179780433546348</v>
      </c>
      <c r="AC65" s="22">
        <f t="shared" si="42"/>
        <v>100.50259943955743</v>
      </c>
      <c r="AD65" s="22">
        <f t="shared" si="42"/>
        <v>73.363813249912127</v>
      </c>
      <c r="AE65" s="22">
        <f t="shared" si="42"/>
        <v>58.829531606759517</v>
      </c>
      <c r="AF65" s="22">
        <f t="shared" si="42"/>
        <v>113.46819122701986</v>
      </c>
      <c r="AG65" s="22">
        <f t="shared" si="42"/>
        <v>59.179780433546348</v>
      </c>
      <c r="AH65" s="22">
        <f t="shared" si="42"/>
        <v>131.08138785641688</v>
      </c>
      <c r="AI65" s="22">
        <f t="shared" si="42"/>
        <v>88.30793433298453</v>
      </c>
      <c r="AJ65" s="22">
        <f t="shared" si="42"/>
        <v>100.0603723087404</v>
      </c>
      <c r="AK65" s="22">
        <f t="shared" si="42"/>
        <v>107.24840824615927</v>
      </c>
      <c r="AL65" s="22">
        <f t="shared" si="42"/>
        <v>94.201022857939606</v>
      </c>
      <c r="AM65" s="22">
        <f t="shared" si="42"/>
        <v>88.30793433298453</v>
      </c>
      <c r="AN65" s="22">
        <f ca="1">AVERAGE(OFFSET($A65,0,Fixtures!$D$6,1,3))</f>
        <v>77.565314765409695</v>
      </c>
      <c r="AO65" s="22">
        <f ca="1">AVERAGE(OFFSET($A65,0,Fixtures!$D$6,1,6))</f>
        <v>89.404217302202028</v>
      </c>
      <c r="AP65" s="22">
        <f ca="1">AVERAGE(OFFSET($A65,0,Fixtures!$D$6,1,9))</f>
        <v>92.449113189010703</v>
      </c>
      <c r="AQ65" s="22">
        <f ca="1">AVERAGE(OFFSET($A65,0,Fixtures!$D$6,1,12))</f>
        <v>91.009690888119181</v>
      </c>
      <c r="AR65" s="22">
        <f ca="1">IF(OR(Fixtures!$D$6&lt;=0,Fixtures!$D$6&gt;39),AVERAGE(A65:AM65),AVERAGE(OFFSET($A65,0,Fixtures!$D$6,1,39-Fixtures!$D$6)))</f>
        <v>92.231906899274591</v>
      </c>
    </row>
    <row r="66" spans="1:44" x14ac:dyDescent="0.25">
      <c r="A66" s="30" t="s">
        <v>61</v>
      </c>
      <c r="B66" s="22">
        <f>MIN(VLOOKUP($A62,$A$2:$AM$12,B$14+1,FALSE),VLOOKUP($A66,$A$2:$AM$12,B$14+1,FALSE))</f>
        <v>94.201022857939606</v>
      </c>
      <c r="C66" s="22">
        <f t="shared" ref="C66:AM66" si="43">MIN(VLOOKUP($A62,$A$2:$AM$12,C$14+1,FALSE),VLOOKUP($A66,$A$2:$AM$12,C$14+1,FALSE))</f>
        <v>92.343709841779571</v>
      </c>
      <c r="D66" s="22">
        <f t="shared" si="43"/>
        <v>113.46819122701986</v>
      </c>
      <c r="E66" s="22">
        <f t="shared" si="43"/>
        <v>81.867577343514867</v>
      </c>
      <c r="F66" s="22">
        <f t="shared" si="43"/>
        <v>100.50259943955743</v>
      </c>
      <c r="G66" s="22">
        <f t="shared" si="43"/>
        <v>70.821152883736488</v>
      </c>
      <c r="H66" s="22">
        <f t="shared" si="43"/>
        <v>70.821152883736488</v>
      </c>
      <c r="I66" s="22">
        <f t="shared" si="43"/>
        <v>95.765324826237006</v>
      </c>
      <c r="J66" s="22">
        <f t="shared" si="43"/>
        <v>131.36133571650458</v>
      </c>
      <c r="K66" s="22">
        <f t="shared" si="43"/>
        <v>101.40667764504303</v>
      </c>
      <c r="L66" s="22">
        <f t="shared" si="43"/>
        <v>92.343709841779571</v>
      </c>
      <c r="M66" s="22">
        <f t="shared" si="43"/>
        <v>79.721214878278772</v>
      </c>
      <c r="N66" s="22">
        <f t="shared" si="43"/>
        <v>89.666882861003714</v>
      </c>
      <c r="O66" s="22">
        <f t="shared" si="43"/>
        <v>58.829531606759517</v>
      </c>
      <c r="P66" s="22">
        <f t="shared" si="43"/>
        <v>69.535866066967472</v>
      </c>
      <c r="Q66" s="22">
        <f t="shared" si="43"/>
        <v>89.666882861003714</v>
      </c>
      <c r="R66" s="22">
        <f t="shared" si="43"/>
        <v>59.179780433546348</v>
      </c>
      <c r="S66" s="22">
        <f t="shared" si="43"/>
        <v>72.330842752112204</v>
      </c>
      <c r="T66" s="22">
        <f t="shared" si="43"/>
        <v>79.721214878278772</v>
      </c>
      <c r="U66" s="22">
        <f t="shared" si="43"/>
        <v>107.24840824615927</v>
      </c>
      <c r="V66" s="22">
        <f t="shared" si="43"/>
        <v>81.867577343514867</v>
      </c>
      <c r="W66" s="22">
        <f t="shared" si="43"/>
        <v>82.969099891398841</v>
      </c>
      <c r="X66" s="22">
        <f t="shared" si="43"/>
        <v>107.47745649532192</v>
      </c>
      <c r="Y66" s="22">
        <f t="shared" si="43"/>
        <v>94.201022857939606</v>
      </c>
      <c r="Z66" s="22">
        <f t="shared" si="43"/>
        <v>75.553944416001471</v>
      </c>
      <c r="AA66" s="22">
        <f t="shared" si="43"/>
        <v>115.1345834930373</v>
      </c>
      <c r="AB66" s="22">
        <f t="shared" si="43"/>
        <v>59.179780433546348</v>
      </c>
      <c r="AC66" s="22">
        <f t="shared" si="43"/>
        <v>72.330842752112204</v>
      </c>
      <c r="AD66" s="22">
        <f t="shared" si="43"/>
        <v>73.363813249912127</v>
      </c>
      <c r="AE66" s="22">
        <f t="shared" si="43"/>
        <v>84.988280748515805</v>
      </c>
      <c r="AF66" s="22">
        <f t="shared" si="43"/>
        <v>73.363813249912127</v>
      </c>
      <c r="AG66" s="22">
        <f t="shared" si="43"/>
        <v>71.902760852706081</v>
      </c>
      <c r="AH66" s="22">
        <f t="shared" si="43"/>
        <v>75.553944416001471</v>
      </c>
      <c r="AI66" s="22">
        <f t="shared" si="43"/>
        <v>97.437040406785172</v>
      </c>
      <c r="AJ66" s="22">
        <f t="shared" si="43"/>
        <v>100.0603723087404</v>
      </c>
      <c r="AK66" s="22">
        <f t="shared" si="43"/>
        <v>92.837611003925332</v>
      </c>
      <c r="AL66" s="22">
        <f t="shared" si="43"/>
        <v>86.559186857900158</v>
      </c>
      <c r="AM66" s="22">
        <f t="shared" si="43"/>
        <v>82.229399541456075</v>
      </c>
      <c r="AN66" s="22">
        <f ca="1">AVERAGE(OFFSET($A66,0,Fixtures!$D$6,1,3))</f>
        <v>76.89431225018005</v>
      </c>
      <c r="AO66" s="22">
        <f ca="1">AVERAGE(OFFSET($A66,0,Fixtures!$D$6,1,6))</f>
        <v>75.250575878193303</v>
      </c>
      <c r="AP66" s="22">
        <f ca="1">AVERAGE(OFFSET($A66,0,Fixtures!$D$6,1,9))</f>
        <v>82.426497665401186</v>
      </c>
      <c r="AQ66" s="22">
        <f ca="1">AVERAGE(OFFSET($A66,0,Fixtures!$D$6,1,12))</f>
        <v>82.293448136512254</v>
      </c>
      <c r="AR66" s="22">
        <f ca="1">IF(OR(Fixtures!$D$6&lt;=0,Fixtures!$D$6&gt;39),AVERAGE(A66:AM66),AVERAGE(OFFSET($A66,0,Fixtures!$D$6,1,39-Fixtures!$D$6)))</f>
        <v>82.784278671633359</v>
      </c>
    </row>
    <row r="67" spans="1:44" x14ac:dyDescent="0.25">
      <c r="A67" s="30" t="s">
        <v>2</v>
      </c>
      <c r="B67" s="22">
        <f>MIN(VLOOKUP($A62,$A$2:$AM$12,B$14+1,FALSE),VLOOKUP($A67,$A$2:$AM$12,B$14+1,FALSE))</f>
        <v>82.969099891398841</v>
      </c>
      <c r="C67" s="22">
        <f t="shared" ref="C67:AM67" si="44">MIN(VLOOKUP($A62,$A$2:$AM$12,C$14+1,FALSE),VLOOKUP($A67,$A$2:$AM$12,C$14+1,FALSE))</f>
        <v>86.559186857900158</v>
      </c>
      <c r="D67" s="22">
        <f t="shared" si="44"/>
        <v>107.93191974031443</v>
      </c>
      <c r="E67" s="22">
        <f t="shared" si="44"/>
        <v>73.363813249912127</v>
      </c>
      <c r="F67" s="22">
        <f t="shared" si="44"/>
        <v>107.93191974031443</v>
      </c>
      <c r="G67" s="22">
        <f t="shared" si="44"/>
        <v>82.229399541456075</v>
      </c>
      <c r="H67" s="22">
        <f t="shared" si="44"/>
        <v>70.821152883736488</v>
      </c>
      <c r="I67" s="22">
        <f t="shared" si="44"/>
        <v>97.437040406785172</v>
      </c>
      <c r="J67" s="22">
        <f t="shared" si="44"/>
        <v>139.24910293248271</v>
      </c>
      <c r="K67" s="22">
        <f t="shared" si="44"/>
        <v>92.837611003925332</v>
      </c>
      <c r="L67" s="22">
        <f t="shared" si="44"/>
        <v>97.437040406785172</v>
      </c>
      <c r="M67" s="22">
        <f t="shared" si="44"/>
        <v>69.535866066967472</v>
      </c>
      <c r="N67" s="22">
        <f t="shared" si="44"/>
        <v>100.0603723087404</v>
      </c>
      <c r="O67" s="22">
        <f t="shared" si="44"/>
        <v>97.616231022317663</v>
      </c>
      <c r="P67" s="22">
        <f t="shared" si="44"/>
        <v>69.535866066967472</v>
      </c>
      <c r="Q67" s="22">
        <f t="shared" si="44"/>
        <v>89.666882861003714</v>
      </c>
      <c r="R67" s="22">
        <f t="shared" si="44"/>
        <v>82.229399541456075</v>
      </c>
      <c r="S67" s="22">
        <f t="shared" si="44"/>
        <v>58.829531606759517</v>
      </c>
      <c r="T67" s="22">
        <f t="shared" si="44"/>
        <v>79.721214878278772</v>
      </c>
      <c r="U67" s="22">
        <f t="shared" si="44"/>
        <v>95.765324826237006</v>
      </c>
      <c r="V67" s="22">
        <f t="shared" si="44"/>
        <v>86.559186857900158</v>
      </c>
      <c r="W67" s="22">
        <f t="shared" si="44"/>
        <v>82.969099891398841</v>
      </c>
      <c r="X67" s="22">
        <f t="shared" si="44"/>
        <v>113.93108421748586</v>
      </c>
      <c r="Y67" s="22">
        <f t="shared" si="44"/>
        <v>94.201022857939606</v>
      </c>
      <c r="Z67" s="22">
        <f t="shared" si="44"/>
        <v>70.821152883736488</v>
      </c>
      <c r="AA67" s="22">
        <f t="shared" si="44"/>
        <v>101.40667764504303</v>
      </c>
      <c r="AB67" s="22">
        <f t="shared" si="44"/>
        <v>59.179780433546348</v>
      </c>
      <c r="AC67" s="22">
        <f t="shared" si="44"/>
        <v>79.867825381896267</v>
      </c>
      <c r="AD67" s="22">
        <f t="shared" si="44"/>
        <v>73.363813249912127</v>
      </c>
      <c r="AE67" s="22">
        <f t="shared" si="44"/>
        <v>75.553944416001471</v>
      </c>
      <c r="AF67" s="22">
        <f t="shared" si="44"/>
        <v>81.867577343514867</v>
      </c>
      <c r="AG67" s="22">
        <f t="shared" si="44"/>
        <v>79.867825381896267</v>
      </c>
      <c r="AH67" s="22">
        <f t="shared" si="44"/>
        <v>79.721214878278772</v>
      </c>
      <c r="AI67" s="22">
        <f t="shared" si="44"/>
        <v>113.93108421748586</v>
      </c>
      <c r="AJ67" s="22">
        <f t="shared" si="44"/>
        <v>89.666882861003714</v>
      </c>
      <c r="AK67" s="22">
        <f t="shared" si="44"/>
        <v>88.30793433298453</v>
      </c>
      <c r="AL67" s="22">
        <f t="shared" si="44"/>
        <v>100.50259943955743</v>
      </c>
      <c r="AM67" s="22">
        <f t="shared" si="44"/>
        <v>88.30793433298453</v>
      </c>
      <c r="AN67" s="22">
        <f ca="1">AVERAGE(OFFSET($A67,0,Fixtures!$D$6,1,3))</f>
        <v>76.261861015936617</v>
      </c>
      <c r="AO67" s="22">
        <f ca="1">AVERAGE(OFFSET($A67,0,Fixtures!$D$6,1,6))</f>
        <v>78.373700108583293</v>
      </c>
      <c r="AP67" s="22">
        <f ca="1">AVERAGE(OFFSET($A67,0,Fixtures!$D$6,1,9))</f>
        <v>84.683122451441548</v>
      </c>
      <c r="AQ67" s="22">
        <f ca="1">AVERAGE(OFFSET($A67,0,Fixtures!$D$6,1,12))</f>
        <v>85.601708070954373</v>
      </c>
      <c r="AR67" s="22">
        <f ca="1">IF(OR(Fixtures!$D$6&lt;=0,Fixtures!$D$6&gt;39),AVERAGE(A67:AM67),AVERAGE(OFFSET($A67,0,Fixtures!$D$6,1,39-Fixtures!$D$6)))</f>
        <v>86.450785075955991</v>
      </c>
    </row>
    <row r="68" spans="1:44" x14ac:dyDescent="0.25">
      <c r="A68" s="30" t="s">
        <v>113</v>
      </c>
      <c r="B68" s="22">
        <f>MIN(VLOOKUP($A62,$A$2:$AM$12,B$14+1,FALSE),VLOOKUP($A68,$A$2:$AM$12,B$14+1,FALSE))</f>
        <v>95.765324826237006</v>
      </c>
      <c r="C68" s="22">
        <f t="shared" ref="C68:AM68" si="45">MIN(VLOOKUP($A62,$A$2:$AM$12,C$14+1,FALSE),VLOOKUP($A68,$A$2:$AM$12,C$14+1,FALSE))</f>
        <v>59.179780433546348</v>
      </c>
      <c r="D68" s="22">
        <f t="shared" si="45"/>
        <v>113.93108421748586</v>
      </c>
      <c r="E68" s="22">
        <f t="shared" si="45"/>
        <v>81.867577343514867</v>
      </c>
      <c r="F68" s="22">
        <f t="shared" si="45"/>
        <v>107.93191974031443</v>
      </c>
      <c r="G68" s="22">
        <f t="shared" si="45"/>
        <v>92.837611003925332</v>
      </c>
      <c r="H68" s="22">
        <f t="shared" si="45"/>
        <v>70.821152883736488</v>
      </c>
      <c r="I68" s="22">
        <f t="shared" si="45"/>
        <v>81.867577343514867</v>
      </c>
      <c r="J68" s="22">
        <f t="shared" si="45"/>
        <v>84.988280748515805</v>
      </c>
      <c r="K68" s="22">
        <f t="shared" si="45"/>
        <v>101.40667764504303</v>
      </c>
      <c r="L68" s="22">
        <f t="shared" si="45"/>
        <v>100.50259943955743</v>
      </c>
      <c r="M68" s="22">
        <f t="shared" si="45"/>
        <v>73.363813249912127</v>
      </c>
      <c r="N68" s="22">
        <f t="shared" si="45"/>
        <v>117.04650812095635</v>
      </c>
      <c r="O68" s="22">
        <f t="shared" si="45"/>
        <v>82.969099891398841</v>
      </c>
      <c r="P68" s="22">
        <f t="shared" si="45"/>
        <v>69.535866066967472</v>
      </c>
      <c r="Q68" s="22">
        <f t="shared" si="45"/>
        <v>75.553944416001471</v>
      </c>
      <c r="R68" s="22">
        <f t="shared" si="45"/>
        <v>82.229399541456075</v>
      </c>
      <c r="S68" s="22">
        <f t="shared" si="45"/>
        <v>72.330842752112204</v>
      </c>
      <c r="T68" s="22">
        <f t="shared" si="45"/>
        <v>79.721214878278772</v>
      </c>
      <c r="U68" s="22">
        <f t="shared" si="45"/>
        <v>88.30793433298453</v>
      </c>
      <c r="V68" s="22">
        <f t="shared" si="45"/>
        <v>58.829531606759517</v>
      </c>
      <c r="W68" s="22">
        <f t="shared" si="45"/>
        <v>82.969099891398841</v>
      </c>
      <c r="X68" s="22">
        <f t="shared" si="45"/>
        <v>69.535866066967472</v>
      </c>
      <c r="Y68" s="22">
        <f t="shared" si="45"/>
        <v>94.201022857939606</v>
      </c>
      <c r="Z68" s="22">
        <f t="shared" si="45"/>
        <v>72.330842752112204</v>
      </c>
      <c r="AA68" s="22">
        <f t="shared" si="45"/>
        <v>117.04650812095635</v>
      </c>
      <c r="AB68" s="22">
        <f t="shared" si="45"/>
        <v>59.179780433546348</v>
      </c>
      <c r="AC68" s="22">
        <f t="shared" si="45"/>
        <v>100.50259943955743</v>
      </c>
      <c r="AD68" s="22">
        <f t="shared" si="45"/>
        <v>73.363813249912127</v>
      </c>
      <c r="AE68" s="22">
        <f t="shared" si="45"/>
        <v>84.988280748515805</v>
      </c>
      <c r="AF68" s="22">
        <f t="shared" si="45"/>
        <v>95.765324826237006</v>
      </c>
      <c r="AG68" s="22">
        <f t="shared" si="45"/>
        <v>79.867825381896267</v>
      </c>
      <c r="AH68" s="22">
        <f t="shared" si="45"/>
        <v>82.229399541456075</v>
      </c>
      <c r="AI68" s="22">
        <f t="shared" si="45"/>
        <v>89.666882861003714</v>
      </c>
      <c r="AJ68" s="22">
        <f t="shared" si="45"/>
        <v>79.721214878278772</v>
      </c>
      <c r="AK68" s="22">
        <f t="shared" si="45"/>
        <v>107.24840824615927</v>
      </c>
      <c r="AL68" s="22">
        <f t="shared" si="45"/>
        <v>79.867825381896267</v>
      </c>
      <c r="AM68" s="22">
        <f t="shared" si="45"/>
        <v>88.30793433298453</v>
      </c>
      <c r="AN68" s="22">
        <f ca="1">AVERAGE(OFFSET($A68,0,Fixtures!$D$6,1,3))</f>
        <v>86.284897812661782</v>
      </c>
      <c r="AO68" s="22">
        <f ca="1">AVERAGE(OFFSET($A68,0,Fixtures!$D$6,1,6))</f>
        <v>86.119540531262444</v>
      </c>
      <c r="AP68" s="22">
        <f ca="1">AVERAGE(OFFSET($A68,0,Fixtures!$D$6,1,9))</f>
        <v>88.150416574779612</v>
      </c>
      <c r="AQ68" s="22">
        <f ca="1">AVERAGE(OFFSET($A68,0,Fixtures!$D$6,1,12))</f>
        <v>87.317867225046584</v>
      </c>
      <c r="AR68" s="22">
        <f ca="1">IF(OR(Fixtures!$D$6&lt;=0,Fixtures!$D$6&gt;39),AVERAGE(A68:AM68),AVERAGE(OFFSET($A68,0,Fixtures!$D$6,1,39-Fixtures!$D$6)))</f>
        <v>87.411773535263379</v>
      </c>
    </row>
    <row r="69" spans="1:44" x14ac:dyDescent="0.25">
      <c r="A69" s="30" t="s">
        <v>112</v>
      </c>
      <c r="B69" s="22">
        <f>MIN(VLOOKUP($A62,$A$2:$AM$12,B$14+1,FALSE),VLOOKUP($A69,$A$2:$AM$12,B$14+1,FALSE))</f>
        <v>84.988280748515805</v>
      </c>
      <c r="C69" s="22">
        <f t="shared" ref="C69:AM69" si="46">MIN(VLOOKUP($A62,$A$2:$AM$12,C$14+1,FALSE),VLOOKUP($A69,$A$2:$AM$12,C$14+1,FALSE))</f>
        <v>58.829531606759517</v>
      </c>
      <c r="D69" s="22">
        <f t="shared" si="46"/>
        <v>107.47745649532192</v>
      </c>
      <c r="E69" s="22">
        <f t="shared" si="46"/>
        <v>81.867577343514867</v>
      </c>
      <c r="F69" s="22">
        <f t="shared" si="46"/>
        <v>94.201022857939606</v>
      </c>
      <c r="G69" s="22">
        <f t="shared" si="46"/>
        <v>92.837611003925332</v>
      </c>
      <c r="H69" s="22">
        <f t="shared" si="46"/>
        <v>70.821152883736488</v>
      </c>
      <c r="I69" s="22">
        <f t="shared" si="46"/>
        <v>89.666882861003714</v>
      </c>
      <c r="J69" s="22">
        <f t="shared" si="46"/>
        <v>82.969099891398841</v>
      </c>
      <c r="K69" s="22">
        <f t="shared" si="46"/>
        <v>97.437040406785172</v>
      </c>
      <c r="L69" s="22">
        <f t="shared" si="46"/>
        <v>79.867825381896267</v>
      </c>
      <c r="M69" s="22">
        <f t="shared" si="46"/>
        <v>107.93191974031443</v>
      </c>
      <c r="N69" s="22">
        <f t="shared" si="46"/>
        <v>107.24840824615927</v>
      </c>
      <c r="O69" s="22">
        <f t="shared" si="46"/>
        <v>97.616231022317663</v>
      </c>
      <c r="P69" s="22">
        <f t="shared" si="46"/>
        <v>59.179780433546348</v>
      </c>
      <c r="Q69" s="22">
        <f t="shared" si="46"/>
        <v>86.559186857900158</v>
      </c>
      <c r="R69" s="22">
        <f t="shared" si="46"/>
        <v>81.867577343514867</v>
      </c>
      <c r="S69" s="22">
        <f t="shared" si="46"/>
        <v>72.330842752112204</v>
      </c>
      <c r="T69" s="22">
        <f t="shared" si="46"/>
        <v>73.363813249912127</v>
      </c>
      <c r="U69" s="22">
        <f t="shared" si="46"/>
        <v>115.1345834930373</v>
      </c>
      <c r="V69" s="22">
        <f t="shared" si="46"/>
        <v>86.559186857900158</v>
      </c>
      <c r="W69" s="22">
        <f t="shared" si="46"/>
        <v>79.721214878278772</v>
      </c>
      <c r="X69" s="22">
        <f t="shared" si="46"/>
        <v>101.40667764504303</v>
      </c>
      <c r="Y69" s="22">
        <f t="shared" si="46"/>
        <v>94.201022857939606</v>
      </c>
      <c r="Z69" s="22">
        <f t="shared" si="46"/>
        <v>71.902760852706081</v>
      </c>
      <c r="AA69" s="22">
        <f t="shared" si="46"/>
        <v>69.535866066967472</v>
      </c>
      <c r="AB69" s="22">
        <f t="shared" si="46"/>
        <v>59.179780433546348</v>
      </c>
      <c r="AC69" s="22">
        <f t="shared" si="46"/>
        <v>100.0603723087404</v>
      </c>
      <c r="AD69" s="22">
        <f t="shared" si="46"/>
        <v>70.821152883736488</v>
      </c>
      <c r="AE69" s="22">
        <f t="shared" si="46"/>
        <v>72.330842752112204</v>
      </c>
      <c r="AF69" s="22">
        <f t="shared" si="46"/>
        <v>131.08138785641688</v>
      </c>
      <c r="AG69" s="22">
        <f t="shared" si="46"/>
        <v>79.867825381896267</v>
      </c>
      <c r="AH69" s="22">
        <f t="shared" si="46"/>
        <v>97.616231022317663</v>
      </c>
      <c r="AI69" s="22">
        <f t="shared" si="46"/>
        <v>92.837611003925332</v>
      </c>
      <c r="AJ69" s="22">
        <f t="shared" si="46"/>
        <v>100.0603723087404</v>
      </c>
      <c r="AK69" s="22">
        <f t="shared" si="46"/>
        <v>107.24840824615927</v>
      </c>
      <c r="AL69" s="22">
        <f t="shared" si="46"/>
        <v>95.765324826237006</v>
      </c>
      <c r="AM69" s="22">
        <f t="shared" si="46"/>
        <v>88.30793433298453</v>
      </c>
      <c r="AN69" s="22">
        <f ca="1">AVERAGE(OFFSET($A69,0,Fixtures!$D$6,1,3))</f>
        <v>81.070789314863035</v>
      </c>
      <c r="AO69" s="22">
        <f ca="1">AVERAGE(OFFSET($A69,0,Fixtures!$D$6,1,6))</f>
        <v>91.962968700870007</v>
      </c>
      <c r="AP69" s="22">
        <f ca="1">AVERAGE(OFFSET($A69,0,Fixtures!$D$6,1,9))</f>
        <v>94.658244862671665</v>
      </c>
      <c r="AQ69" s="22">
        <f ca="1">AVERAGE(OFFSET($A69,0,Fixtures!$D$6,1,12))</f>
        <v>93.089021019844139</v>
      </c>
      <c r="AR69" s="22">
        <f ca="1">IF(OR(Fixtures!$D$6&lt;=0,Fixtures!$D$6&gt;39),AVERAGE(A69:AM69),AVERAGE(OFFSET($A69,0,Fixtures!$D$6,1,39-Fixtures!$D$6)))</f>
        <v>94.18158753847878</v>
      </c>
    </row>
    <row r="70" spans="1:44" x14ac:dyDescent="0.25">
      <c r="A70" s="30" t="s">
        <v>10</v>
      </c>
      <c r="B70" s="22">
        <f>MIN(VLOOKUP($A62,$A$2:$AM$12,B$14+1,FALSE),VLOOKUP($A70,$A$2:$AM$12,B$14+1,FALSE))</f>
        <v>95.765324826237006</v>
      </c>
      <c r="C70" s="22">
        <f t="shared" ref="C70:AM70" si="47">MIN(VLOOKUP($A62,$A$2:$AM$12,C$14+1,FALSE),VLOOKUP($A70,$A$2:$AM$12,C$14+1,FALSE))</f>
        <v>92.343709841779571</v>
      </c>
      <c r="D70" s="22">
        <f t="shared" si="47"/>
        <v>100.50259943955743</v>
      </c>
      <c r="E70" s="22">
        <f t="shared" si="47"/>
        <v>81.867577343514867</v>
      </c>
      <c r="F70" s="22">
        <f t="shared" si="47"/>
        <v>92.343709841779571</v>
      </c>
      <c r="G70" s="22">
        <f t="shared" si="47"/>
        <v>69.535866066967472</v>
      </c>
      <c r="H70" s="22">
        <f t="shared" si="47"/>
        <v>70.821152883736488</v>
      </c>
      <c r="I70" s="22">
        <f t="shared" si="47"/>
        <v>97.437040406785172</v>
      </c>
      <c r="J70" s="22">
        <f t="shared" si="47"/>
        <v>113.46819122701986</v>
      </c>
      <c r="K70" s="22">
        <f t="shared" si="47"/>
        <v>101.40667764504303</v>
      </c>
      <c r="L70" s="22">
        <f t="shared" si="47"/>
        <v>107.47745649532192</v>
      </c>
      <c r="M70" s="22">
        <f t="shared" si="47"/>
        <v>95.765324826237006</v>
      </c>
      <c r="N70" s="22">
        <f t="shared" si="47"/>
        <v>101.40667764504303</v>
      </c>
      <c r="O70" s="22">
        <f t="shared" si="47"/>
        <v>73.363813249912127</v>
      </c>
      <c r="P70" s="22">
        <f t="shared" si="47"/>
        <v>69.535866066967472</v>
      </c>
      <c r="Q70" s="22">
        <f t="shared" si="47"/>
        <v>72.330842752112204</v>
      </c>
      <c r="R70" s="22">
        <f t="shared" si="47"/>
        <v>79.721214878278772</v>
      </c>
      <c r="S70" s="22">
        <f t="shared" si="47"/>
        <v>72.330842752112204</v>
      </c>
      <c r="T70" s="22">
        <f t="shared" si="47"/>
        <v>79.721214878278772</v>
      </c>
      <c r="U70" s="22">
        <f t="shared" si="47"/>
        <v>58.829531606759517</v>
      </c>
      <c r="V70" s="22">
        <f t="shared" si="47"/>
        <v>86.559186857900158</v>
      </c>
      <c r="W70" s="22">
        <f t="shared" si="47"/>
        <v>82.969099891398841</v>
      </c>
      <c r="X70" s="22">
        <f t="shared" si="47"/>
        <v>92.837611003925332</v>
      </c>
      <c r="Y70" s="22">
        <f t="shared" si="47"/>
        <v>71.902760852706081</v>
      </c>
      <c r="Z70" s="22">
        <f t="shared" si="47"/>
        <v>75.553944416001471</v>
      </c>
      <c r="AA70" s="22">
        <f t="shared" si="47"/>
        <v>79.867825381896267</v>
      </c>
      <c r="AB70" s="22">
        <f t="shared" si="47"/>
        <v>59.179780433546348</v>
      </c>
      <c r="AC70" s="22">
        <f t="shared" si="47"/>
        <v>97.437040406785172</v>
      </c>
      <c r="AD70" s="22">
        <f t="shared" si="47"/>
        <v>59.179780433546348</v>
      </c>
      <c r="AE70" s="22">
        <f t="shared" si="47"/>
        <v>84.988280748515805</v>
      </c>
      <c r="AF70" s="22">
        <f t="shared" si="47"/>
        <v>82.969099891398841</v>
      </c>
      <c r="AG70" s="22">
        <f t="shared" si="47"/>
        <v>79.867825381896267</v>
      </c>
      <c r="AH70" s="22">
        <f t="shared" si="47"/>
        <v>131.36133571650458</v>
      </c>
      <c r="AI70" s="22">
        <f t="shared" si="47"/>
        <v>113.93108421748586</v>
      </c>
      <c r="AJ70" s="22">
        <f t="shared" si="47"/>
        <v>100.0603723087404</v>
      </c>
      <c r="AK70" s="22">
        <f t="shared" si="47"/>
        <v>82.229399541456075</v>
      </c>
      <c r="AL70" s="22">
        <f t="shared" si="47"/>
        <v>84.988280748515805</v>
      </c>
      <c r="AM70" s="22">
        <f t="shared" si="47"/>
        <v>75.553944416001471</v>
      </c>
      <c r="AN70" s="22">
        <f ca="1">AVERAGE(OFFSET($A70,0,Fixtures!$D$6,1,3))</f>
        <v>80.535033862949106</v>
      </c>
      <c r="AO70" s="22">
        <f ca="1">AVERAGE(OFFSET($A70,0,Fixtures!$D$6,1,6))</f>
        <v>89.300560429774507</v>
      </c>
      <c r="AP70" s="22">
        <f ca="1">AVERAGE(OFFSET($A70,0,Fixtures!$D$6,1,9))</f>
        <v>92.447135405147691</v>
      </c>
      <c r="AQ70" s="22">
        <f ca="1">AVERAGE(OFFSET($A70,0,Fixtures!$D$6,1,12))</f>
        <v>89.425123139482977</v>
      </c>
      <c r="AR70" s="22">
        <f ca="1">IF(OR(Fixtures!$D$6&lt;=0,Fixtures!$D$6&gt;39),AVERAGE(A70:AM70),AVERAGE(OFFSET($A70,0,Fixtures!$D$6,1,39-Fixtures!$D$6)))</f>
        <v>90.233313073713319</v>
      </c>
    </row>
    <row r="71" spans="1:44" x14ac:dyDescent="0.25">
      <c r="A71" s="30" t="s">
        <v>71</v>
      </c>
      <c r="B71" s="22">
        <f>MIN(VLOOKUP($A62,$A$2:$AM$12,B$14+1,FALSE),VLOOKUP($A71,$A$2:$AM$12,B$14+1,FALSE))</f>
        <v>82.229399541456075</v>
      </c>
      <c r="C71" s="22">
        <f t="shared" ref="C71:AM71" si="48">MIN(VLOOKUP($A62,$A$2:$AM$12,C$14+1,FALSE),VLOOKUP($A71,$A$2:$AM$12,C$14+1,FALSE))</f>
        <v>92.343709841779571</v>
      </c>
      <c r="D71" s="22">
        <f t="shared" si="48"/>
        <v>79.721214878278772</v>
      </c>
      <c r="E71" s="22">
        <f t="shared" si="48"/>
        <v>72.330842752112204</v>
      </c>
      <c r="F71" s="22">
        <f t="shared" si="48"/>
        <v>82.969099891398841</v>
      </c>
      <c r="G71" s="22">
        <f t="shared" si="48"/>
        <v>92.837611003925332</v>
      </c>
      <c r="H71" s="22">
        <f t="shared" si="48"/>
        <v>70.821152883736488</v>
      </c>
      <c r="I71" s="22">
        <f t="shared" si="48"/>
        <v>75.553944416001471</v>
      </c>
      <c r="J71" s="22">
        <f t="shared" si="48"/>
        <v>107.93191974031443</v>
      </c>
      <c r="K71" s="22">
        <f t="shared" si="48"/>
        <v>69.535866066967472</v>
      </c>
      <c r="L71" s="22">
        <f t="shared" si="48"/>
        <v>107.47745649532192</v>
      </c>
      <c r="M71" s="22">
        <f t="shared" si="48"/>
        <v>86.559186857900158</v>
      </c>
      <c r="N71" s="22">
        <f t="shared" si="48"/>
        <v>79.867825381896267</v>
      </c>
      <c r="O71" s="22">
        <f t="shared" si="48"/>
        <v>97.616231022317663</v>
      </c>
      <c r="P71" s="22">
        <f t="shared" si="48"/>
        <v>69.535866066967472</v>
      </c>
      <c r="Q71" s="22">
        <f t="shared" si="48"/>
        <v>58.829531606759517</v>
      </c>
      <c r="R71" s="22">
        <f t="shared" si="48"/>
        <v>82.229399541456075</v>
      </c>
      <c r="S71" s="22">
        <f t="shared" si="48"/>
        <v>72.330842752112204</v>
      </c>
      <c r="T71" s="22">
        <f t="shared" si="48"/>
        <v>79.721214878278772</v>
      </c>
      <c r="U71" s="22">
        <f t="shared" si="48"/>
        <v>81.867577343514867</v>
      </c>
      <c r="V71" s="22">
        <f t="shared" si="48"/>
        <v>86.559186857900158</v>
      </c>
      <c r="W71" s="22">
        <f t="shared" si="48"/>
        <v>82.969099891398841</v>
      </c>
      <c r="X71" s="22">
        <f t="shared" si="48"/>
        <v>88.30793433298453</v>
      </c>
      <c r="Y71" s="22">
        <f t="shared" si="48"/>
        <v>94.201022857939606</v>
      </c>
      <c r="Z71" s="22">
        <f t="shared" si="48"/>
        <v>75.553944416001471</v>
      </c>
      <c r="AA71" s="22">
        <f t="shared" si="48"/>
        <v>100.50259943955743</v>
      </c>
      <c r="AB71" s="22">
        <f t="shared" si="48"/>
        <v>59.179780433546348</v>
      </c>
      <c r="AC71" s="22">
        <f t="shared" si="48"/>
        <v>100.50259943955743</v>
      </c>
      <c r="AD71" s="22">
        <f t="shared" si="48"/>
        <v>71.902760852706081</v>
      </c>
      <c r="AE71" s="22">
        <f t="shared" si="48"/>
        <v>84.988280748515805</v>
      </c>
      <c r="AF71" s="22">
        <f t="shared" si="48"/>
        <v>97.616231022317663</v>
      </c>
      <c r="AG71" s="22">
        <f t="shared" si="48"/>
        <v>79.867825381896267</v>
      </c>
      <c r="AH71" s="22">
        <f t="shared" si="48"/>
        <v>131.36133571650458</v>
      </c>
      <c r="AI71" s="22">
        <f t="shared" si="48"/>
        <v>70.821152883736488</v>
      </c>
      <c r="AJ71" s="22">
        <f t="shared" si="48"/>
        <v>59.179780433546348</v>
      </c>
      <c r="AK71" s="22">
        <f t="shared" si="48"/>
        <v>97.437040406785172</v>
      </c>
      <c r="AL71" s="22">
        <f t="shared" si="48"/>
        <v>113.46819122701986</v>
      </c>
      <c r="AM71" s="22">
        <f t="shared" si="48"/>
        <v>88.30793433298453</v>
      </c>
      <c r="AN71" s="22">
        <f ca="1">AVERAGE(OFFSET($A71,0,Fixtures!$D$6,1,3))</f>
        <v>85.797880346926434</v>
      </c>
      <c r="AO71" s="22">
        <f ca="1">AVERAGE(OFFSET($A71,0,Fixtures!$D$6,1,6))</f>
        <v>94.373172193582988</v>
      </c>
      <c r="AP71" s="22">
        <f ca="1">AVERAGE(OFFSET($A71,0,Fixtures!$D$6,1,9))</f>
        <v>88.186334098396216</v>
      </c>
      <c r="AQ71" s="22">
        <f ca="1">AVERAGE(OFFSET($A71,0,Fixtures!$D$6,1,12))</f>
        <v>90.104251066041385</v>
      </c>
      <c r="AR71" s="22">
        <f ca="1">IF(OR(Fixtures!$D$6&lt;=0,Fixtures!$D$6&gt;39),AVERAGE(A71:AM71),AVERAGE(OFFSET($A71,0,Fixtures!$D$6,1,39-Fixtures!$D$6)))</f>
        <v>90.495739313233656</v>
      </c>
    </row>
    <row r="72" spans="1:44" x14ac:dyDescent="0.25">
      <c r="A72" s="30" t="s">
        <v>63</v>
      </c>
      <c r="B72" s="22">
        <f>MIN(VLOOKUP($A62,$A$2:$AM$12,B$14+1,FALSE),VLOOKUP($A72,$A$2:$AM$12,B$14+1,FALSE))</f>
        <v>95.765324826237006</v>
      </c>
      <c r="C72" s="22">
        <f t="shared" ref="C72:AM72" si="49">MIN(VLOOKUP($A62,$A$2:$AM$12,C$14+1,FALSE),VLOOKUP($A72,$A$2:$AM$12,C$14+1,FALSE))</f>
        <v>92.343709841779571</v>
      </c>
      <c r="D72" s="22">
        <f t="shared" si="49"/>
        <v>89.666882861003714</v>
      </c>
      <c r="E72" s="22">
        <f t="shared" si="49"/>
        <v>70.821152883736488</v>
      </c>
      <c r="F72" s="22">
        <f t="shared" si="49"/>
        <v>100.0603723087404</v>
      </c>
      <c r="G72" s="22">
        <f t="shared" si="49"/>
        <v>92.837611003925332</v>
      </c>
      <c r="H72" s="22">
        <f t="shared" si="49"/>
        <v>70.821152883736488</v>
      </c>
      <c r="I72" s="22">
        <f t="shared" si="49"/>
        <v>58.829531606759517</v>
      </c>
      <c r="J72" s="22">
        <f t="shared" si="49"/>
        <v>117.04650812095635</v>
      </c>
      <c r="K72" s="22">
        <f t="shared" si="49"/>
        <v>75.553944416001471</v>
      </c>
      <c r="L72" s="22">
        <f t="shared" si="49"/>
        <v>59.179780433546348</v>
      </c>
      <c r="M72" s="22">
        <f t="shared" si="49"/>
        <v>97.616231022317663</v>
      </c>
      <c r="N72" s="22">
        <f t="shared" si="49"/>
        <v>88.30793433298453</v>
      </c>
      <c r="O72" s="22">
        <f t="shared" si="49"/>
        <v>97.616231022317663</v>
      </c>
      <c r="P72" s="22">
        <f t="shared" si="49"/>
        <v>69.535866066967472</v>
      </c>
      <c r="Q72" s="22">
        <f t="shared" si="49"/>
        <v>82.969099891398841</v>
      </c>
      <c r="R72" s="22">
        <f t="shared" si="49"/>
        <v>82.229399541456075</v>
      </c>
      <c r="S72" s="22">
        <f t="shared" si="49"/>
        <v>72.330842752112204</v>
      </c>
      <c r="T72" s="22">
        <f t="shared" si="49"/>
        <v>71.902760852706081</v>
      </c>
      <c r="U72" s="22">
        <f t="shared" si="49"/>
        <v>107.47745649532192</v>
      </c>
      <c r="V72" s="22">
        <f t="shared" si="49"/>
        <v>69.535866066967472</v>
      </c>
      <c r="W72" s="22">
        <f t="shared" si="49"/>
        <v>82.969099891398841</v>
      </c>
      <c r="X72" s="22">
        <f t="shared" si="49"/>
        <v>95.765324826237006</v>
      </c>
      <c r="Y72" s="22">
        <f t="shared" si="49"/>
        <v>94.201022857939606</v>
      </c>
      <c r="Z72" s="22">
        <f t="shared" si="49"/>
        <v>75.553944416001471</v>
      </c>
      <c r="AA72" s="22">
        <f t="shared" si="49"/>
        <v>117.04650812095635</v>
      </c>
      <c r="AB72" s="22">
        <f t="shared" si="49"/>
        <v>59.179780433546348</v>
      </c>
      <c r="AC72" s="22">
        <f t="shared" si="49"/>
        <v>94.201022857939606</v>
      </c>
      <c r="AD72" s="22">
        <f t="shared" si="49"/>
        <v>73.363813249912127</v>
      </c>
      <c r="AE72" s="22">
        <f t="shared" si="49"/>
        <v>84.988280748515805</v>
      </c>
      <c r="AF72" s="22">
        <f t="shared" si="49"/>
        <v>107.93191974031443</v>
      </c>
      <c r="AG72" s="22">
        <f t="shared" si="49"/>
        <v>79.867825381896267</v>
      </c>
      <c r="AH72" s="22">
        <f t="shared" si="49"/>
        <v>72.330842752112204</v>
      </c>
      <c r="AI72" s="22">
        <f t="shared" si="49"/>
        <v>79.867825381896267</v>
      </c>
      <c r="AJ72" s="22">
        <f t="shared" si="49"/>
        <v>86.559186857900158</v>
      </c>
      <c r="AK72" s="22">
        <f t="shared" si="49"/>
        <v>73.363813249912127</v>
      </c>
      <c r="AL72" s="22">
        <f t="shared" si="49"/>
        <v>113.46819122701986</v>
      </c>
      <c r="AM72" s="22">
        <f t="shared" si="49"/>
        <v>81.867577343514867</v>
      </c>
      <c r="AN72" s="22">
        <f ca="1">AVERAGE(OFFSET($A72,0,Fixtures!$D$6,1,3))</f>
        <v>84.184372285455837</v>
      </c>
      <c r="AO72" s="22">
        <f ca="1">AVERAGE(OFFSET($A72,0,Fixtures!$D$6,1,6))</f>
        <v>85.447284121781721</v>
      </c>
      <c r="AP72" s="22">
        <f ca="1">AVERAGE(OFFSET($A72,0,Fixtures!$D$6,1,9))</f>
        <v>83.608281135599881</v>
      </c>
      <c r="AQ72" s="22">
        <f ca="1">AVERAGE(OFFSET($A72,0,Fixtures!$D$6,1,12))</f>
        <v>85.99955592303246</v>
      </c>
      <c r="AR72" s="22">
        <f ca="1">IF(OR(Fixtures!$D$6&lt;=0,Fixtures!$D$6&gt;39),AVERAGE(A72:AM72),AVERAGE(OFFSET($A72,0,Fixtures!$D$6,1,39-Fixtures!$D$6)))</f>
        <v>86.164572617357607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si="50">MIN(VLOOKUP($A74,$A$2:$AM$12,B$14+1,FALSE),VLOOKUP($A75,$A$2:$AM$12,B$14+1,FALSE))</f>
        <v>82.969099891398841</v>
      </c>
      <c r="C75" s="22">
        <f t="shared" si="50"/>
        <v>69.535866066967472</v>
      </c>
      <c r="D75" s="22">
        <f t="shared" si="50"/>
        <v>95.765324826237006</v>
      </c>
      <c r="E75" s="22">
        <f t="shared" si="50"/>
        <v>71.902760852706081</v>
      </c>
      <c r="F75" s="22">
        <f t="shared" si="50"/>
        <v>79.721214878278772</v>
      </c>
      <c r="G75" s="22">
        <f t="shared" si="50"/>
        <v>82.229399541456075</v>
      </c>
      <c r="H75" s="22">
        <f t="shared" si="50"/>
        <v>79.867825381896267</v>
      </c>
      <c r="I75" s="22">
        <f t="shared" si="50"/>
        <v>86.559186857900158</v>
      </c>
      <c r="J75" s="22">
        <f t="shared" si="50"/>
        <v>82.229399541456075</v>
      </c>
      <c r="K75" s="22">
        <f t="shared" si="50"/>
        <v>92.837611003925332</v>
      </c>
      <c r="L75" s="22">
        <f t="shared" si="50"/>
        <v>97.437040406785172</v>
      </c>
      <c r="M75" s="22">
        <f t="shared" si="50"/>
        <v>69.535866066967472</v>
      </c>
      <c r="N75" s="22">
        <f t="shared" si="50"/>
        <v>59.179780433546348</v>
      </c>
      <c r="O75" s="22">
        <f t="shared" si="50"/>
        <v>131.08138785641688</v>
      </c>
      <c r="P75" s="22">
        <f t="shared" si="50"/>
        <v>92.343709841779571</v>
      </c>
      <c r="Q75" s="22">
        <f t="shared" si="50"/>
        <v>94.201022857939606</v>
      </c>
      <c r="R75" s="22">
        <f t="shared" si="50"/>
        <v>92.343709841779571</v>
      </c>
      <c r="S75" s="22">
        <f t="shared" si="50"/>
        <v>58.829531606759517</v>
      </c>
      <c r="T75" s="22">
        <f t="shared" si="50"/>
        <v>70.821152883736488</v>
      </c>
      <c r="U75" s="22">
        <f t="shared" si="50"/>
        <v>89.666882861003714</v>
      </c>
      <c r="V75" s="22">
        <f t="shared" si="50"/>
        <v>97.616231022317663</v>
      </c>
      <c r="W75" s="22">
        <f t="shared" si="50"/>
        <v>113.46819122701986</v>
      </c>
      <c r="X75" s="22">
        <f t="shared" si="50"/>
        <v>100.50259943955743</v>
      </c>
      <c r="Y75" s="22">
        <f t="shared" si="50"/>
        <v>73.363813249912127</v>
      </c>
      <c r="Z75" s="22">
        <f t="shared" si="50"/>
        <v>70.821152883736488</v>
      </c>
      <c r="AA75" s="22">
        <f t="shared" si="50"/>
        <v>88.30793433298453</v>
      </c>
      <c r="AB75" s="22">
        <f t="shared" si="50"/>
        <v>71.902760852706081</v>
      </c>
      <c r="AC75" s="22">
        <f t="shared" si="50"/>
        <v>75.553944416001471</v>
      </c>
      <c r="AD75" s="22">
        <f t="shared" si="50"/>
        <v>115.1345834930373</v>
      </c>
      <c r="AE75" s="22">
        <f t="shared" si="50"/>
        <v>75.553944416001471</v>
      </c>
      <c r="AF75" s="22">
        <f t="shared" si="50"/>
        <v>72.330842752112204</v>
      </c>
      <c r="AG75" s="22">
        <f t="shared" si="50"/>
        <v>84.988280748515805</v>
      </c>
      <c r="AH75" s="22">
        <f t="shared" si="50"/>
        <v>79.721214878278772</v>
      </c>
      <c r="AI75" s="22">
        <f t="shared" si="50"/>
        <v>107.24840824615927</v>
      </c>
      <c r="AJ75" s="22">
        <f t="shared" si="50"/>
        <v>58.829531606759517</v>
      </c>
      <c r="AK75" s="22">
        <f t="shared" si="50"/>
        <v>88.30793433298453</v>
      </c>
      <c r="AL75" s="22">
        <f t="shared" si="50"/>
        <v>82.969099891398841</v>
      </c>
      <c r="AM75" s="22">
        <f t="shared" si="50"/>
        <v>97.437040406785172</v>
      </c>
      <c r="AN75" s="22">
        <f ca="1">AVERAGE(OFFSET($A75,0,Fixtures!$D$6,1,3))</f>
        <v>88.747490775013418</v>
      </c>
      <c r="AO75" s="22">
        <f ca="1">AVERAGE(OFFSET($A75,0,Fixtures!$D$6,1,6))</f>
        <v>83.88046845065783</v>
      </c>
      <c r="AP75" s="22">
        <f ca="1">AVERAGE(OFFSET($A75,0,Fixtures!$D$6,1,9))</f>
        <v>84.185409432205589</v>
      </c>
      <c r="AQ75" s="22">
        <f ca="1">AVERAGE(OFFSET($A75,0,Fixtures!$D$6,1,12))</f>
        <v>85.568526330253974</v>
      </c>
      <c r="AR75" s="22">
        <f ca="1">IF(OR(Fixtures!$D$6&lt;=0,Fixtures!$D$6&gt;39),AVERAGE(A75:AM75),AVERAGE(OFFSET($A75,0,Fixtures!$D$6,1,39-Fixtures!$D$6)))</f>
        <v>85.279529562548575</v>
      </c>
    </row>
    <row r="76" spans="1:44" x14ac:dyDescent="0.25">
      <c r="A76" s="30" t="s">
        <v>121</v>
      </c>
      <c r="B76" s="22">
        <f>MIN(VLOOKUP($A74,$A$2:$AM$12,B$14+1,FALSE),VLOOKUP($A76,$A$2:$AM$12,B$14+1,FALSE))</f>
        <v>82.969099891398841</v>
      </c>
      <c r="C76" s="22">
        <f t="shared" ref="C76:AM76" si="51">MIN(VLOOKUP($A74,$A$2:$AM$12,C$14+1,FALSE),VLOOKUP($A76,$A$2:$AM$12,C$14+1,FALSE))</f>
        <v>79.721214878278772</v>
      </c>
      <c r="D76" s="22">
        <f t="shared" si="51"/>
        <v>94.201022857939606</v>
      </c>
      <c r="E76" s="22">
        <f t="shared" si="51"/>
        <v>73.363813249912127</v>
      </c>
      <c r="F76" s="22">
        <f t="shared" si="51"/>
        <v>79.867825381896267</v>
      </c>
      <c r="G76" s="22">
        <f t="shared" si="51"/>
        <v>72.330842752112204</v>
      </c>
      <c r="H76" s="22">
        <f t="shared" si="51"/>
        <v>131.36133571650458</v>
      </c>
      <c r="I76" s="22">
        <f t="shared" si="51"/>
        <v>88.30793433298453</v>
      </c>
      <c r="J76" s="22">
        <f t="shared" si="51"/>
        <v>100.0603723087404</v>
      </c>
      <c r="K76" s="22">
        <f t="shared" si="51"/>
        <v>92.837611003925332</v>
      </c>
      <c r="L76" s="22">
        <f t="shared" si="51"/>
        <v>70.821152883736488</v>
      </c>
      <c r="M76" s="22">
        <f t="shared" si="51"/>
        <v>69.535866066967472</v>
      </c>
      <c r="N76" s="22">
        <f t="shared" si="51"/>
        <v>100.0603723087404</v>
      </c>
      <c r="O76" s="22">
        <f t="shared" si="51"/>
        <v>153.15454229967779</v>
      </c>
      <c r="P76" s="22">
        <f t="shared" si="51"/>
        <v>92.343709841779571</v>
      </c>
      <c r="Q76" s="22">
        <f t="shared" si="51"/>
        <v>92.837611003925332</v>
      </c>
      <c r="R76" s="22">
        <f t="shared" si="51"/>
        <v>71.902760852706081</v>
      </c>
      <c r="S76" s="22">
        <f t="shared" si="51"/>
        <v>58.829531606759517</v>
      </c>
      <c r="T76" s="22">
        <f t="shared" si="51"/>
        <v>107.93191974031443</v>
      </c>
      <c r="U76" s="22">
        <f t="shared" si="51"/>
        <v>69.535866066967472</v>
      </c>
      <c r="V76" s="22">
        <f t="shared" si="51"/>
        <v>107.47745649532192</v>
      </c>
      <c r="W76" s="22">
        <f t="shared" si="51"/>
        <v>113.46819122701986</v>
      </c>
      <c r="X76" s="22">
        <f t="shared" si="51"/>
        <v>81.867577343514867</v>
      </c>
      <c r="Y76" s="22">
        <f t="shared" si="51"/>
        <v>84.988280748515805</v>
      </c>
      <c r="Z76" s="22">
        <f t="shared" si="51"/>
        <v>70.821152883736488</v>
      </c>
      <c r="AA76" s="22">
        <f t="shared" si="51"/>
        <v>73.363813249912127</v>
      </c>
      <c r="AB76" s="22">
        <f t="shared" si="51"/>
        <v>71.902760852706081</v>
      </c>
      <c r="AC76" s="22">
        <f t="shared" si="51"/>
        <v>58.829531606759517</v>
      </c>
      <c r="AD76" s="22">
        <f t="shared" si="51"/>
        <v>113.46819122701986</v>
      </c>
      <c r="AE76" s="22">
        <f t="shared" si="51"/>
        <v>75.553944416001471</v>
      </c>
      <c r="AF76" s="22">
        <f t="shared" si="51"/>
        <v>81.867577343514867</v>
      </c>
      <c r="AG76" s="22">
        <f t="shared" si="51"/>
        <v>84.988280748515805</v>
      </c>
      <c r="AH76" s="22">
        <f t="shared" si="51"/>
        <v>79.721214878278772</v>
      </c>
      <c r="AI76" s="22">
        <f t="shared" si="51"/>
        <v>129.75064428616039</v>
      </c>
      <c r="AJ76" s="22">
        <f t="shared" si="51"/>
        <v>89.666882861003714</v>
      </c>
      <c r="AK76" s="22">
        <f t="shared" si="51"/>
        <v>88.30793433298453</v>
      </c>
      <c r="AL76" s="22">
        <f t="shared" si="51"/>
        <v>59.179780433546348</v>
      </c>
      <c r="AM76" s="22">
        <f t="shared" si="51"/>
        <v>97.616231022317663</v>
      </c>
      <c r="AN76" s="22">
        <f ca="1">AVERAGE(OFFSET($A76,0,Fixtures!$D$6,1,3))</f>
        <v>82.61722241659362</v>
      </c>
      <c r="AO76" s="22">
        <f ca="1">AVERAGE(OFFSET($A76,0,Fixtures!$D$6,1,6))</f>
        <v>82.404790036681717</v>
      </c>
      <c r="AP76" s="22">
        <f ca="1">AVERAGE(OFFSET($A76,0,Fixtures!$D$6,1,9))</f>
        <v>89.128244633359884</v>
      </c>
      <c r="AQ76" s="22">
        <f ca="1">AVERAGE(OFFSET($A76,0,Fixtures!$D$6,1,12))</f>
        <v>86.797286297724725</v>
      </c>
      <c r="AR76" s="22">
        <f ca="1">IF(OR(Fixtures!$D$6&lt;=0,Fixtures!$D$6&gt;39),AVERAGE(A76:AM76),AVERAGE(OFFSET($A76,0,Fixtures!$D$6,1,39-Fixtures!$D$6)))</f>
        <v>87.177292105100278</v>
      </c>
    </row>
    <row r="77" spans="1:44" x14ac:dyDescent="0.25">
      <c r="A77" s="30" t="s">
        <v>73</v>
      </c>
      <c r="B77" s="22">
        <f>MIN(VLOOKUP($A74,$A$2:$AM$12,B$14+1,FALSE),VLOOKUP($A77,$A$2:$AM$12,B$14+1,FALSE))</f>
        <v>75.553944416001471</v>
      </c>
      <c r="C77" s="22">
        <f t="shared" ref="C77:AM77" si="52">MIN(VLOOKUP($A74,$A$2:$AM$12,C$14+1,FALSE),VLOOKUP($A77,$A$2:$AM$12,C$14+1,FALSE))</f>
        <v>86.559186857900158</v>
      </c>
      <c r="D77" s="22">
        <f t="shared" si="52"/>
        <v>107.93191974031443</v>
      </c>
      <c r="E77" s="22">
        <f t="shared" si="52"/>
        <v>73.363813249912127</v>
      </c>
      <c r="F77" s="22">
        <f t="shared" si="52"/>
        <v>95.765324826237006</v>
      </c>
      <c r="G77" s="22">
        <f t="shared" si="52"/>
        <v>82.229399541456075</v>
      </c>
      <c r="H77" s="22">
        <f t="shared" si="52"/>
        <v>79.721214878278772</v>
      </c>
      <c r="I77" s="22">
        <f t="shared" si="52"/>
        <v>101.40667764504303</v>
      </c>
      <c r="J77" s="22">
        <f t="shared" si="52"/>
        <v>70.821152883736488</v>
      </c>
      <c r="K77" s="22">
        <f t="shared" si="52"/>
        <v>89.666882861003714</v>
      </c>
      <c r="L77" s="22">
        <f t="shared" si="52"/>
        <v>97.437040406785172</v>
      </c>
      <c r="M77" s="22">
        <f t="shared" si="52"/>
        <v>69.535866066967472</v>
      </c>
      <c r="N77" s="22">
        <f t="shared" si="52"/>
        <v>92.837611003925332</v>
      </c>
      <c r="O77" s="22">
        <f t="shared" si="52"/>
        <v>107.93191974031443</v>
      </c>
      <c r="P77" s="22">
        <f t="shared" si="52"/>
        <v>71.902760852706081</v>
      </c>
      <c r="Q77" s="22">
        <f t="shared" si="52"/>
        <v>94.201022857939606</v>
      </c>
      <c r="R77" s="22">
        <f t="shared" si="52"/>
        <v>97.616231022317663</v>
      </c>
      <c r="S77" s="22">
        <f t="shared" si="52"/>
        <v>58.829531606759517</v>
      </c>
      <c r="T77" s="22">
        <f t="shared" si="52"/>
        <v>82.969099891398841</v>
      </c>
      <c r="U77" s="22">
        <f t="shared" si="52"/>
        <v>95.765324826237006</v>
      </c>
      <c r="V77" s="22">
        <f t="shared" si="52"/>
        <v>97.437040406785172</v>
      </c>
      <c r="W77" s="22">
        <f t="shared" si="52"/>
        <v>73.363813249912127</v>
      </c>
      <c r="X77" s="22">
        <f t="shared" si="52"/>
        <v>86.559186857900158</v>
      </c>
      <c r="Y77" s="22">
        <f t="shared" si="52"/>
        <v>82.229399541456075</v>
      </c>
      <c r="Z77" s="22">
        <f t="shared" si="52"/>
        <v>70.821152883736488</v>
      </c>
      <c r="AA77" s="22">
        <f t="shared" si="52"/>
        <v>92.343709841779571</v>
      </c>
      <c r="AB77" s="22">
        <f t="shared" si="52"/>
        <v>71.902760852706081</v>
      </c>
      <c r="AC77" s="22">
        <f t="shared" si="52"/>
        <v>79.867825381896267</v>
      </c>
      <c r="AD77" s="22">
        <f t="shared" si="52"/>
        <v>115.1345834930373</v>
      </c>
      <c r="AE77" s="22">
        <f t="shared" si="52"/>
        <v>58.829531606759517</v>
      </c>
      <c r="AF77" s="22">
        <f t="shared" si="52"/>
        <v>81.867577343514867</v>
      </c>
      <c r="AG77" s="22">
        <f t="shared" si="52"/>
        <v>59.179780433546348</v>
      </c>
      <c r="AH77" s="22">
        <f t="shared" si="52"/>
        <v>79.721214878278772</v>
      </c>
      <c r="AI77" s="22">
        <f t="shared" si="52"/>
        <v>88.30793433298453</v>
      </c>
      <c r="AJ77" s="22">
        <f t="shared" si="52"/>
        <v>89.666882861003714</v>
      </c>
      <c r="AK77" s="22">
        <f t="shared" si="52"/>
        <v>88.30793433298453</v>
      </c>
      <c r="AL77" s="22">
        <f t="shared" si="52"/>
        <v>94.201022857939606</v>
      </c>
      <c r="AM77" s="22">
        <f t="shared" si="52"/>
        <v>117.04650812095635</v>
      </c>
      <c r="AN77" s="22">
        <f ca="1">AVERAGE(OFFSET($A77,0,Fixtures!$D$6,1,3))</f>
        <v>84.610646827231037</v>
      </c>
      <c r="AO77" s="22">
        <f ca="1">AVERAGE(OFFSET($A77,0,Fixtures!$D$6,1,6))</f>
        <v>79.100085522838853</v>
      </c>
      <c r="AP77" s="22">
        <f ca="1">AVERAGE(OFFSET($A77,0,Fixtures!$D$6,1,9))</f>
        <v>82.320362740445091</v>
      </c>
      <c r="AQ77" s="22">
        <f ca="1">AVERAGE(OFFSET($A77,0,Fixtures!$D$6,1,12))</f>
        <v>86.395120205844407</v>
      </c>
      <c r="AR77" s="22">
        <f ca="1">IF(OR(Fixtures!$D$6&lt;=0,Fixtures!$D$6&gt;39),AVERAGE(A77:AM77),AVERAGE(OFFSET($A77,0,Fixtures!$D$6,1,39-Fixtures!$D$6)))</f>
        <v>86.557345058445605</v>
      </c>
    </row>
    <row r="78" spans="1:44" x14ac:dyDescent="0.25">
      <c r="A78" s="30" t="s">
        <v>61</v>
      </c>
      <c r="B78" s="22">
        <f>MIN(VLOOKUP($A74,$A$2:$AM$12,B$14+1,FALSE),VLOOKUP($A78,$A$2:$AM$12,B$14+1,FALSE))</f>
        <v>82.969099891398841</v>
      </c>
      <c r="C78" s="22">
        <f t="shared" ref="C78:AM78" si="53">MIN(VLOOKUP($A74,$A$2:$AM$12,C$14+1,FALSE),VLOOKUP($A78,$A$2:$AM$12,C$14+1,FALSE))</f>
        <v>86.559186857900158</v>
      </c>
      <c r="D78" s="22">
        <f t="shared" si="53"/>
        <v>107.93191974031443</v>
      </c>
      <c r="E78" s="22">
        <f t="shared" si="53"/>
        <v>73.363813249912127</v>
      </c>
      <c r="F78" s="22">
        <f t="shared" si="53"/>
        <v>100.50259943955743</v>
      </c>
      <c r="G78" s="22">
        <f t="shared" si="53"/>
        <v>70.821152883736488</v>
      </c>
      <c r="H78" s="22">
        <f t="shared" si="53"/>
        <v>100.0603723087404</v>
      </c>
      <c r="I78" s="22">
        <f t="shared" si="53"/>
        <v>95.765324826237006</v>
      </c>
      <c r="J78" s="22">
        <f t="shared" si="53"/>
        <v>131.36133571650458</v>
      </c>
      <c r="K78" s="22">
        <f t="shared" si="53"/>
        <v>92.837611003925332</v>
      </c>
      <c r="L78" s="22">
        <f t="shared" si="53"/>
        <v>92.343709841779571</v>
      </c>
      <c r="M78" s="22">
        <f t="shared" si="53"/>
        <v>69.535866066967472</v>
      </c>
      <c r="N78" s="22">
        <f t="shared" si="53"/>
        <v>89.666882861003714</v>
      </c>
      <c r="O78" s="22">
        <f t="shared" si="53"/>
        <v>58.829531606759517</v>
      </c>
      <c r="P78" s="22">
        <f t="shared" si="53"/>
        <v>92.343709841779571</v>
      </c>
      <c r="Q78" s="22">
        <f t="shared" si="53"/>
        <v>94.201022857939606</v>
      </c>
      <c r="R78" s="22">
        <f t="shared" si="53"/>
        <v>59.179780433546348</v>
      </c>
      <c r="S78" s="22">
        <f t="shared" si="53"/>
        <v>58.829531606759517</v>
      </c>
      <c r="T78" s="22">
        <f t="shared" si="53"/>
        <v>117.04650812095635</v>
      </c>
      <c r="U78" s="22">
        <f t="shared" si="53"/>
        <v>95.765324826237006</v>
      </c>
      <c r="V78" s="22">
        <f t="shared" si="53"/>
        <v>81.867577343514867</v>
      </c>
      <c r="W78" s="22">
        <f t="shared" si="53"/>
        <v>113.46819122701986</v>
      </c>
      <c r="X78" s="22">
        <f t="shared" si="53"/>
        <v>107.47745649532192</v>
      </c>
      <c r="Y78" s="22">
        <f t="shared" si="53"/>
        <v>117.04650812095635</v>
      </c>
      <c r="Z78" s="22">
        <f t="shared" si="53"/>
        <v>70.821152883736488</v>
      </c>
      <c r="AA78" s="22">
        <f t="shared" si="53"/>
        <v>101.40667764504303</v>
      </c>
      <c r="AB78" s="22">
        <f t="shared" si="53"/>
        <v>69.535866066967472</v>
      </c>
      <c r="AC78" s="22">
        <f t="shared" si="53"/>
        <v>72.330842752112204</v>
      </c>
      <c r="AD78" s="22">
        <f t="shared" si="53"/>
        <v>88.30793433298453</v>
      </c>
      <c r="AE78" s="22">
        <f t="shared" si="53"/>
        <v>75.553944416001471</v>
      </c>
      <c r="AF78" s="22">
        <f t="shared" si="53"/>
        <v>73.363813249912127</v>
      </c>
      <c r="AG78" s="22">
        <f t="shared" si="53"/>
        <v>71.902760852706081</v>
      </c>
      <c r="AH78" s="22">
        <f t="shared" si="53"/>
        <v>75.553944416001471</v>
      </c>
      <c r="AI78" s="22">
        <f t="shared" si="53"/>
        <v>97.437040406785172</v>
      </c>
      <c r="AJ78" s="22">
        <f t="shared" si="53"/>
        <v>89.666882861003714</v>
      </c>
      <c r="AK78" s="22">
        <f t="shared" si="53"/>
        <v>88.30793433298453</v>
      </c>
      <c r="AL78" s="22">
        <f t="shared" si="53"/>
        <v>86.559186857900158</v>
      </c>
      <c r="AM78" s="22">
        <f t="shared" si="53"/>
        <v>82.229399541456075</v>
      </c>
      <c r="AN78" s="22">
        <f ca="1">AVERAGE(OFFSET($A78,0,Fixtures!$D$6,1,3))</f>
        <v>78.73090716703274</v>
      </c>
      <c r="AO78" s="22">
        <f ca="1">AVERAGE(OFFSET($A78,0,Fixtures!$D$6,1,6))</f>
        <v>76.168873336619654</v>
      </c>
      <c r="AP78" s="22">
        <f ca="1">AVERAGE(OFFSET($A78,0,Fixtures!$D$6,1,9))</f>
        <v>81.380566402276798</v>
      </c>
      <c r="AQ78" s="22">
        <f ca="1">AVERAGE(OFFSET($A78,0,Fixtures!$D$6,1,12))</f>
        <v>81.662049265573344</v>
      </c>
      <c r="AR78" s="22">
        <f ca="1">IF(OR(Fixtures!$D$6&lt;=0,Fixtures!$D$6&gt;39),AVERAGE(A78:AM78),AVERAGE(OFFSET($A78,0,Fixtures!$D$6,1,39-Fixtures!$D$6)))</f>
        <v>81.928516729077046</v>
      </c>
    </row>
    <row r="79" spans="1:44" x14ac:dyDescent="0.25">
      <c r="A79" s="30" t="s">
        <v>53</v>
      </c>
      <c r="B79" s="22">
        <f>MIN(VLOOKUP($A74,$A$2:$AM$12,B$14+1,FALSE),VLOOKUP($A79,$A$2:$AM$12,B$14+1,FALSE))</f>
        <v>82.969099891398841</v>
      </c>
      <c r="C79" s="22">
        <f t="shared" ref="C79:AM79" si="54">MIN(VLOOKUP($A74,$A$2:$AM$12,C$14+1,FALSE),VLOOKUP($A79,$A$2:$AM$12,C$14+1,FALSE))</f>
        <v>86.559186857900158</v>
      </c>
      <c r="D79" s="22">
        <f t="shared" si="54"/>
        <v>107.93191974031443</v>
      </c>
      <c r="E79" s="22">
        <f t="shared" si="54"/>
        <v>73.363813249912127</v>
      </c>
      <c r="F79" s="22">
        <f t="shared" si="54"/>
        <v>107.93191974031443</v>
      </c>
      <c r="G79" s="22">
        <f t="shared" si="54"/>
        <v>82.229399541456075</v>
      </c>
      <c r="H79" s="22">
        <f t="shared" si="54"/>
        <v>70.821152883736488</v>
      </c>
      <c r="I79" s="22">
        <f t="shared" si="54"/>
        <v>97.437040406785172</v>
      </c>
      <c r="J79" s="22">
        <f t="shared" si="54"/>
        <v>139.24910293248271</v>
      </c>
      <c r="K79" s="22">
        <f t="shared" si="54"/>
        <v>92.837611003925332</v>
      </c>
      <c r="L79" s="22">
        <f t="shared" si="54"/>
        <v>97.437040406785172</v>
      </c>
      <c r="M79" s="22">
        <f t="shared" si="54"/>
        <v>69.535866066967472</v>
      </c>
      <c r="N79" s="22">
        <f t="shared" si="54"/>
        <v>100.0603723087404</v>
      </c>
      <c r="O79" s="22">
        <f t="shared" si="54"/>
        <v>97.616231022317663</v>
      </c>
      <c r="P79" s="22">
        <f t="shared" si="54"/>
        <v>69.535866066967472</v>
      </c>
      <c r="Q79" s="22">
        <f t="shared" si="54"/>
        <v>89.666882861003714</v>
      </c>
      <c r="R79" s="22">
        <f t="shared" si="54"/>
        <v>82.229399541456075</v>
      </c>
      <c r="S79" s="22">
        <f t="shared" si="54"/>
        <v>58.829531606759517</v>
      </c>
      <c r="T79" s="22">
        <f t="shared" si="54"/>
        <v>79.721214878278772</v>
      </c>
      <c r="U79" s="22">
        <f t="shared" si="54"/>
        <v>95.765324826237006</v>
      </c>
      <c r="V79" s="22">
        <f t="shared" si="54"/>
        <v>86.559186857900158</v>
      </c>
      <c r="W79" s="22">
        <f t="shared" si="54"/>
        <v>82.969099891398841</v>
      </c>
      <c r="X79" s="22">
        <f t="shared" si="54"/>
        <v>113.93108421748586</v>
      </c>
      <c r="Y79" s="22">
        <f t="shared" si="54"/>
        <v>94.201022857939606</v>
      </c>
      <c r="Z79" s="22">
        <f t="shared" si="54"/>
        <v>70.821152883736488</v>
      </c>
      <c r="AA79" s="22">
        <f t="shared" si="54"/>
        <v>101.40667764504303</v>
      </c>
      <c r="AB79" s="22">
        <f t="shared" si="54"/>
        <v>59.179780433546348</v>
      </c>
      <c r="AC79" s="22">
        <f t="shared" si="54"/>
        <v>79.867825381896267</v>
      </c>
      <c r="AD79" s="22">
        <f t="shared" si="54"/>
        <v>73.363813249912127</v>
      </c>
      <c r="AE79" s="22">
        <f t="shared" si="54"/>
        <v>75.553944416001471</v>
      </c>
      <c r="AF79" s="22">
        <f t="shared" si="54"/>
        <v>81.867577343514867</v>
      </c>
      <c r="AG79" s="22">
        <f t="shared" si="54"/>
        <v>79.867825381896267</v>
      </c>
      <c r="AH79" s="22">
        <f t="shared" si="54"/>
        <v>79.721214878278772</v>
      </c>
      <c r="AI79" s="22">
        <f t="shared" si="54"/>
        <v>113.93108421748586</v>
      </c>
      <c r="AJ79" s="22">
        <f t="shared" si="54"/>
        <v>89.666882861003714</v>
      </c>
      <c r="AK79" s="22">
        <f t="shared" si="54"/>
        <v>88.30793433298453</v>
      </c>
      <c r="AL79" s="22">
        <f t="shared" si="54"/>
        <v>100.50259943955743</v>
      </c>
      <c r="AM79" s="22">
        <f t="shared" si="54"/>
        <v>88.30793433298453</v>
      </c>
      <c r="AN79" s="22">
        <f ca="1">AVERAGE(OFFSET($A79,0,Fixtures!$D$6,1,3))</f>
        <v>76.261861015936617</v>
      </c>
      <c r="AO79" s="22">
        <f ca="1">AVERAGE(OFFSET($A79,0,Fixtures!$D$6,1,6))</f>
        <v>78.373700108583293</v>
      </c>
      <c r="AP79" s="22">
        <f ca="1">AVERAGE(OFFSET($A79,0,Fixtures!$D$6,1,9))</f>
        <v>84.683122451441548</v>
      </c>
      <c r="AQ79" s="22">
        <f ca="1">AVERAGE(OFFSET($A79,0,Fixtures!$D$6,1,12))</f>
        <v>85.601708070954373</v>
      </c>
      <c r="AR79" s="22">
        <f ca="1">IF(OR(Fixtures!$D$6&lt;=0,Fixtures!$D$6&gt;39),AVERAGE(A79:AM79),AVERAGE(OFFSET($A79,0,Fixtures!$D$6,1,39-Fixtures!$D$6)))</f>
        <v>86.450785075955991</v>
      </c>
    </row>
    <row r="80" spans="1:44" x14ac:dyDescent="0.25">
      <c r="A80" s="30" t="s">
        <v>113</v>
      </c>
      <c r="B80" s="22">
        <f>MIN(VLOOKUP($A74,$A$2:$AM$12,B$14+1,FALSE),VLOOKUP($A80,$A$2:$AM$12,B$14+1,FALSE))</f>
        <v>82.969099891398841</v>
      </c>
      <c r="C80" s="22">
        <f t="shared" ref="C80:AM80" si="55">MIN(VLOOKUP($A74,$A$2:$AM$12,C$14+1,FALSE),VLOOKUP($A80,$A$2:$AM$12,C$14+1,FALSE))</f>
        <v>59.179780433546348</v>
      </c>
      <c r="D80" s="22">
        <f t="shared" si="55"/>
        <v>107.93191974031443</v>
      </c>
      <c r="E80" s="22">
        <f t="shared" si="55"/>
        <v>73.363813249912127</v>
      </c>
      <c r="F80" s="22">
        <f t="shared" si="55"/>
        <v>153.15454229967779</v>
      </c>
      <c r="G80" s="22">
        <f t="shared" si="55"/>
        <v>82.229399541456075</v>
      </c>
      <c r="H80" s="22">
        <f t="shared" si="55"/>
        <v>71.902760852706081</v>
      </c>
      <c r="I80" s="22">
        <f t="shared" si="55"/>
        <v>81.867577343514867</v>
      </c>
      <c r="J80" s="22">
        <f t="shared" si="55"/>
        <v>84.988280748515805</v>
      </c>
      <c r="K80" s="22">
        <f t="shared" si="55"/>
        <v>92.837611003925332</v>
      </c>
      <c r="L80" s="22">
        <f t="shared" si="55"/>
        <v>97.437040406785172</v>
      </c>
      <c r="M80" s="22">
        <f t="shared" si="55"/>
        <v>69.535866066967472</v>
      </c>
      <c r="N80" s="22">
        <f t="shared" si="55"/>
        <v>100.0603723087404</v>
      </c>
      <c r="O80" s="22">
        <f t="shared" si="55"/>
        <v>82.969099891398841</v>
      </c>
      <c r="P80" s="22">
        <f t="shared" si="55"/>
        <v>92.343709841779571</v>
      </c>
      <c r="Q80" s="22">
        <f t="shared" si="55"/>
        <v>75.553944416001471</v>
      </c>
      <c r="R80" s="22">
        <f t="shared" si="55"/>
        <v>97.616231022317663</v>
      </c>
      <c r="S80" s="22">
        <f t="shared" si="55"/>
        <v>58.829531606759517</v>
      </c>
      <c r="T80" s="22">
        <f t="shared" si="55"/>
        <v>100.0603723087404</v>
      </c>
      <c r="U80" s="22">
        <f t="shared" si="55"/>
        <v>88.30793433298453</v>
      </c>
      <c r="V80" s="22">
        <f t="shared" si="55"/>
        <v>58.829531606759517</v>
      </c>
      <c r="W80" s="22">
        <f t="shared" si="55"/>
        <v>113.46819122701986</v>
      </c>
      <c r="X80" s="22">
        <f t="shared" si="55"/>
        <v>69.535866066967472</v>
      </c>
      <c r="Y80" s="22">
        <f t="shared" si="55"/>
        <v>107.93191974031443</v>
      </c>
      <c r="Z80" s="22">
        <f t="shared" si="55"/>
        <v>70.821152883736488</v>
      </c>
      <c r="AA80" s="22">
        <f t="shared" si="55"/>
        <v>101.40667764504303</v>
      </c>
      <c r="AB80" s="22">
        <f t="shared" si="55"/>
        <v>71.902760852706081</v>
      </c>
      <c r="AC80" s="22">
        <f t="shared" si="55"/>
        <v>79.867825381896267</v>
      </c>
      <c r="AD80" s="22">
        <f t="shared" si="55"/>
        <v>92.343709841779571</v>
      </c>
      <c r="AE80" s="22">
        <f t="shared" si="55"/>
        <v>75.553944416001471</v>
      </c>
      <c r="AF80" s="22">
        <f t="shared" si="55"/>
        <v>81.867577343514867</v>
      </c>
      <c r="AG80" s="22">
        <f t="shared" si="55"/>
        <v>84.988280748515805</v>
      </c>
      <c r="AH80" s="22">
        <f t="shared" si="55"/>
        <v>79.721214878278772</v>
      </c>
      <c r="AI80" s="22">
        <f t="shared" si="55"/>
        <v>89.666882861003714</v>
      </c>
      <c r="AJ80" s="22">
        <f t="shared" si="55"/>
        <v>79.721214878278772</v>
      </c>
      <c r="AK80" s="22">
        <f t="shared" si="55"/>
        <v>88.30793433298453</v>
      </c>
      <c r="AL80" s="22">
        <f t="shared" si="55"/>
        <v>79.867825381896267</v>
      </c>
      <c r="AM80" s="22">
        <f t="shared" si="55"/>
        <v>129.75064428616039</v>
      </c>
      <c r="AN80" s="22">
        <f ca="1">AVERAGE(OFFSET($A80,0,Fixtures!$D$6,1,3))</f>
        <v>82.588493213225775</v>
      </c>
      <c r="AO80" s="22">
        <f ca="1">AVERAGE(OFFSET($A80,0,Fixtures!$D$6,1,6))</f>
        <v>82.390425434997795</v>
      </c>
      <c r="AP80" s="22">
        <f ca="1">AVERAGE(OFFSET($A80,0,Fixtures!$D$6,1,9))</f>
        <v>83.559842742472654</v>
      </c>
      <c r="AQ80" s="22">
        <f ca="1">AVERAGE(OFFSET($A80,0,Fixtures!$D$6,1,12))</f>
        <v>87.020462296961384</v>
      </c>
      <c r="AR80" s="22">
        <f ca="1">IF(OR(Fixtures!$D$6&lt;=0,Fixtures!$D$6&gt;39),AVERAGE(A80:AM80),AVERAGE(OFFSET($A80,0,Fixtures!$D$6,1,39-Fixtures!$D$6)))</f>
        <v>87.423368577300963</v>
      </c>
    </row>
    <row r="81" spans="1:44" x14ac:dyDescent="0.25">
      <c r="A81" s="30" t="s">
        <v>112</v>
      </c>
      <c r="B81" s="22">
        <f>MIN(VLOOKUP($A74,$A$2:$AM$12,B$14+1,FALSE),VLOOKUP($A81,$A$2:$AM$12,B$14+1,FALSE))</f>
        <v>82.969099891398841</v>
      </c>
      <c r="C81" s="22">
        <f t="shared" ref="C81:AM81" si="56">MIN(VLOOKUP($A74,$A$2:$AM$12,C$14+1,FALSE),VLOOKUP($A81,$A$2:$AM$12,C$14+1,FALSE))</f>
        <v>58.829531606759517</v>
      </c>
      <c r="D81" s="22">
        <f t="shared" si="56"/>
        <v>107.47745649532192</v>
      </c>
      <c r="E81" s="22">
        <f t="shared" si="56"/>
        <v>73.363813249912127</v>
      </c>
      <c r="F81" s="22">
        <f t="shared" si="56"/>
        <v>94.201022857939606</v>
      </c>
      <c r="G81" s="22">
        <f t="shared" si="56"/>
        <v>82.229399541456075</v>
      </c>
      <c r="H81" s="22">
        <f t="shared" si="56"/>
        <v>129.75064428616039</v>
      </c>
      <c r="I81" s="22">
        <f t="shared" si="56"/>
        <v>89.666882861003714</v>
      </c>
      <c r="J81" s="22">
        <f t="shared" si="56"/>
        <v>82.969099891398841</v>
      </c>
      <c r="K81" s="22">
        <f t="shared" si="56"/>
        <v>92.837611003925332</v>
      </c>
      <c r="L81" s="22">
        <f t="shared" si="56"/>
        <v>79.867825381896267</v>
      </c>
      <c r="M81" s="22">
        <f t="shared" si="56"/>
        <v>69.535866066967472</v>
      </c>
      <c r="N81" s="22">
        <f t="shared" si="56"/>
        <v>100.0603723087404</v>
      </c>
      <c r="O81" s="22">
        <f t="shared" si="56"/>
        <v>113.46819122701986</v>
      </c>
      <c r="P81" s="22">
        <f t="shared" si="56"/>
        <v>59.179780433546348</v>
      </c>
      <c r="Q81" s="22">
        <f t="shared" si="56"/>
        <v>86.559186857900158</v>
      </c>
      <c r="R81" s="22">
        <f t="shared" si="56"/>
        <v>81.867577343514867</v>
      </c>
      <c r="S81" s="22">
        <f t="shared" si="56"/>
        <v>58.829531606759517</v>
      </c>
      <c r="T81" s="22">
        <f t="shared" si="56"/>
        <v>73.363813249912127</v>
      </c>
      <c r="U81" s="22">
        <f t="shared" si="56"/>
        <v>95.765324826237006</v>
      </c>
      <c r="V81" s="22">
        <f t="shared" si="56"/>
        <v>107.47745649532192</v>
      </c>
      <c r="W81" s="22">
        <f t="shared" si="56"/>
        <v>79.721214878278772</v>
      </c>
      <c r="X81" s="22">
        <f t="shared" si="56"/>
        <v>101.40667764504303</v>
      </c>
      <c r="Y81" s="22">
        <f t="shared" si="56"/>
        <v>117.04650812095635</v>
      </c>
      <c r="Z81" s="22">
        <f t="shared" si="56"/>
        <v>70.821152883736488</v>
      </c>
      <c r="AA81" s="22">
        <f t="shared" si="56"/>
        <v>69.535866066967472</v>
      </c>
      <c r="AB81" s="22">
        <f t="shared" si="56"/>
        <v>71.902760852706081</v>
      </c>
      <c r="AC81" s="22">
        <f t="shared" si="56"/>
        <v>79.867825381896267</v>
      </c>
      <c r="AD81" s="22">
        <f t="shared" si="56"/>
        <v>70.821152883736488</v>
      </c>
      <c r="AE81" s="22">
        <f t="shared" si="56"/>
        <v>72.330842752112204</v>
      </c>
      <c r="AF81" s="22">
        <f t="shared" si="56"/>
        <v>81.867577343514867</v>
      </c>
      <c r="AG81" s="22">
        <f t="shared" si="56"/>
        <v>84.988280748515805</v>
      </c>
      <c r="AH81" s="22">
        <f t="shared" si="56"/>
        <v>79.721214878278772</v>
      </c>
      <c r="AI81" s="22">
        <f t="shared" si="56"/>
        <v>92.837611003925332</v>
      </c>
      <c r="AJ81" s="22">
        <f t="shared" si="56"/>
        <v>89.666882861003714</v>
      </c>
      <c r="AK81" s="22">
        <f t="shared" si="56"/>
        <v>88.30793433298453</v>
      </c>
      <c r="AL81" s="22">
        <f t="shared" si="56"/>
        <v>95.765324826237006</v>
      </c>
      <c r="AM81" s="22">
        <f t="shared" si="56"/>
        <v>115.1345834930373</v>
      </c>
      <c r="AN81" s="22">
        <f ca="1">AVERAGE(OFFSET($A81,0,Fixtures!$D$6,1,3))</f>
        <v>74.339940339248315</v>
      </c>
      <c r="AO81" s="22">
        <f ca="1">AVERAGE(OFFSET($A81,0,Fixtures!$D$6,1,6))</f>
        <v>78.266148998009072</v>
      </c>
      <c r="AP81" s="22">
        <f ca="1">AVERAGE(OFFSET($A81,0,Fixtures!$D$6,1,9))</f>
        <v>82.267702465107561</v>
      </c>
      <c r="AQ81" s="22">
        <f ca="1">AVERAGE(OFFSET($A81,0,Fixtures!$D$6,1,12))</f>
        <v>85.470764237040896</v>
      </c>
      <c r="AR81" s="22">
        <f ca="1">IF(OR(Fixtures!$D$6&lt;=0,Fixtures!$D$6&gt;39),AVERAGE(A81:AM81),AVERAGE(OFFSET($A81,0,Fixtures!$D$6,1,39-Fixtures!$D$6)))</f>
        <v>86.482657318658397</v>
      </c>
    </row>
    <row r="82" spans="1:44" x14ac:dyDescent="0.25">
      <c r="A82" s="30" t="s">
        <v>10</v>
      </c>
      <c r="B82" s="22">
        <f>MIN(VLOOKUP($A74,$A$2:$AM$12,B$14+1,FALSE),VLOOKUP($A82,$A$2:$AM$12,B$14+1,FALSE))</f>
        <v>82.969099891398841</v>
      </c>
      <c r="C82" s="22">
        <f t="shared" ref="C82:AM82" si="57">MIN(VLOOKUP($A74,$A$2:$AM$12,C$14+1,FALSE),VLOOKUP($A82,$A$2:$AM$12,C$14+1,FALSE))</f>
        <v>86.559186857900158</v>
      </c>
      <c r="D82" s="22">
        <f t="shared" si="57"/>
        <v>100.50259943955743</v>
      </c>
      <c r="E82" s="22">
        <f t="shared" si="57"/>
        <v>73.363813249912127</v>
      </c>
      <c r="F82" s="22">
        <f t="shared" si="57"/>
        <v>92.343709841779571</v>
      </c>
      <c r="G82" s="22">
        <f t="shared" si="57"/>
        <v>69.535866066967472</v>
      </c>
      <c r="H82" s="22">
        <f t="shared" si="57"/>
        <v>107.93191974031443</v>
      </c>
      <c r="I82" s="22">
        <f t="shared" si="57"/>
        <v>107.24840824615927</v>
      </c>
      <c r="J82" s="22">
        <f t="shared" si="57"/>
        <v>113.46819122701986</v>
      </c>
      <c r="K82" s="22">
        <f t="shared" si="57"/>
        <v>92.837611003925332</v>
      </c>
      <c r="L82" s="22">
        <f t="shared" si="57"/>
        <v>97.437040406785172</v>
      </c>
      <c r="M82" s="22">
        <f t="shared" si="57"/>
        <v>69.535866066967472</v>
      </c>
      <c r="N82" s="22">
        <f t="shared" si="57"/>
        <v>100.0603723087404</v>
      </c>
      <c r="O82" s="22">
        <f t="shared" si="57"/>
        <v>73.363813249912127</v>
      </c>
      <c r="P82" s="22">
        <f t="shared" si="57"/>
        <v>70.821152883736488</v>
      </c>
      <c r="Q82" s="22">
        <f t="shared" si="57"/>
        <v>72.330842752112204</v>
      </c>
      <c r="R82" s="22">
        <f t="shared" si="57"/>
        <v>79.721214878278772</v>
      </c>
      <c r="S82" s="22">
        <f t="shared" si="57"/>
        <v>58.829531606759517</v>
      </c>
      <c r="T82" s="22">
        <f t="shared" si="57"/>
        <v>131.08138785641688</v>
      </c>
      <c r="U82" s="22">
        <f t="shared" si="57"/>
        <v>58.829531606759517</v>
      </c>
      <c r="V82" s="22">
        <f t="shared" si="57"/>
        <v>88.30793433298453</v>
      </c>
      <c r="W82" s="22">
        <f t="shared" si="57"/>
        <v>113.46819122701986</v>
      </c>
      <c r="X82" s="22">
        <f t="shared" si="57"/>
        <v>92.837611003925332</v>
      </c>
      <c r="Y82" s="22">
        <f t="shared" si="57"/>
        <v>71.902760852706081</v>
      </c>
      <c r="Z82" s="22">
        <f t="shared" si="57"/>
        <v>70.821152883736488</v>
      </c>
      <c r="AA82" s="22">
        <f t="shared" si="57"/>
        <v>79.867825381896267</v>
      </c>
      <c r="AB82" s="22">
        <f t="shared" si="57"/>
        <v>71.902760852706081</v>
      </c>
      <c r="AC82" s="22">
        <f t="shared" si="57"/>
        <v>79.867825381896267</v>
      </c>
      <c r="AD82" s="22">
        <f t="shared" si="57"/>
        <v>59.179780433546348</v>
      </c>
      <c r="AE82" s="22">
        <f t="shared" si="57"/>
        <v>75.553944416001471</v>
      </c>
      <c r="AF82" s="22">
        <f t="shared" si="57"/>
        <v>81.867577343514867</v>
      </c>
      <c r="AG82" s="22">
        <f t="shared" si="57"/>
        <v>84.988280748515805</v>
      </c>
      <c r="AH82" s="22">
        <f t="shared" si="57"/>
        <v>79.721214878278772</v>
      </c>
      <c r="AI82" s="22">
        <f t="shared" si="57"/>
        <v>117.04650812095635</v>
      </c>
      <c r="AJ82" s="22">
        <f t="shared" si="57"/>
        <v>89.666882861003714</v>
      </c>
      <c r="AK82" s="22">
        <f t="shared" si="57"/>
        <v>82.229399541456075</v>
      </c>
      <c r="AL82" s="22">
        <f t="shared" si="57"/>
        <v>84.988280748515805</v>
      </c>
      <c r="AM82" s="22">
        <f t="shared" si="57"/>
        <v>75.553944416001471</v>
      </c>
      <c r="AN82" s="22">
        <f ca="1">AVERAGE(OFFSET($A82,0,Fixtures!$D$6,1,3))</f>
        <v>71.533850077148031</v>
      </c>
      <c r="AO82" s="22">
        <f ca="1">AVERAGE(OFFSET($A82,0,Fixtures!$D$6,1,6))</f>
        <v>76.863103866958923</v>
      </c>
      <c r="AP82" s="22">
        <f ca="1">AVERAGE(OFFSET($A82,0,Fixtures!$D$6,1,9))</f>
        <v>83.346823747241089</v>
      </c>
      <c r="AQ82" s="22">
        <f ca="1">AVERAGE(OFFSET($A82,0,Fixtures!$D$6,1,12))</f>
        <v>81.849790747236256</v>
      </c>
      <c r="AR82" s="22">
        <f ca="1">IF(OR(Fixtures!$D$6&lt;=0,Fixtures!$D$6&gt;39),AVERAGE(A82:AM82),AVERAGE(OFFSET($A82,0,Fixtures!$D$6,1,39-Fixtures!$D$6)))</f>
        <v>82.787603535426101</v>
      </c>
    </row>
    <row r="83" spans="1:44" x14ac:dyDescent="0.25">
      <c r="A83" s="30" t="s">
        <v>71</v>
      </c>
      <c r="B83" s="22">
        <f>MIN(VLOOKUP($A74,$A$2:$AM$12,B$14+1,FALSE),VLOOKUP($A83,$A$2:$AM$12,B$14+1,FALSE))</f>
        <v>82.229399541456075</v>
      </c>
      <c r="C83" s="22">
        <f t="shared" ref="C83:AM83" si="58">MIN(VLOOKUP($A74,$A$2:$AM$12,C$14+1,FALSE),VLOOKUP($A83,$A$2:$AM$12,C$14+1,FALSE))</f>
        <v>86.559186857900158</v>
      </c>
      <c r="D83" s="22">
        <f t="shared" si="58"/>
        <v>79.721214878278772</v>
      </c>
      <c r="E83" s="22">
        <f t="shared" si="58"/>
        <v>72.330842752112204</v>
      </c>
      <c r="F83" s="22">
        <f t="shared" si="58"/>
        <v>82.969099891398841</v>
      </c>
      <c r="G83" s="22">
        <f t="shared" si="58"/>
        <v>82.229399541456075</v>
      </c>
      <c r="H83" s="22">
        <f t="shared" si="58"/>
        <v>113.46819122701986</v>
      </c>
      <c r="I83" s="22">
        <f t="shared" si="58"/>
        <v>75.553944416001471</v>
      </c>
      <c r="J83" s="22">
        <f t="shared" si="58"/>
        <v>107.93191974031443</v>
      </c>
      <c r="K83" s="22">
        <f t="shared" si="58"/>
        <v>69.535866066967472</v>
      </c>
      <c r="L83" s="22">
        <f t="shared" si="58"/>
        <v>97.437040406785172</v>
      </c>
      <c r="M83" s="22">
        <f t="shared" si="58"/>
        <v>69.535866066967472</v>
      </c>
      <c r="N83" s="22">
        <f t="shared" si="58"/>
        <v>79.867825381896267</v>
      </c>
      <c r="O83" s="22">
        <f t="shared" si="58"/>
        <v>115.1345834930373</v>
      </c>
      <c r="P83" s="22">
        <f t="shared" si="58"/>
        <v>92.343709841779571</v>
      </c>
      <c r="Q83" s="22">
        <f t="shared" si="58"/>
        <v>58.829531606759517</v>
      </c>
      <c r="R83" s="22">
        <f t="shared" si="58"/>
        <v>97.616231022317663</v>
      </c>
      <c r="S83" s="22">
        <f t="shared" si="58"/>
        <v>58.829531606759517</v>
      </c>
      <c r="T83" s="22">
        <f t="shared" si="58"/>
        <v>92.343709841779571</v>
      </c>
      <c r="U83" s="22">
        <f t="shared" si="58"/>
        <v>81.867577343514867</v>
      </c>
      <c r="V83" s="22">
        <f t="shared" si="58"/>
        <v>92.837611003925332</v>
      </c>
      <c r="W83" s="22">
        <f t="shared" si="58"/>
        <v>84.988280748515805</v>
      </c>
      <c r="X83" s="22">
        <f t="shared" si="58"/>
        <v>88.30793433298453</v>
      </c>
      <c r="Y83" s="22">
        <f t="shared" si="58"/>
        <v>100.0603723087404</v>
      </c>
      <c r="Z83" s="22">
        <f t="shared" si="58"/>
        <v>70.821152883736488</v>
      </c>
      <c r="AA83" s="22">
        <f t="shared" si="58"/>
        <v>100.50259943955743</v>
      </c>
      <c r="AB83" s="22">
        <f t="shared" si="58"/>
        <v>71.902760852706081</v>
      </c>
      <c r="AC83" s="22">
        <f t="shared" si="58"/>
        <v>79.867825381896267</v>
      </c>
      <c r="AD83" s="22">
        <f t="shared" si="58"/>
        <v>71.902760852706081</v>
      </c>
      <c r="AE83" s="22">
        <f t="shared" si="58"/>
        <v>75.553944416001471</v>
      </c>
      <c r="AF83" s="22">
        <f t="shared" si="58"/>
        <v>81.867577343514867</v>
      </c>
      <c r="AG83" s="22">
        <f t="shared" si="58"/>
        <v>84.988280748515805</v>
      </c>
      <c r="AH83" s="22">
        <f t="shared" si="58"/>
        <v>79.721214878278772</v>
      </c>
      <c r="AI83" s="22">
        <f t="shared" si="58"/>
        <v>70.821152883736488</v>
      </c>
      <c r="AJ83" s="22">
        <f t="shared" si="58"/>
        <v>59.179780433546348</v>
      </c>
      <c r="AK83" s="22">
        <f t="shared" si="58"/>
        <v>88.30793433298453</v>
      </c>
      <c r="AL83" s="22">
        <f t="shared" si="58"/>
        <v>100.50259943955743</v>
      </c>
      <c r="AM83" s="22">
        <f t="shared" si="58"/>
        <v>101.40667764504303</v>
      </c>
      <c r="AN83" s="22">
        <f ca="1">AVERAGE(OFFSET($A83,0,Fixtures!$D$6,1,3))</f>
        <v>75.774843550201282</v>
      </c>
      <c r="AO83" s="22">
        <f ca="1">AVERAGE(OFFSET($A83,0,Fixtures!$D$6,1,6))</f>
        <v>78.983600603485556</v>
      </c>
      <c r="AP83" s="22">
        <f ca="1">AVERAGE(OFFSET($A83,0,Fixtures!$D$6,1,9))</f>
        <v>76.912274585686745</v>
      </c>
      <c r="AQ83" s="22">
        <f ca="1">AVERAGE(OFFSET($A83,0,Fixtures!$D$6,1,12))</f>
        <v>80.824549325498538</v>
      </c>
      <c r="AR83" s="22">
        <f ca="1">IF(OR(Fixtures!$D$6&lt;=0,Fixtures!$D$6&gt;39),AVERAGE(A83:AM83),AVERAGE(OFFSET($A83,0,Fixtures!$D$6,1,39-Fixtures!$D$6)))</f>
        <v>81.283613486889195</v>
      </c>
    </row>
    <row r="84" spans="1:44" x14ac:dyDescent="0.25">
      <c r="A84" s="30" t="s">
        <v>63</v>
      </c>
      <c r="B84" s="22">
        <f>MIN(VLOOKUP($A74,$A$2:$AM$12,B$14+1,FALSE),VLOOKUP($A84,$A$2:$AM$12,B$14+1,FALSE))</f>
        <v>82.969099891398841</v>
      </c>
      <c r="C84" s="22">
        <f t="shared" ref="C84:AM84" si="59">MIN(VLOOKUP($A74,$A$2:$AM$12,C$14+1,FALSE),VLOOKUP($A84,$A$2:$AM$12,C$14+1,FALSE))</f>
        <v>86.559186857900158</v>
      </c>
      <c r="D84" s="22">
        <f t="shared" si="59"/>
        <v>89.666882861003714</v>
      </c>
      <c r="E84" s="22">
        <f t="shared" si="59"/>
        <v>70.821152883736488</v>
      </c>
      <c r="F84" s="22">
        <f t="shared" si="59"/>
        <v>100.0603723087404</v>
      </c>
      <c r="G84" s="22">
        <f t="shared" si="59"/>
        <v>82.229399541456075</v>
      </c>
      <c r="H84" s="22">
        <f t="shared" si="59"/>
        <v>84.988280748515805</v>
      </c>
      <c r="I84" s="22">
        <f t="shared" si="59"/>
        <v>58.829531606759517</v>
      </c>
      <c r="J84" s="22">
        <f t="shared" si="59"/>
        <v>117.04650812095635</v>
      </c>
      <c r="K84" s="22">
        <f t="shared" si="59"/>
        <v>75.553944416001471</v>
      </c>
      <c r="L84" s="22">
        <f t="shared" si="59"/>
        <v>59.179780433546348</v>
      </c>
      <c r="M84" s="22">
        <f t="shared" si="59"/>
        <v>69.535866066967472</v>
      </c>
      <c r="N84" s="22">
        <f t="shared" si="59"/>
        <v>88.30793433298453</v>
      </c>
      <c r="O84" s="22">
        <f t="shared" si="59"/>
        <v>139.24910293248271</v>
      </c>
      <c r="P84" s="22">
        <f t="shared" si="59"/>
        <v>92.343709841779571</v>
      </c>
      <c r="Q84" s="22">
        <f t="shared" si="59"/>
        <v>82.969099891398841</v>
      </c>
      <c r="R84" s="22">
        <f t="shared" si="59"/>
        <v>97.616231022317663</v>
      </c>
      <c r="S84" s="22">
        <f t="shared" si="59"/>
        <v>58.829531606759517</v>
      </c>
      <c r="T84" s="22">
        <f t="shared" si="59"/>
        <v>71.902760852706081</v>
      </c>
      <c r="U84" s="22">
        <f t="shared" si="59"/>
        <v>95.765324826237006</v>
      </c>
      <c r="V84" s="22">
        <f t="shared" si="59"/>
        <v>69.535866066967472</v>
      </c>
      <c r="W84" s="22">
        <f t="shared" si="59"/>
        <v>92.343709841779571</v>
      </c>
      <c r="X84" s="22">
        <f t="shared" si="59"/>
        <v>95.765324826237006</v>
      </c>
      <c r="Y84" s="22">
        <f t="shared" si="59"/>
        <v>117.04650812095635</v>
      </c>
      <c r="Z84" s="22">
        <f t="shared" si="59"/>
        <v>70.821152883736488</v>
      </c>
      <c r="AA84" s="22">
        <f t="shared" si="59"/>
        <v>101.40667764504303</v>
      </c>
      <c r="AB84" s="22">
        <f t="shared" si="59"/>
        <v>71.902760852706081</v>
      </c>
      <c r="AC84" s="22">
        <f t="shared" si="59"/>
        <v>79.867825381896267</v>
      </c>
      <c r="AD84" s="22">
        <f t="shared" si="59"/>
        <v>101.40667764504303</v>
      </c>
      <c r="AE84" s="22">
        <f t="shared" si="59"/>
        <v>75.553944416001471</v>
      </c>
      <c r="AF84" s="22">
        <f t="shared" si="59"/>
        <v>81.867577343514867</v>
      </c>
      <c r="AG84" s="22">
        <f t="shared" si="59"/>
        <v>84.988280748515805</v>
      </c>
      <c r="AH84" s="22">
        <f t="shared" si="59"/>
        <v>72.330842752112204</v>
      </c>
      <c r="AI84" s="22">
        <f t="shared" si="59"/>
        <v>79.867825381896267</v>
      </c>
      <c r="AJ84" s="22">
        <f t="shared" si="59"/>
        <v>86.559186857900158</v>
      </c>
      <c r="AK84" s="22">
        <f t="shared" si="59"/>
        <v>73.363813249912127</v>
      </c>
      <c r="AL84" s="22">
        <f t="shared" si="59"/>
        <v>100.50259943955743</v>
      </c>
      <c r="AM84" s="22">
        <f t="shared" si="59"/>
        <v>81.867577343514867</v>
      </c>
      <c r="AN84" s="22">
        <f ca="1">AVERAGE(OFFSET($A84,0,Fixtures!$D$6,1,3))</f>
        <v>85.609482480980262</v>
      </c>
      <c r="AO84" s="22">
        <f ca="1">AVERAGE(OFFSET($A84,0,Fixtures!$D$6,1,6))</f>
        <v>82.66919138118061</v>
      </c>
      <c r="AP84" s="22">
        <f ca="1">AVERAGE(OFFSET($A84,0,Fixtures!$D$6,1,9))</f>
        <v>81.756219308532479</v>
      </c>
      <c r="AQ84" s="22">
        <f ca="1">AVERAGE(OFFSET($A84,0,Fixtures!$D$6,1,12))</f>
        <v>83.648802753403743</v>
      </c>
      <c r="AR84" s="22">
        <f ca="1">IF(OR(Fixtures!$D$6&lt;=0,Fixtures!$D$6&gt;39),AVERAGE(A84:AM84),AVERAGE(OFFSET($A84,0,Fixtures!$D$6,1,39-Fixtures!$D$6)))</f>
        <v>83.470559141805879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si="60">MIN(VLOOKUP($A86,$A$2:$AM$12,B$14+1,FALSE),VLOOKUP($A87,$A$2:$AM$12,B$14+1,FALSE))</f>
        <v>107.93191974031443</v>
      </c>
      <c r="C87" s="22">
        <f t="shared" si="60"/>
        <v>59.179780433546348</v>
      </c>
      <c r="D87" s="22">
        <f t="shared" si="60"/>
        <v>95.765324826237006</v>
      </c>
      <c r="E87" s="22">
        <f t="shared" si="60"/>
        <v>71.902760852706081</v>
      </c>
      <c r="F87" s="22">
        <f t="shared" si="60"/>
        <v>79.721214878278772</v>
      </c>
      <c r="G87" s="22">
        <f t="shared" si="60"/>
        <v>97.616231022317663</v>
      </c>
      <c r="H87" s="22">
        <f t="shared" si="60"/>
        <v>71.902760852706081</v>
      </c>
      <c r="I87" s="22">
        <f t="shared" si="60"/>
        <v>81.867577343514867</v>
      </c>
      <c r="J87" s="22">
        <f t="shared" si="60"/>
        <v>82.229399541456075</v>
      </c>
      <c r="K87" s="22">
        <f t="shared" si="60"/>
        <v>107.24840824615927</v>
      </c>
      <c r="L87" s="22">
        <f t="shared" si="60"/>
        <v>100.50259943955743</v>
      </c>
      <c r="M87" s="22">
        <f t="shared" si="60"/>
        <v>73.363813249912127</v>
      </c>
      <c r="N87" s="22">
        <f t="shared" si="60"/>
        <v>59.179780433546348</v>
      </c>
      <c r="O87" s="22">
        <f t="shared" si="60"/>
        <v>82.969099891398841</v>
      </c>
      <c r="P87" s="22">
        <f t="shared" si="60"/>
        <v>115.1345834930373</v>
      </c>
      <c r="Q87" s="22">
        <f t="shared" si="60"/>
        <v>75.553944416001471</v>
      </c>
      <c r="R87" s="22">
        <f t="shared" si="60"/>
        <v>92.343709841779571</v>
      </c>
      <c r="S87" s="22">
        <f t="shared" si="60"/>
        <v>92.837611003925332</v>
      </c>
      <c r="T87" s="22">
        <f t="shared" si="60"/>
        <v>70.821152883736488</v>
      </c>
      <c r="U87" s="22">
        <f t="shared" si="60"/>
        <v>88.30793433298453</v>
      </c>
      <c r="V87" s="22">
        <f t="shared" si="60"/>
        <v>58.829531606759517</v>
      </c>
      <c r="W87" s="22">
        <f t="shared" si="60"/>
        <v>131.08138785641688</v>
      </c>
      <c r="X87" s="22">
        <f t="shared" si="60"/>
        <v>69.535866066967472</v>
      </c>
      <c r="Y87" s="22">
        <f t="shared" si="60"/>
        <v>73.363813249912127</v>
      </c>
      <c r="Z87" s="22">
        <f t="shared" si="60"/>
        <v>72.330842752112204</v>
      </c>
      <c r="AA87" s="22">
        <f t="shared" si="60"/>
        <v>88.30793433298453</v>
      </c>
      <c r="AB87" s="22">
        <f t="shared" si="60"/>
        <v>113.46819122701986</v>
      </c>
      <c r="AC87" s="22">
        <f t="shared" si="60"/>
        <v>75.553944416001471</v>
      </c>
      <c r="AD87" s="22">
        <f t="shared" si="60"/>
        <v>92.343709841779571</v>
      </c>
      <c r="AE87" s="22">
        <f t="shared" si="60"/>
        <v>94.201022857939606</v>
      </c>
      <c r="AF87" s="22">
        <f t="shared" si="60"/>
        <v>72.330842752112204</v>
      </c>
      <c r="AG87" s="22">
        <f t="shared" si="60"/>
        <v>92.837611003925332</v>
      </c>
      <c r="AH87" s="22">
        <f t="shared" si="60"/>
        <v>82.229399541456075</v>
      </c>
      <c r="AI87" s="22">
        <f t="shared" si="60"/>
        <v>89.666882861003714</v>
      </c>
      <c r="AJ87" s="22">
        <f t="shared" si="60"/>
        <v>58.829531606759517</v>
      </c>
      <c r="AK87" s="22">
        <f t="shared" si="60"/>
        <v>117.04650812095635</v>
      </c>
      <c r="AL87" s="22">
        <f t="shared" si="60"/>
        <v>79.867825381896267</v>
      </c>
      <c r="AM87" s="22">
        <f t="shared" si="60"/>
        <v>97.437040406785172</v>
      </c>
      <c r="AN87" s="22">
        <f ca="1">AVERAGE(OFFSET($A87,0,Fixtures!$D$6,1,3))</f>
        <v>87.366225705240211</v>
      </c>
      <c r="AO87" s="22">
        <f ca="1">AVERAGE(OFFSET($A87,0,Fixtures!$D$6,1,6))</f>
        <v>84.916088402202362</v>
      </c>
      <c r="AP87" s="22">
        <f ca="1">AVERAGE(OFFSET($A87,0,Fixtures!$D$6,1,9))</f>
        <v>86.115494777992637</v>
      </c>
      <c r="AQ87" s="22">
        <f ca="1">AVERAGE(OFFSET($A87,0,Fixtures!$D$6,1,12))</f>
        <v>86.642545374654617</v>
      </c>
      <c r="AR87" s="22">
        <f ca="1">IF(OR(Fixtures!$D$6&lt;=0,Fixtures!$D$6&gt;39),AVERAGE(A87:AM87),AVERAGE(OFFSET($A87,0,Fixtures!$D$6,1,39-Fixtures!$D$6)))</f>
        <v>86.576756253692281</v>
      </c>
    </row>
    <row r="88" spans="1:44" x14ac:dyDescent="0.25">
      <c r="A88" s="30" t="s">
        <v>121</v>
      </c>
      <c r="B88" s="22">
        <f>MIN(VLOOKUP($A86,$A$2:$AM$12,B$14+1,FALSE),VLOOKUP($A88,$A$2:$AM$12,B$14+1,FALSE))</f>
        <v>89.666882861003714</v>
      </c>
      <c r="C88" s="22">
        <f t="shared" ref="C88:AM88" si="61">MIN(VLOOKUP($A86,$A$2:$AM$12,C$14+1,FALSE),VLOOKUP($A88,$A$2:$AM$12,C$14+1,FALSE))</f>
        <v>59.179780433546348</v>
      </c>
      <c r="D88" s="22">
        <f t="shared" si="61"/>
        <v>94.201022857939606</v>
      </c>
      <c r="E88" s="22">
        <f t="shared" si="61"/>
        <v>97.437040406785172</v>
      </c>
      <c r="F88" s="22">
        <f t="shared" si="61"/>
        <v>79.867825381896267</v>
      </c>
      <c r="G88" s="22">
        <f t="shared" si="61"/>
        <v>72.330842752112204</v>
      </c>
      <c r="H88" s="22">
        <f t="shared" si="61"/>
        <v>71.902760852706081</v>
      </c>
      <c r="I88" s="22">
        <f t="shared" si="61"/>
        <v>81.867577343514867</v>
      </c>
      <c r="J88" s="22">
        <f t="shared" si="61"/>
        <v>84.988280748515805</v>
      </c>
      <c r="K88" s="22">
        <f t="shared" si="61"/>
        <v>95.765324826237006</v>
      </c>
      <c r="L88" s="22">
        <f t="shared" si="61"/>
        <v>70.821152883736488</v>
      </c>
      <c r="M88" s="22">
        <f t="shared" si="61"/>
        <v>73.363813249912127</v>
      </c>
      <c r="N88" s="22">
        <f t="shared" si="61"/>
        <v>107.47745649532192</v>
      </c>
      <c r="O88" s="22">
        <f t="shared" si="61"/>
        <v>82.969099891398841</v>
      </c>
      <c r="P88" s="22">
        <f t="shared" si="61"/>
        <v>101.40667764504303</v>
      </c>
      <c r="Q88" s="22">
        <f t="shared" si="61"/>
        <v>75.553944416001471</v>
      </c>
      <c r="R88" s="22">
        <f t="shared" si="61"/>
        <v>71.902760852706081</v>
      </c>
      <c r="S88" s="22">
        <f t="shared" si="61"/>
        <v>75.553944416001471</v>
      </c>
      <c r="T88" s="22">
        <f t="shared" si="61"/>
        <v>100.0603723087404</v>
      </c>
      <c r="U88" s="22">
        <f t="shared" si="61"/>
        <v>69.535866066967472</v>
      </c>
      <c r="V88" s="22">
        <f t="shared" si="61"/>
        <v>58.829531606759517</v>
      </c>
      <c r="W88" s="22">
        <f t="shared" si="61"/>
        <v>117.04650812095635</v>
      </c>
      <c r="X88" s="22">
        <f t="shared" si="61"/>
        <v>69.535866066967472</v>
      </c>
      <c r="Y88" s="22">
        <f t="shared" si="61"/>
        <v>84.988280748515805</v>
      </c>
      <c r="Z88" s="22">
        <f t="shared" si="61"/>
        <v>72.330842752112204</v>
      </c>
      <c r="AA88" s="22">
        <f t="shared" si="61"/>
        <v>73.363813249912127</v>
      </c>
      <c r="AB88" s="22">
        <f t="shared" si="61"/>
        <v>92.343709841779571</v>
      </c>
      <c r="AC88" s="22">
        <f t="shared" si="61"/>
        <v>58.829531606759517</v>
      </c>
      <c r="AD88" s="22">
        <f t="shared" si="61"/>
        <v>92.343709841779571</v>
      </c>
      <c r="AE88" s="22">
        <f t="shared" si="61"/>
        <v>82.969099891398841</v>
      </c>
      <c r="AF88" s="22">
        <f t="shared" si="61"/>
        <v>95.765324826237006</v>
      </c>
      <c r="AG88" s="22">
        <f t="shared" si="61"/>
        <v>101.40667764504303</v>
      </c>
      <c r="AH88" s="22">
        <f t="shared" si="61"/>
        <v>82.229399541456075</v>
      </c>
      <c r="AI88" s="22">
        <f t="shared" si="61"/>
        <v>89.666882861003714</v>
      </c>
      <c r="AJ88" s="22">
        <f t="shared" si="61"/>
        <v>79.721214878278772</v>
      </c>
      <c r="AK88" s="22">
        <f t="shared" si="61"/>
        <v>115.1345834930373</v>
      </c>
      <c r="AL88" s="22">
        <f t="shared" si="61"/>
        <v>59.179780433546348</v>
      </c>
      <c r="AM88" s="22">
        <f t="shared" si="61"/>
        <v>97.616231022317663</v>
      </c>
      <c r="AN88" s="22">
        <f ca="1">AVERAGE(OFFSET($A88,0,Fixtures!$D$6,1,3))</f>
        <v>78.047447113312657</v>
      </c>
      <c r="AO88" s="22">
        <f ca="1">AVERAGE(OFFSET($A88,0,Fixtures!$D$6,1,6))</f>
        <v>85.590623892112333</v>
      </c>
      <c r="AP88" s="22">
        <f ca="1">AVERAGE(OFFSET($A88,0,Fixtures!$D$6,1,9))</f>
        <v>88.674047176110435</v>
      </c>
      <c r="AQ88" s="22">
        <f ca="1">AVERAGE(OFFSET($A88,0,Fixtures!$D$6,1,12))</f>
        <v>86.075823596180896</v>
      </c>
      <c r="AR88" s="22">
        <f ca="1">IF(OR(Fixtures!$D$6&lt;=0,Fixtures!$D$6&gt;39),AVERAGE(A88:AM88),AVERAGE(OFFSET($A88,0,Fixtures!$D$6,1,39-Fixtures!$D$6)))</f>
        <v>86.805676003714368</v>
      </c>
    </row>
    <row r="89" spans="1:44" x14ac:dyDescent="0.25">
      <c r="A89" s="30" t="s">
        <v>73</v>
      </c>
      <c r="B89" s="22">
        <f>MIN(VLOOKUP($A86,$A$2:$AM$12,B$14+1,FALSE),VLOOKUP($A89,$A$2:$AM$12,B$14+1,FALSE))</f>
        <v>75.553944416001471</v>
      </c>
      <c r="C89" s="22">
        <f t="shared" ref="C89:AM89" si="62">MIN(VLOOKUP($A86,$A$2:$AM$12,C$14+1,FALSE),VLOOKUP($A89,$A$2:$AM$12,C$14+1,FALSE))</f>
        <v>59.179780433546348</v>
      </c>
      <c r="D89" s="22">
        <f t="shared" si="62"/>
        <v>113.93108421748586</v>
      </c>
      <c r="E89" s="22">
        <f t="shared" si="62"/>
        <v>97.437040406785172</v>
      </c>
      <c r="F89" s="22">
        <f t="shared" si="62"/>
        <v>95.765324826237006</v>
      </c>
      <c r="G89" s="22">
        <f t="shared" si="62"/>
        <v>97.616231022317663</v>
      </c>
      <c r="H89" s="22">
        <f t="shared" si="62"/>
        <v>71.902760852706081</v>
      </c>
      <c r="I89" s="22">
        <f t="shared" si="62"/>
        <v>81.867577343514867</v>
      </c>
      <c r="J89" s="22">
        <f t="shared" si="62"/>
        <v>70.821152883736488</v>
      </c>
      <c r="K89" s="22">
        <f t="shared" si="62"/>
        <v>89.666882861003714</v>
      </c>
      <c r="L89" s="22">
        <f t="shared" si="62"/>
        <v>100.50259943955743</v>
      </c>
      <c r="M89" s="22">
        <f t="shared" si="62"/>
        <v>72.330842752112204</v>
      </c>
      <c r="N89" s="22">
        <f t="shared" si="62"/>
        <v>92.837611003925332</v>
      </c>
      <c r="O89" s="22">
        <f t="shared" si="62"/>
        <v>82.969099891398841</v>
      </c>
      <c r="P89" s="22">
        <f t="shared" si="62"/>
        <v>71.902760852706081</v>
      </c>
      <c r="Q89" s="22">
        <f t="shared" si="62"/>
        <v>75.553944416001471</v>
      </c>
      <c r="R89" s="22">
        <f t="shared" si="62"/>
        <v>131.36133571650458</v>
      </c>
      <c r="S89" s="22">
        <f t="shared" si="62"/>
        <v>79.867825381896267</v>
      </c>
      <c r="T89" s="22">
        <f t="shared" si="62"/>
        <v>82.969099891398841</v>
      </c>
      <c r="U89" s="22">
        <f t="shared" si="62"/>
        <v>88.30793433298453</v>
      </c>
      <c r="V89" s="22">
        <f t="shared" si="62"/>
        <v>58.829531606759517</v>
      </c>
      <c r="W89" s="22">
        <f t="shared" si="62"/>
        <v>73.363813249912127</v>
      </c>
      <c r="X89" s="22">
        <f t="shared" si="62"/>
        <v>69.535866066967472</v>
      </c>
      <c r="Y89" s="22">
        <f t="shared" si="62"/>
        <v>82.229399541456075</v>
      </c>
      <c r="Z89" s="22">
        <f t="shared" si="62"/>
        <v>72.330842752112204</v>
      </c>
      <c r="AA89" s="22">
        <f t="shared" si="62"/>
        <v>92.343709841779571</v>
      </c>
      <c r="AB89" s="22">
        <f t="shared" si="62"/>
        <v>97.616231022317663</v>
      </c>
      <c r="AC89" s="22">
        <f t="shared" si="62"/>
        <v>107.47745649532192</v>
      </c>
      <c r="AD89" s="22">
        <f t="shared" si="62"/>
        <v>92.343709841779571</v>
      </c>
      <c r="AE89" s="22">
        <f t="shared" si="62"/>
        <v>58.829531606759517</v>
      </c>
      <c r="AF89" s="22">
        <f t="shared" si="62"/>
        <v>95.765324826237006</v>
      </c>
      <c r="AG89" s="22">
        <f t="shared" si="62"/>
        <v>59.179780433546348</v>
      </c>
      <c r="AH89" s="22">
        <f t="shared" si="62"/>
        <v>82.229399541456075</v>
      </c>
      <c r="AI89" s="22">
        <f t="shared" si="62"/>
        <v>88.30793433298453</v>
      </c>
      <c r="AJ89" s="22">
        <f t="shared" si="62"/>
        <v>79.721214878278772</v>
      </c>
      <c r="AK89" s="22">
        <f t="shared" si="62"/>
        <v>139.24910293248271</v>
      </c>
      <c r="AL89" s="22">
        <f t="shared" si="62"/>
        <v>79.867825381896267</v>
      </c>
      <c r="AM89" s="22">
        <f t="shared" si="62"/>
        <v>117.04650812095635</v>
      </c>
      <c r="AN89" s="22">
        <f ca="1">AVERAGE(OFFSET($A89,0,Fixtures!$D$6,1,3))</f>
        <v>86.216899314620335</v>
      </c>
      <c r="AO89" s="22">
        <f ca="1">AVERAGE(OFFSET($A89,0,Fixtures!$D$6,1,6))</f>
        <v>82.637533790850071</v>
      </c>
      <c r="AP89" s="22">
        <f ca="1">AVERAGE(OFFSET($A89,0,Fixtures!$D$6,1,9))</f>
        <v>89.233717209871827</v>
      </c>
      <c r="AQ89" s="22">
        <f ca="1">AVERAGE(OFFSET($A89,0,Fixtures!$D$6,1,12))</f>
        <v>90.519557308859945</v>
      </c>
      <c r="AR89" s="22">
        <f ca="1">IF(OR(Fixtures!$D$6&lt;=0,Fixtures!$D$6&gt;39),AVERAGE(A89:AM89),AVERAGE(OFFSET($A89,0,Fixtures!$D$6,1,39-Fixtures!$D$6)))</f>
        <v>90.910708035609005</v>
      </c>
    </row>
    <row r="90" spans="1:44" x14ac:dyDescent="0.25">
      <c r="A90" s="30" t="s">
        <v>61</v>
      </c>
      <c r="B90" s="22">
        <f>MIN(VLOOKUP($A86,$A$2:$AM$12,B$14+1,FALSE),VLOOKUP($A90,$A$2:$AM$12,B$14+1,FALSE))</f>
        <v>94.201022857939606</v>
      </c>
      <c r="C90" s="22">
        <f t="shared" ref="C90:AM90" si="63">MIN(VLOOKUP($A86,$A$2:$AM$12,C$14+1,FALSE),VLOOKUP($A90,$A$2:$AM$12,C$14+1,FALSE))</f>
        <v>59.179780433546348</v>
      </c>
      <c r="D90" s="22">
        <f t="shared" si="63"/>
        <v>113.46819122701986</v>
      </c>
      <c r="E90" s="22">
        <f t="shared" si="63"/>
        <v>97.437040406785172</v>
      </c>
      <c r="F90" s="22">
        <f t="shared" si="63"/>
        <v>100.50259943955743</v>
      </c>
      <c r="G90" s="22">
        <f t="shared" si="63"/>
        <v>70.821152883736488</v>
      </c>
      <c r="H90" s="22">
        <f t="shared" si="63"/>
        <v>71.902760852706081</v>
      </c>
      <c r="I90" s="22">
        <f t="shared" si="63"/>
        <v>81.867577343514867</v>
      </c>
      <c r="J90" s="22">
        <f t="shared" si="63"/>
        <v>84.988280748515805</v>
      </c>
      <c r="K90" s="22">
        <f t="shared" si="63"/>
        <v>107.24840824615927</v>
      </c>
      <c r="L90" s="22">
        <f t="shared" si="63"/>
        <v>92.343709841779571</v>
      </c>
      <c r="M90" s="22">
        <f t="shared" si="63"/>
        <v>73.363813249912127</v>
      </c>
      <c r="N90" s="22">
        <f t="shared" si="63"/>
        <v>89.666882861003714</v>
      </c>
      <c r="O90" s="22">
        <f t="shared" si="63"/>
        <v>58.829531606759517</v>
      </c>
      <c r="P90" s="22">
        <f t="shared" si="63"/>
        <v>115.1345834930373</v>
      </c>
      <c r="Q90" s="22">
        <f t="shared" si="63"/>
        <v>75.553944416001471</v>
      </c>
      <c r="R90" s="22">
        <f t="shared" si="63"/>
        <v>59.179780433546348</v>
      </c>
      <c r="S90" s="22">
        <f t="shared" si="63"/>
        <v>84.988280748515805</v>
      </c>
      <c r="T90" s="22">
        <f t="shared" si="63"/>
        <v>100.0603723087404</v>
      </c>
      <c r="U90" s="22">
        <f t="shared" si="63"/>
        <v>88.30793433298453</v>
      </c>
      <c r="V90" s="22">
        <f t="shared" si="63"/>
        <v>58.829531606759517</v>
      </c>
      <c r="W90" s="22">
        <f t="shared" si="63"/>
        <v>131.08138785641688</v>
      </c>
      <c r="X90" s="22">
        <f t="shared" si="63"/>
        <v>69.535866066967472</v>
      </c>
      <c r="Y90" s="22">
        <f t="shared" si="63"/>
        <v>107.93191974031443</v>
      </c>
      <c r="Z90" s="22">
        <f t="shared" si="63"/>
        <v>72.330842752112204</v>
      </c>
      <c r="AA90" s="22">
        <f t="shared" si="63"/>
        <v>115.1345834930373</v>
      </c>
      <c r="AB90" s="22">
        <f t="shared" si="63"/>
        <v>69.535866066967472</v>
      </c>
      <c r="AC90" s="22">
        <f t="shared" si="63"/>
        <v>72.330842752112204</v>
      </c>
      <c r="AD90" s="22">
        <f t="shared" si="63"/>
        <v>88.30793433298453</v>
      </c>
      <c r="AE90" s="22">
        <f t="shared" si="63"/>
        <v>94.201022857939606</v>
      </c>
      <c r="AF90" s="22">
        <f t="shared" si="63"/>
        <v>73.363813249912127</v>
      </c>
      <c r="AG90" s="22">
        <f t="shared" si="63"/>
        <v>71.902760852706081</v>
      </c>
      <c r="AH90" s="22">
        <f t="shared" si="63"/>
        <v>75.553944416001471</v>
      </c>
      <c r="AI90" s="22">
        <f t="shared" si="63"/>
        <v>89.666882861003714</v>
      </c>
      <c r="AJ90" s="22">
        <f t="shared" si="63"/>
        <v>79.721214878278772</v>
      </c>
      <c r="AK90" s="22">
        <f t="shared" si="63"/>
        <v>92.837611003925332</v>
      </c>
      <c r="AL90" s="22">
        <f t="shared" si="63"/>
        <v>79.867825381896267</v>
      </c>
      <c r="AM90" s="22">
        <f t="shared" si="63"/>
        <v>82.229399541456075</v>
      </c>
      <c r="AN90" s="22">
        <f ca="1">AVERAGE(OFFSET($A90,0,Fixtures!$D$6,1,3))</f>
        <v>84.946599981012113</v>
      </c>
      <c r="AO90" s="22">
        <f ca="1">AVERAGE(OFFSET($A90,0,Fixtures!$D$6,1,6))</f>
        <v>79.276719743609334</v>
      </c>
      <c r="AP90" s="22">
        <f ca="1">AVERAGE(OFFSET($A90,0,Fixtures!$D$6,1,9))</f>
        <v>81.987336356095966</v>
      </c>
      <c r="AQ90" s="22">
        <f ca="1">AVERAGE(OFFSET($A90,0,Fixtures!$D$6,1,12))</f>
        <v>82.077487675769007</v>
      </c>
      <c r="AR90" s="22">
        <f ca="1">IF(OR(Fixtures!$D$6&lt;=0,Fixtures!$D$6&gt;39),AVERAGE(A90:AM90),AVERAGE(OFFSET($A90,0,Fixtures!$D$6,1,39-Fixtures!$D$6)))</f>
        <v>81.816659284383277</v>
      </c>
    </row>
    <row r="91" spans="1:44" x14ac:dyDescent="0.25">
      <c r="A91" s="30" t="s">
        <v>53</v>
      </c>
      <c r="B91" s="22">
        <f>MIN(VLOOKUP($A86,$A$2:$AM$12,B$14+1,FALSE),VLOOKUP($A91,$A$2:$AM$12,B$14+1,FALSE))</f>
        <v>95.765324826237006</v>
      </c>
      <c r="C91" s="22">
        <f t="shared" ref="C91:AM91" si="64">MIN(VLOOKUP($A86,$A$2:$AM$12,C$14+1,FALSE),VLOOKUP($A91,$A$2:$AM$12,C$14+1,FALSE))</f>
        <v>59.179780433546348</v>
      </c>
      <c r="D91" s="22">
        <f t="shared" si="64"/>
        <v>113.93108421748586</v>
      </c>
      <c r="E91" s="22">
        <f t="shared" si="64"/>
        <v>81.867577343514867</v>
      </c>
      <c r="F91" s="22">
        <f t="shared" si="64"/>
        <v>107.93191974031443</v>
      </c>
      <c r="G91" s="22">
        <f t="shared" si="64"/>
        <v>92.837611003925332</v>
      </c>
      <c r="H91" s="22">
        <f t="shared" si="64"/>
        <v>70.821152883736488</v>
      </c>
      <c r="I91" s="22">
        <f t="shared" si="64"/>
        <v>81.867577343514867</v>
      </c>
      <c r="J91" s="22">
        <f t="shared" si="64"/>
        <v>84.988280748515805</v>
      </c>
      <c r="K91" s="22">
        <f t="shared" si="64"/>
        <v>101.40667764504303</v>
      </c>
      <c r="L91" s="22">
        <f t="shared" si="64"/>
        <v>100.50259943955743</v>
      </c>
      <c r="M91" s="22">
        <f t="shared" si="64"/>
        <v>73.363813249912127</v>
      </c>
      <c r="N91" s="22">
        <f t="shared" si="64"/>
        <v>117.04650812095635</v>
      </c>
      <c r="O91" s="22">
        <f t="shared" si="64"/>
        <v>82.969099891398841</v>
      </c>
      <c r="P91" s="22">
        <f t="shared" si="64"/>
        <v>69.535866066967472</v>
      </c>
      <c r="Q91" s="22">
        <f t="shared" si="64"/>
        <v>75.553944416001471</v>
      </c>
      <c r="R91" s="22">
        <f t="shared" si="64"/>
        <v>82.229399541456075</v>
      </c>
      <c r="S91" s="22">
        <f t="shared" si="64"/>
        <v>72.330842752112204</v>
      </c>
      <c r="T91" s="22">
        <f t="shared" si="64"/>
        <v>79.721214878278772</v>
      </c>
      <c r="U91" s="22">
        <f t="shared" si="64"/>
        <v>88.30793433298453</v>
      </c>
      <c r="V91" s="22">
        <f t="shared" si="64"/>
        <v>58.829531606759517</v>
      </c>
      <c r="W91" s="22">
        <f t="shared" si="64"/>
        <v>82.969099891398841</v>
      </c>
      <c r="X91" s="22">
        <f t="shared" si="64"/>
        <v>69.535866066967472</v>
      </c>
      <c r="Y91" s="22">
        <f t="shared" si="64"/>
        <v>94.201022857939606</v>
      </c>
      <c r="Z91" s="22">
        <f t="shared" si="64"/>
        <v>72.330842752112204</v>
      </c>
      <c r="AA91" s="22">
        <f t="shared" si="64"/>
        <v>117.04650812095635</v>
      </c>
      <c r="AB91" s="22">
        <f t="shared" si="64"/>
        <v>59.179780433546348</v>
      </c>
      <c r="AC91" s="22">
        <f t="shared" si="64"/>
        <v>100.50259943955743</v>
      </c>
      <c r="AD91" s="22">
        <f t="shared" si="64"/>
        <v>73.363813249912127</v>
      </c>
      <c r="AE91" s="22">
        <f t="shared" si="64"/>
        <v>84.988280748515805</v>
      </c>
      <c r="AF91" s="22">
        <f t="shared" si="64"/>
        <v>95.765324826237006</v>
      </c>
      <c r="AG91" s="22">
        <f t="shared" si="64"/>
        <v>79.867825381896267</v>
      </c>
      <c r="AH91" s="22">
        <f t="shared" si="64"/>
        <v>82.229399541456075</v>
      </c>
      <c r="AI91" s="22">
        <f t="shared" si="64"/>
        <v>89.666882861003714</v>
      </c>
      <c r="AJ91" s="22">
        <f t="shared" si="64"/>
        <v>79.721214878278772</v>
      </c>
      <c r="AK91" s="22">
        <f t="shared" si="64"/>
        <v>107.24840824615927</v>
      </c>
      <c r="AL91" s="22">
        <f t="shared" si="64"/>
        <v>79.867825381896267</v>
      </c>
      <c r="AM91" s="22">
        <f t="shared" si="64"/>
        <v>88.30793433298453</v>
      </c>
      <c r="AN91" s="22">
        <f ca="1">AVERAGE(OFFSET($A91,0,Fixtures!$D$6,1,3))</f>
        <v>86.284897812661782</v>
      </c>
      <c r="AO91" s="22">
        <f ca="1">AVERAGE(OFFSET($A91,0,Fixtures!$D$6,1,6))</f>
        <v>86.119540531262444</v>
      </c>
      <c r="AP91" s="22">
        <f ca="1">AVERAGE(OFFSET($A91,0,Fixtures!$D$6,1,9))</f>
        <v>88.150416574779612</v>
      </c>
      <c r="AQ91" s="22">
        <f ca="1">AVERAGE(OFFSET($A91,0,Fixtures!$D$6,1,12))</f>
        <v>87.317867225046584</v>
      </c>
      <c r="AR91" s="22">
        <f ca="1">IF(OR(Fixtures!$D$6&lt;=0,Fixtures!$D$6&gt;39),AVERAGE(A91:AM91),AVERAGE(OFFSET($A91,0,Fixtures!$D$6,1,39-Fixtures!$D$6)))</f>
        <v>87.411773535263379</v>
      </c>
    </row>
    <row r="92" spans="1:44" x14ac:dyDescent="0.25">
      <c r="A92" s="30" t="s">
        <v>2</v>
      </c>
      <c r="B92" s="22">
        <f>MIN(VLOOKUP($A86,$A$2:$AM$12,B$14+1,FALSE),VLOOKUP($A92,$A$2:$AM$12,B$14+1,FALSE))</f>
        <v>82.969099891398841</v>
      </c>
      <c r="C92" s="22">
        <f t="shared" ref="C92:AM92" si="65">MIN(VLOOKUP($A86,$A$2:$AM$12,C$14+1,FALSE),VLOOKUP($A92,$A$2:$AM$12,C$14+1,FALSE))</f>
        <v>59.179780433546348</v>
      </c>
      <c r="D92" s="22">
        <f t="shared" si="65"/>
        <v>107.93191974031443</v>
      </c>
      <c r="E92" s="22">
        <f t="shared" si="65"/>
        <v>73.363813249912127</v>
      </c>
      <c r="F92" s="22">
        <f t="shared" si="65"/>
        <v>153.15454229967779</v>
      </c>
      <c r="G92" s="22">
        <f t="shared" si="65"/>
        <v>82.229399541456075</v>
      </c>
      <c r="H92" s="22">
        <f t="shared" si="65"/>
        <v>71.902760852706081</v>
      </c>
      <c r="I92" s="22">
        <f t="shared" si="65"/>
        <v>81.867577343514867</v>
      </c>
      <c r="J92" s="22">
        <f t="shared" si="65"/>
        <v>84.988280748515805</v>
      </c>
      <c r="K92" s="22">
        <f t="shared" si="65"/>
        <v>92.837611003925332</v>
      </c>
      <c r="L92" s="22">
        <f t="shared" si="65"/>
        <v>97.437040406785172</v>
      </c>
      <c r="M92" s="22">
        <f t="shared" si="65"/>
        <v>69.535866066967472</v>
      </c>
      <c r="N92" s="22">
        <f t="shared" si="65"/>
        <v>100.0603723087404</v>
      </c>
      <c r="O92" s="22">
        <f t="shared" si="65"/>
        <v>82.969099891398841</v>
      </c>
      <c r="P92" s="22">
        <f t="shared" si="65"/>
        <v>92.343709841779571</v>
      </c>
      <c r="Q92" s="22">
        <f t="shared" si="65"/>
        <v>75.553944416001471</v>
      </c>
      <c r="R92" s="22">
        <f t="shared" si="65"/>
        <v>97.616231022317663</v>
      </c>
      <c r="S92" s="22">
        <f t="shared" si="65"/>
        <v>58.829531606759517</v>
      </c>
      <c r="T92" s="22">
        <f t="shared" si="65"/>
        <v>100.0603723087404</v>
      </c>
      <c r="U92" s="22">
        <f t="shared" si="65"/>
        <v>88.30793433298453</v>
      </c>
      <c r="V92" s="22">
        <f t="shared" si="65"/>
        <v>58.829531606759517</v>
      </c>
      <c r="W92" s="22">
        <f t="shared" si="65"/>
        <v>113.46819122701986</v>
      </c>
      <c r="X92" s="22">
        <f t="shared" si="65"/>
        <v>69.535866066967472</v>
      </c>
      <c r="Y92" s="22">
        <f t="shared" si="65"/>
        <v>107.93191974031443</v>
      </c>
      <c r="Z92" s="22">
        <f t="shared" si="65"/>
        <v>70.821152883736488</v>
      </c>
      <c r="AA92" s="22">
        <f t="shared" si="65"/>
        <v>101.40667764504303</v>
      </c>
      <c r="AB92" s="22">
        <f t="shared" si="65"/>
        <v>71.902760852706081</v>
      </c>
      <c r="AC92" s="22">
        <f t="shared" si="65"/>
        <v>79.867825381896267</v>
      </c>
      <c r="AD92" s="22">
        <f t="shared" si="65"/>
        <v>92.343709841779571</v>
      </c>
      <c r="AE92" s="22">
        <f t="shared" si="65"/>
        <v>75.553944416001471</v>
      </c>
      <c r="AF92" s="22">
        <f t="shared" si="65"/>
        <v>81.867577343514867</v>
      </c>
      <c r="AG92" s="22">
        <f t="shared" si="65"/>
        <v>84.988280748515805</v>
      </c>
      <c r="AH92" s="22">
        <f t="shared" si="65"/>
        <v>79.721214878278772</v>
      </c>
      <c r="AI92" s="22">
        <f t="shared" si="65"/>
        <v>89.666882861003714</v>
      </c>
      <c r="AJ92" s="22">
        <f t="shared" si="65"/>
        <v>79.721214878278772</v>
      </c>
      <c r="AK92" s="22">
        <f t="shared" si="65"/>
        <v>88.30793433298453</v>
      </c>
      <c r="AL92" s="22">
        <f t="shared" si="65"/>
        <v>79.867825381896267</v>
      </c>
      <c r="AM92" s="22">
        <f t="shared" si="65"/>
        <v>129.75064428616039</v>
      </c>
      <c r="AN92" s="22">
        <f ca="1">AVERAGE(OFFSET($A92,0,Fixtures!$D$6,1,3))</f>
        <v>82.588493213225775</v>
      </c>
      <c r="AO92" s="22">
        <f ca="1">AVERAGE(OFFSET($A92,0,Fixtures!$D$6,1,6))</f>
        <v>82.390425434997795</v>
      </c>
      <c r="AP92" s="22">
        <f ca="1">AVERAGE(OFFSET($A92,0,Fixtures!$D$6,1,9))</f>
        <v>83.559842742472654</v>
      </c>
      <c r="AQ92" s="22">
        <f ca="1">AVERAGE(OFFSET($A92,0,Fixtures!$D$6,1,12))</f>
        <v>87.020462296961384</v>
      </c>
      <c r="AR92" s="22">
        <f ca="1">IF(OR(Fixtures!$D$6&lt;=0,Fixtures!$D$6&gt;39),AVERAGE(A92:AM92),AVERAGE(OFFSET($A92,0,Fixtures!$D$6,1,39-Fixtures!$D$6)))</f>
        <v>87.423368577300963</v>
      </c>
    </row>
    <row r="93" spans="1:44" x14ac:dyDescent="0.25">
      <c r="A93" s="30" t="s">
        <v>112</v>
      </c>
      <c r="B93" s="22">
        <f>MIN(VLOOKUP($A86,$A$2:$AM$12,B$14+1,FALSE),VLOOKUP($A93,$A$2:$AM$12,B$14+1,FALSE))</f>
        <v>84.988280748515805</v>
      </c>
      <c r="C93" s="22">
        <f t="shared" ref="C93:AM93" si="66">MIN(VLOOKUP($A86,$A$2:$AM$12,C$14+1,FALSE),VLOOKUP($A93,$A$2:$AM$12,C$14+1,FALSE))</f>
        <v>58.829531606759517</v>
      </c>
      <c r="D93" s="22">
        <f t="shared" si="66"/>
        <v>107.47745649532192</v>
      </c>
      <c r="E93" s="22">
        <f t="shared" si="66"/>
        <v>97.437040406785172</v>
      </c>
      <c r="F93" s="22">
        <f t="shared" si="66"/>
        <v>94.201022857939606</v>
      </c>
      <c r="G93" s="22">
        <f t="shared" si="66"/>
        <v>97.616231022317663</v>
      </c>
      <c r="H93" s="22">
        <f t="shared" si="66"/>
        <v>71.902760852706081</v>
      </c>
      <c r="I93" s="22">
        <f t="shared" si="66"/>
        <v>81.867577343514867</v>
      </c>
      <c r="J93" s="22">
        <f t="shared" si="66"/>
        <v>82.969099891398841</v>
      </c>
      <c r="K93" s="22">
        <f t="shared" si="66"/>
        <v>97.437040406785172</v>
      </c>
      <c r="L93" s="22">
        <f t="shared" si="66"/>
        <v>79.867825381896267</v>
      </c>
      <c r="M93" s="22">
        <f t="shared" si="66"/>
        <v>73.363813249912127</v>
      </c>
      <c r="N93" s="22">
        <f t="shared" si="66"/>
        <v>107.24840824615927</v>
      </c>
      <c r="O93" s="22">
        <f t="shared" si="66"/>
        <v>82.969099891398841</v>
      </c>
      <c r="P93" s="22">
        <f t="shared" si="66"/>
        <v>59.179780433546348</v>
      </c>
      <c r="Q93" s="22">
        <f t="shared" si="66"/>
        <v>75.553944416001471</v>
      </c>
      <c r="R93" s="22">
        <f t="shared" si="66"/>
        <v>81.867577343514867</v>
      </c>
      <c r="S93" s="22">
        <f t="shared" si="66"/>
        <v>92.837611003925332</v>
      </c>
      <c r="T93" s="22">
        <f t="shared" si="66"/>
        <v>73.363813249912127</v>
      </c>
      <c r="U93" s="22">
        <f t="shared" si="66"/>
        <v>88.30793433298453</v>
      </c>
      <c r="V93" s="22">
        <f t="shared" si="66"/>
        <v>58.829531606759517</v>
      </c>
      <c r="W93" s="22">
        <f t="shared" si="66"/>
        <v>79.721214878278772</v>
      </c>
      <c r="X93" s="22">
        <f t="shared" si="66"/>
        <v>69.535866066967472</v>
      </c>
      <c r="Y93" s="22">
        <f t="shared" si="66"/>
        <v>107.93191974031443</v>
      </c>
      <c r="Z93" s="22">
        <f t="shared" si="66"/>
        <v>71.902760852706081</v>
      </c>
      <c r="AA93" s="22">
        <f t="shared" si="66"/>
        <v>69.535866066967472</v>
      </c>
      <c r="AB93" s="22">
        <f t="shared" si="66"/>
        <v>82.229399541456075</v>
      </c>
      <c r="AC93" s="22">
        <f t="shared" si="66"/>
        <v>100.0603723087404</v>
      </c>
      <c r="AD93" s="22">
        <f t="shared" si="66"/>
        <v>70.821152883736488</v>
      </c>
      <c r="AE93" s="22">
        <f t="shared" si="66"/>
        <v>72.330842752112204</v>
      </c>
      <c r="AF93" s="22">
        <f t="shared" si="66"/>
        <v>95.765324826237006</v>
      </c>
      <c r="AG93" s="22">
        <f t="shared" si="66"/>
        <v>88.30793433298453</v>
      </c>
      <c r="AH93" s="22">
        <f t="shared" si="66"/>
        <v>82.229399541456075</v>
      </c>
      <c r="AI93" s="22">
        <f t="shared" si="66"/>
        <v>89.666882861003714</v>
      </c>
      <c r="AJ93" s="22">
        <f t="shared" si="66"/>
        <v>79.721214878278772</v>
      </c>
      <c r="AK93" s="22">
        <f t="shared" si="66"/>
        <v>131.36133571650458</v>
      </c>
      <c r="AL93" s="22">
        <f t="shared" si="66"/>
        <v>79.867825381896267</v>
      </c>
      <c r="AM93" s="22">
        <f t="shared" si="66"/>
        <v>115.1345834930373</v>
      </c>
      <c r="AN93" s="22">
        <f ca="1">AVERAGE(OFFSET($A93,0,Fixtures!$D$6,1,3))</f>
        <v>81.070789314863035</v>
      </c>
      <c r="AO93" s="22">
        <f ca="1">AVERAGE(OFFSET($A93,0,Fixtures!$D$6,1,6))</f>
        <v>84.919171107544443</v>
      </c>
      <c r="AP93" s="22">
        <f ca="1">AVERAGE(OFFSET($A93,0,Fixtures!$D$6,1,9))</f>
        <v>90.029384455672627</v>
      </c>
      <c r="AQ93" s="22">
        <f ca="1">AVERAGE(OFFSET($A93,0,Fixtures!$D$6,1,12))</f>
        <v>90.528138190904187</v>
      </c>
      <c r="AR93" s="22">
        <f ca="1">IF(OR(Fixtures!$D$6&lt;=0,Fixtures!$D$6&gt;39),AVERAGE(A93:AM93),AVERAGE(OFFSET($A93,0,Fixtures!$D$6,1,39-Fixtures!$D$6)))</f>
        <v>91.387897179635203</v>
      </c>
    </row>
    <row r="94" spans="1:44" x14ac:dyDescent="0.25">
      <c r="A94" s="30" t="s">
        <v>10</v>
      </c>
      <c r="B94" s="22">
        <f>MIN(VLOOKUP($A86,$A$2:$AM$12,B$14+1,FALSE),VLOOKUP($A94,$A$2:$AM$12,B$14+1,FALSE))</f>
        <v>97.616231022317663</v>
      </c>
      <c r="C94" s="22">
        <f t="shared" ref="C94:AM94" si="67">MIN(VLOOKUP($A86,$A$2:$AM$12,C$14+1,FALSE),VLOOKUP($A94,$A$2:$AM$12,C$14+1,FALSE))</f>
        <v>59.179780433546348</v>
      </c>
      <c r="D94" s="22">
        <f t="shared" si="67"/>
        <v>100.50259943955743</v>
      </c>
      <c r="E94" s="22">
        <f t="shared" si="67"/>
        <v>97.437040406785172</v>
      </c>
      <c r="F94" s="22">
        <f t="shared" si="67"/>
        <v>92.343709841779571</v>
      </c>
      <c r="G94" s="22">
        <f t="shared" si="67"/>
        <v>69.535866066967472</v>
      </c>
      <c r="H94" s="22">
        <f t="shared" si="67"/>
        <v>71.902760852706081</v>
      </c>
      <c r="I94" s="22">
        <f t="shared" si="67"/>
        <v>81.867577343514867</v>
      </c>
      <c r="J94" s="22">
        <f t="shared" si="67"/>
        <v>84.988280748515805</v>
      </c>
      <c r="K94" s="22">
        <f t="shared" si="67"/>
        <v>107.24840824615927</v>
      </c>
      <c r="L94" s="22">
        <f t="shared" si="67"/>
        <v>100.50259943955743</v>
      </c>
      <c r="M94" s="22">
        <f t="shared" si="67"/>
        <v>73.363813249912127</v>
      </c>
      <c r="N94" s="22">
        <f t="shared" si="67"/>
        <v>101.40667764504303</v>
      </c>
      <c r="O94" s="22">
        <f t="shared" si="67"/>
        <v>73.363813249912127</v>
      </c>
      <c r="P94" s="22">
        <f t="shared" si="67"/>
        <v>70.821152883736488</v>
      </c>
      <c r="Q94" s="22">
        <f t="shared" si="67"/>
        <v>72.330842752112204</v>
      </c>
      <c r="R94" s="22">
        <f t="shared" si="67"/>
        <v>79.721214878278772</v>
      </c>
      <c r="S94" s="22">
        <f t="shared" si="67"/>
        <v>92.837611003925332</v>
      </c>
      <c r="T94" s="22">
        <f t="shared" si="67"/>
        <v>100.0603723087404</v>
      </c>
      <c r="U94" s="22">
        <f t="shared" si="67"/>
        <v>58.829531606759517</v>
      </c>
      <c r="V94" s="22">
        <f t="shared" si="67"/>
        <v>58.829531606759517</v>
      </c>
      <c r="W94" s="22">
        <f t="shared" si="67"/>
        <v>131.08138785641688</v>
      </c>
      <c r="X94" s="22">
        <f t="shared" si="67"/>
        <v>69.535866066967472</v>
      </c>
      <c r="Y94" s="22">
        <f t="shared" si="67"/>
        <v>71.902760852706081</v>
      </c>
      <c r="Z94" s="22">
        <f t="shared" si="67"/>
        <v>72.330842752112204</v>
      </c>
      <c r="AA94" s="22">
        <f t="shared" si="67"/>
        <v>79.867825381896267</v>
      </c>
      <c r="AB94" s="22">
        <f t="shared" si="67"/>
        <v>81.867577343514867</v>
      </c>
      <c r="AC94" s="22">
        <f t="shared" si="67"/>
        <v>97.437040406785172</v>
      </c>
      <c r="AD94" s="22">
        <f t="shared" si="67"/>
        <v>59.179780433546348</v>
      </c>
      <c r="AE94" s="22">
        <f t="shared" si="67"/>
        <v>86.559186857900158</v>
      </c>
      <c r="AF94" s="22">
        <f t="shared" si="67"/>
        <v>82.969099891398841</v>
      </c>
      <c r="AG94" s="22">
        <f t="shared" si="67"/>
        <v>89.666882861003714</v>
      </c>
      <c r="AH94" s="22">
        <f t="shared" si="67"/>
        <v>82.229399541456075</v>
      </c>
      <c r="AI94" s="22">
        <f t="shared" si="67"/>
        <v>89.666882861003714</v>
      </c>
      <c r="AJ94" s="22">
        <f t="shared" si="67"/>
        <v>79.721214878278772</v>
      </c>
      <c r="AK94" s="22">
        <f t="shared" si="67"/>
        <v>82.229399541456075</v>
      </c>
      <c r="AL94" s="22">
        <f t="shared" si="67"/>
        <v>79.867825381896267</v>
      </c>
      <c r="AM94" s="22">
        <f t="shared" si="67"/>
        <v>75.553944416001471</v>
      </c>
      <c r="AN94" s="22">
        <f ca="1">AVERAGE(OFFSET($A94,0,Fixtures!$D$6,1,3))</f>
        <v>81.058669232743895</v>
      </c>
      <c r="AO94" s="22">
        <f ca="1">AVERAGE(OFFSET($A94,0,Fixtures!$D$6,1,6))</f>
        <v>83.006898332015055</v>
      </c>
      <c r="AP94" s="22">
        <f ca="1">AVERAGE(OFFSET($A94,0,Fixtures!$D$6,1,9))</f>
        <v>83.29543191920321</v>
      </c>
      <c r="AQ94" s="22">
        <f ca="1">AVERAGE(OFFSET($A94,0,Fixtures!$D$6,1,12))</f>
        <v>82.178277191955885</v>
      </c>
      <c r="AR94" s="22">
        <f ca="1">IF(OR(Fixtures!$D$6&lt;=0,Fixtures!$D$6&gt;39),AVERAGE(A94:AM94),AVERAGE(OFFSET($A94,0,Fixtures!$D$6,1,39-Fixtures!$D$6)))</f>
        <v>82.28005973370243</v>
      </c>
    </row>
    <row r="95" spans="1:44" x14ac:dyDescent="0.25">
      <c r="A95" s="30" t="s">
        <v>71</v>
      </c>
      <c r="B95" s="22">
        <f>MIN(VLOOKUP($A86,$A$2:$AM$12,B$14+1,FALSE),VLOOKUP($A95,$A$2:$AM$12,B$14+1,FALSE))</f>
        <v>82.229399541456075</v>
      </c>
      <c r="C95" s="22">
        <f t="shared" ref="C95:AM95" si="68">MIN(VLOOKUP($A86,$A$2:$AM$12,C$14+1,FALSE),VLOOKUP($A95,$A$2:$AM$12,C$14+1,FALSE))</f>
        <v>59.179780433546348</v>
      </c>
      <c r="D95" s="22">
        <f t="shared" si="68"/>
        <v>79.721214878278772</v>
      </c>
      <c r="E95" s="22">
        <f t="shared" si="68"/>
        <v>72.330842752112204</v>
      </c>
      <c r="F95" s="22">
        <f t="shared" si="68"/>
        <v>82.969099891398841</v>
      </c>
      <c r="G95" s="22">
        <f t="shared" si="68"/>
        <v>97.616231022317663</v>
      </c>
      <c r="H95" s="22">
        <f t="shared" si="68"/>
        <v>71.902760852706081</v>
      </c>
      <c r="I95" s="22">
        <f t="shared" si="68"/>
        <v>75.553944416001471</v>
      </c>
      <c r="J95" s="22">
        <f t="shared" si="68"/>
        <v>84.988280748515805</v>
      </c>
      <c r="K95" s="22">
        <f t="shared" si="68"/>
        <v>69.535866066967472</v>
      </c>
      <c r="L95" s="22">
        <f t="shared" si="68"/>
        <v>100.50259943955743</v>
      </c>
      <c r="M95" s="22">
        <f t="shared" si="68"/>
        <v>73.363813249912127</v>
      </c>
      <c r="N95" s="22">
        <f t="shared" si="68"/>
        <v>79.867825381896267</v>
      </c>
      <c r="O95" s="22">
        <f t="shared" si="68"/>
        <v>82.969099891398841</v>
      </c>
      <c r="P95" s="22">
        <f t="shared" si="68"/>
        <v>115.1345834930373</v>
      </c>
      <c r="Q95" s="22">
        <f t="shared" si="68"/>
        <v>58.829531606759517</v>
      </c>
      <c r="R95" s="22">
        <f t="shared" si="68"/>
        <v>131.36133571650458</v>
      </c>
      <c r="S95" s="22">
        <f t="shared" si="68"/>
        <v>92.837611003925332</v>
      </c>
      <c r="T95" s="22">
        <f t="shared" si="68"/>
        <v>92.343709841779571</v>
      </c>
      <c r="U95" s="22">
        <f t="shared" si="68"/>
        <v>81.867577343514867</v>
      </c>
      <c r="V95" s="22">
        <f t="shared" si="68"/>
        <v>58.829531606759517</v>
      </c>
      <c r="W95" s="22">
        <f t="shared" si="68"/>
        <v>84.988280748515805</v>
      </c>
      <c r="X95" s="22">
        <f t="shared" si="68"/>
        <v>69.535866066967472</v>
      </c>
      <c r="Y95" s="22">
        <f t="shared" si="68"/>
        <v>100.0603723087404</v>
      </c>
      <c r="Z95" s="22">
        <f t="shared" si="68"/>
        <v>72.330842752112204</v>
      </c>
      <c r="AA95" s="22">
        <f t="shared" si="68"/>
        <v>100.50259943955743</v>
      </c>
      <c r="AB95" s="22">
        <f t="shared" si="68"/>
        <v>113.46819122701986</v>
      </c>
      <c r="AC95" s="22">
        <f t="shared" si="68"/>
        <v>107.47745649532192</v>
      </c>
      <c r="AD95" s="22">
        <f t="shared" si="68"/>
        <v>71.902760852706081</v>
      </c>
      <c r="AE95" s="22">
        <f t="shared" si="68"/>
        <v>94.201022857939606</v>
      </c>
      <c r="AF95" s="22">
        <f t="shared" si="68"/>
        <v>95.765324826237006</v>
      </c>
      <c r="AG95" s="22">
        <f t="shared" si="68"/>
        <v>94.201022857939606</v>
      </c>
      <c r="AH95" s="22">
        <f t="shared" si="68"/>
        <v>82.229399541456075</v>
      </c>
      <c r="AI95" s="22">
        <f t="shared" si="68"/>
        <v>70.821152883736488</v>
      </c>
      <c r="AJ95" s="22">
        <f t="shared" si="68"/>
        <v>59.179780433546348</v>
      </c>
      <c r="AK95" s="22">
        <f t="shared" si="68"/>
        <v>97.437040406785172</v>
      </c>
      <c r="AL95" s="22">
        <f t="shared" si="68"/>
        <v>79.867825381896267</v>
      </c>
      <c r="AM95" s="22">
        <f t="shared" si="68"/>
        <v>101.40667764504303</v>
      </c>
      <c r="AN95" s="22">
        <f ca="1">AVERAGE(OFFSET($A95,0,Fixtures!$D$6,1,3))</f>
        <v>91.193746735322534</v>
      </c>
      <c r="AO95" s="22">
        <f ca="1">AVERAGE(OFFSET($A95,0,Fixtures!$D$6,1,6))</f>
        <v>90.96283123860006</v>
      </c>
      <c r="AP95" s="22">
        <f ca="1">AVERAGE(OFFSET($A95,0,Fixtures!$D$6,1,9))</f>
        <v>85.91277346174094</v>
      </c>
      <c r="AQ95" s="22">
        <f ca="1">AVERAGE(OFFSET($A95,0,Fixtures!$D$6,1,12))</f>
        <v>87.140267576494196</v>
      </c>
      <c r="AR95" s="22">
        <f ca="1">IF(OR(Fixtures!$D$6&lt;=0,Fixtures!$D$6&gt;39),AVERAGE(A95:AM95),AVERAGE(OFFSET($A95,0,Fixtures!$D$6,1,39-Fixtures!$D$6)))</f>
        <v>86.771769471146158</v>
      </c>
    </row>
    <row r="96" spans="1:44" x14ac:dyDescent="0.25">
      <c r="A96" s="30" t="s">
        <v>63</v>
      </c>
      <c r="B96" s="22">
        <f>MIN(VLOOKUP($A86,$A$2:$AM$12,B$14+1,FALSE),VLOOKUP($A96,$A$2:$AM$12,B$14+1,FALSE))</f>
        <v>153.15454229967779</v>
      </c>
      <c r="C96" s="22">
        <f t="shared" ref="C96:AM96" si="69">MIN(VLOOKUP($A86,$A$2:$AM$12,C$14+1,FALSE),VLOOKUP($A96,$A$2:$AM$12,C$14+1,FALSE))</f>
        <v>59.179780433546348</v>
      </c>
      <c r="D96" s="22">
        <f t="shared" si="69"/>
        <v>89.666882861003714</v>
      </c>
      <c r="E96" s="22">
        <f t="shared" si="69"/>
        <v>70.821152883736488</v>
      </c>
      <c r="F96" s="22">
        <f t="shared" si="69"/>
        <v>100.0603723087404</v>
      </c>
      <c r="G96" s="22">
        <f t="shared" si="69"/>
        <v>97.616231022317663</v>
      </c>
      <c r="H96" s="22">
        <f t="shared" si="69"/>
        <v>71.902760852706081</v>
      </c>
      <c r="I96" s="22">
        <f t="shared" si="69"/>
        <v>58.829531606759517</v>
      </c>
      <c r="J96" s="22">
        <f t="shared" si="69"/>
        <v>84.988280748515805</v>
      </c>
      <c r="K96" s="22">
        <f t="shared" si="69"/>
        <v>75.553944416001471</v>
      </c>
      <c r="L96" s="22">
        <f t="shared" si="69"/>
        <v>59.179780433546348</v>
      </c>
      <c r="M96" s="22">
        <f t="shared" si="69"/>
        <v>73.363813249912127</v>
      </c>
      <c r="N96" s="22">
        <f t="shared" si="69"/>
        <v>88.30793433298453</v>
      </c>
      <c r="O96" s="22">
        <f t="shared" si="69"/>
        <v>82.969099891398841</v>
      </c>
      <c r="P96" s="22">
        <f t="shared" si="69"/>
        <v>113.46819122701986</v>
      </c>
      <c r="Q96" s="22">
        <f t="shared" si="69"/>
        <v>75.553944416001471</v>
      </c>
      <c r="R96" s="22">
        <f t="shared" si="69"/>
        <v>115.1345834930373</v>
      </c>
      <c r="S96" s="22">
        <f t="shared" si="69"/>
        <v>92.837611003925332</v>
      </c>
      <c r="T96" s="22">
        <f t="shared" si="69"/>
        <v>71.902760852706081</v>
      </c>
      <c r="U96" s="22">
        <f t="shared" si="69"/>
        <v>88.30793433298453</v>
      </c>
      <c r="V96" s="22">
        <f t="shared" si="69"/>
        <v>58.829531606759517</v>
      </c>
      <c r="W96" s="22">
        <f t="shared" si="69"/>
        <v>92.343709841779571</v>
      </c>
      <c r="X96" s="22">
        <f t="shared" si="69"/>
        <v>69.535866066967472</v>
      </c>
      <c r="Y96" s="22">
        <f t="shared" si="69"/>
        <v>107.93191974031443</v>
      </c>
      <c r="Z96" s="22">
        <f t="shared" si="69"/>
        <v>72.330842752112204</v>
      </c>
      <c r="AA96" s="22">
        <f t="shared" si="69"/>
        <v>129.75064428616039</v>
      </c>
      <c r="AB96" s="22">
        <f t="shared" si="69"/>
        <v>113.46819122701986</v>
      </c>
      <c r="AC96" s="22">
        <f t="shared" si="69"/>
        <v>94.201022857939606</v>
      </c>
      <c r="AD96" s="22">
        <f t="shared" si="69"/>
        <v>92.343709841779571</v>
      </c>
      <c r="AE96" s="22">
        <f t="shared" si="69"/>
        <v>92.837611003925332</v>
      </c>
      <c r="AF96" s="22">
        <f t="shared" si="69"/>
        <v>95.765324826237006</v>
      </c>
      <c r="AG96" s="22">
        <f t="shared" si="69"/>
        <v>101.40667764504303</v>
      </c>
      <c r="AH96" s="22">
        <f t="shared" si="69"/>
        <v>72.330842752112204</v>
      </c>
      <c r="AI96" s="22">
        <f t="shared" si="69"/>
        <v>79.867825381896267</v>
      </c>
      <c r="AJ96" s="22">
        <f t="shared" si="69"/>
        <v>79.721214878278772</v>
      </c>
      <c r="AK96" s="22">
        <f t="shared" si="69"/>
        <v>73.363813249912127</v>
      </c>
      <c r="AL96" s="22">
        <f t="shared" si="69"/>
        <v>79.867825381896267</v>
      </c>
      <c r="AM96" s="22">
        <f t="shared" si="69"/>
        <v>81.867577343514867</v>
      </c>
      <c r="AN96" s="22">
        <f ca="1">AVERAGE(OFFSET($A96,0,Fixtures!$D$6,1,3))</f>
        <v>93.12744790121485</v>
      </c>
      <c r="AO96" s="22">
        <f ca="1">AVERAGE(OFFSET($A96,0,Fixtures!$D$6,1,6))</f>
        <v>91.480864821172801</v>
      </c>
      <c r="AP96" s="22">
        <f ca="1">AVERAGE(OFFSET($A96,0,Fixtures!$D$6,1,9))</f>
        <v>86.870893604124888</v>
      </c>
      <c r="AQ96" s="22">
        <f ca="1">AVERAGE(OFFSET($A96,0,Fixtures!$D$6,1,12))</f>
        <v>86.391741088645844</v>
      </c>
      <c r="AR96" s="22">
        <f ca="1">IF(OR(Fixtures!$D$6&lt;=0,Fixtures!$D$6&gt;39),AVERAGE(A96:AM96),AVERAGE(OFFSET($A96,0,Fixtures!$D$6,1,39-Fixtures!$D$6)))</f>
        <v>85.779404105685018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si="70">MIN(VLOOKUP($A98,$A$2:$AM$12,B$14+1,FALSE),VLOOKUP($A99,$A$2:$AM$12,B$14+1,FALSE))</f>
        <v>84.988280748515805</v>
      </c>
      <c r="C99" s="22">
        <f t="shared" si="70"/>
        <v>58.829531606759517</v>
      </c>
      <c r="D99" s="22">
        <f t="shared" si="70"/>
        <v>95.765324826237006</v>
      </c>
      <c r="E99" s="22">
        <f t="shared" si="70"/>
        <v>71.902760852706081</v>
      </c>
      <c r="F99" s="22">
        <f t="shared" si="70"/>
        <v>79.721214878278772</v>
      </c>
      <c r="G99" s="22">
        <f t="shared" si="70"/>
        <v>101.40667764504303</v>
      </c>
      <c r="H99" s="22">
        <f t="shared" si="70"/>
        <v>79.867825381896267</v>
      </c>
      <c r="I99" s="22">
        <f t="shared" si="70"/>
        <v>86.559186857900158</v>
      </c>
      <c r="J99" s="22">
        <f t="shared" si="70"/>
        <v>82.229399541456075</v>
      </c>
      <c r="K99" s="22">
        <f t="shared" si="70"/>
        <v>97.437040406785172</v>
      </c>
      <c r="L99" s="22">
        <f t="shared" si="70"/>
        <v>79.867825381896267</v>
      </c>
      <c r="M99" s="22">
        <f t="shared" si="70"/>
        <v>107.93191974031443</v>
      </c>
      <c r="N99" s="22">
        <f t="shared" si="70"/>
        <v>59.179780433546348</v>
      </c>
      <c r="O99" s="22">
        <f t="shared" si="70"/>
        <v>113.46819122701986</v>
      </c>
      <c r="P99" s="22">
        <f t="shared" si="70"/>
        <v>59.179780433546348</v>
      </c>
      <c r="Q99" s="22">
        <f t="shared" si="70"/>
        <v>86.559186857900158</v>
      </c>
      <c r="R99" s="22">
        <f t="shared" si="70"/>
        <v>81.867577343514867</v>
      </c>
      <c r="S99" s="22">
        <f t="shared" si="70"/>
        <v>94.201022857939606</v>
      </c>
      <c r="T99" s="22">
        <f t="shared" si="70"/>
        <v>70.821152883736488</v>
      </c>
      <c r="U99" s="22">
        <f t="shared" si="70"/>
        <v>89.666882861003714</v>
      </c>
      <c r="V99" s="22">
        <f t="shared" si="70"/>
        <v>97.616231022317663</v>
      </c>
      <c r="W99" s="22">
        <f t="shared" si="70"/>
        <v>79.721214878278772</v>
      </c>
      <c r="X99" s="22">
        <f t="shared" si="70"/>
        <v>100.50259943955743</v>
      </c>
      <c r="Y99" s="22">
        <f t="shared" si="70"/>
        <v>73.363813249912127</v>
      </c>
      <c r="Z99" s="22">
        <f t="shared" si="70"/>
        <v>71.902760852706081</v>
      </c>
      <c r="AA99" s="22">
        <f t="shared" si="70"/>
        <v>69.535866066967472</v>
      </c>
      <c r="AB99" s="22">
        <f t="shared" si="70"/>
        <v>82.229399541456075</v>
      </c>
      <c r="AC99" s="22">
        <f t="shared" si="70"/>
        <v>75.553944416001471</v>
      </c>
      <c r="AD99" s="22">
        <f t="shared" si="70"/>
        <v>70.821152883736488</v>
      </c>
      <c r="AE99" s="22">
        <f t="shared" si="70"/>
        <v>72.330842752112204</v>
      </c>
      <c r="AF99" s="22">
        <f t="shared" si="70"/>
        <v>72.330842752112204</v>
      </c>
      <c r="AG99" s="22">
        <f t="shared" si="70"/>
        <v>88.30793433298453</v>
      </c>
      <c r="AH99" s="22">
        <f t="shared" si="70"/>
        <v>97.616231022317663</v>
      </c>
      <c r="AI99" s="22">
        <f t="shared" si="70"/>
        <v>92.837611003925332</v>
      </c>
      <c r="AJ99" s="22">
        <f t="shared" si="70"/>
        <v>58.829531606759517</v>
      </c>
      <c r="AK99" s="22">
        <f t="shared" si="70"/>
        <v>117.04650812095635</v>
      </c>
      <c r="AL99" s="22">
        <f t="shared" si="70"/>
        <v>82.969099891398841</v>
      </c>
      <c r="AM99" s="22">
        <f t="shared" si="70"/>
        <v>97.437040406785172</v>
      </c>
      <c r="AN99" s="22">
        <f ca="1">AVERAGE(OFFSET($A99,0,Fixtures!$D$6,1,3))</f>
        <v>72.901980017283378</v>
      </c>
      <c r="AO99" s="22">
        <f ca="1">AVERAGE(OFFSET($A99,0,Fixtures!$D$6,1,6))</f>
        <v>79.493491359877424</v>
      </c>
      <c r="AP99" s="22">
        <f ca="1">AVERAGE(OFFSET($A99,0,Fixtures!$D$6,1,9))</f>
        <v>82.852733210100638</v>
      </c>
      <c r="AQ99" s="22">
        <f ca="1">AVERAGE(OFFSET($A99,0,Fixtures!$D$6,1,12))</f>
        <v>83.248559933864428</v>
      </c>
      <c r="AR99" s="22">
        <f ca="1">IF(OR(Fixtures!$D$6&lt;=0,Fixtures!$D$6&gt;39),AVERAGE(A99:AM99),AVERAGE(OFFSET($A99,0,Fixtures!$D$6,1,39-Fixtures!$D$6)))</f>
        <v>84.189158108099065</v>
      </c>
    </row>
    <row r="100" spans="1:44" x14ac:dyDescent="0.25">
      <c r="A100" s="30" t="s">
        <v>121</v>
      </c>
      <c r="B100" s="22">
        <f>MIN(VLOOKUP($A98,$A$2:$AM$12,B$14+1,FALSE),VLOOKUP($A100,$A$2:$AM$12,B$14+1,FALSE))</f>
        <v>84.988280748515805</v>
      </c>
      <c r="C100" s="22">
        <f t="shared" ref="C100:AM100" si="71">MIN(VLOOKUP($A98,$A$2:$AM$12,C$14+1,FALSE),VLOOKUP($A100,$A$2:$AM$12,C$14+1,FALSE))</f>
        <v>58.829531606759517</v>
      </c>
      <c r="D100" s="22">
        <f t="shared" si="71"/>
        <v>94.201022857939606</v>
      </c>
      <c r="E100" s="22">
        <f t="shared" si="71"/>
        <v>139.24910293248271</v>
      </c>
      <c r="F100" s="22">
        <f t="shared" si="71"/>
        <v>79.867825381896267</v>
      </c>
      <c r="G100" s="22">
        <f t="shared" si="71"/>
        <v>72.330842752112204</v>
      </c>
      <c r="H100" s="22">
        <f t="shared" si="71"/>
        <v>129.75064428616039</v>
      </c>
      <c r="I100" s="22">
        <f t="shared" si="71"/>
        <v>88.30793433298453</v>
      </c>
      <c r="J100" s="22">
        <f t="shared" si="71"/>
        <v>82.969099891398841</v>
      </c>
      <c r="K100" s="22">
        <f t="shared" si="71"/>
        <v>95.765324826237006</v>
      </c>
      <c r="L100" s="22">
        <f t="shared" si="71"/>
        <v>70.821152883736488</v>
      </c>
      <c r="M100" s="22">
        <f t="shared" si="71"/>
        <v>107.93191974031443</v>
      </c>
      <c r="N100" s="22">
        <f t="shared" si="71"/>
        <v>107.24840824615927</v>
      </c>
      <c r="O100" s="22">
        <f t="shared" si="71"/>
        <v>113.46819122701986</v>
      </c>
      <c r="P100" s="22">
        <f t="shared" si="71"/>
        <v>59.179780433546348</v>
      </c>
      <c r="Q100" s="22">
        <f t="shared" si="71"/>
        <v>86.559186857900158</v>
      </c>
      <c r="R100" s="22">
        <f t="shared" si="71"/>
        <v>71.902760852706081</v>
      </c>
      <c r="S100" s="22">
        <f t="shared" si="71"/>
        <v>75.553944416001471</v>
      </c>
      <c r="T100" s="22">
        <f t="shared" si="71"/>
        <v>73.363813249912127</v>
      </c>
      <c r="U100" s="22">
        <f t="shared" si="71"/>
        <v>69.535866066967472</v>
      </c>
      <c r="V100" s="22">
        <f t="shared" si="71"/>
        <v>113.93108421748586</v>
      </c>
      <c r="W100" s="22">
        <f t="shared" si="71"/>
        <v>79.721214878278772</v>
      </c>
      <c r="X100" s="22">
        <f t="shared" si="71"/>
        <v>81.867577343514867</v>
      </c>
      <c r="Y100" s="22">
        <f t="shared" si="71"/>
        <v>84.988280748515805</v>
      </c>
      <c r="Z100" s="22">
        <f t="shared" si="71"/>
        <v>71.902760852706081</v>
      </c>
      <c r="AA100" s="22">
        <f t="shared" si="71"/>
        <v>69.535866066967472</v>
      </c>
      <c r="AB100" s="22">
        <f t="shared" si="71"/>
        <v>82.229399541456075</v>
      </c>
      <c r="AC100" s="22">
        <f t="shared" si="71"/>
        <v>58.829531606759517</v>
      </c>
      <c r="AD100" s="22">
        <f t="shared" si="71"/>
        <v>70.821152883736488</v>
      </c>
      <c r="AE100" s="22">
        <f t="shared" si="71"/>
        <v>72.330842752112204</v>
      </c>
      <c r="AF100" s="22">
        <f t="shared" si="71"/>
        <v>131.08138785641688</v>
      </c>
      <c r="AG100" s="22">
        <f t="shared" si="71"/>
        <v>88.30793433298453</v>
      </c>
      <c r="AH100" s="22">
        <f t="shared" si="71"/>
        <v>86.559186857900158</v>
      </c>
      <c r="AI100" s="22">
        <f t="shared" si="71"/>
        <v>92.837611003925332</v>
      </c>
      <c r="AJ100" s="22">
        <f t="shared" si="71"/>
        <v>113.93108421748586</v>
      </c>
      <c r="AK100" s="22">
        <f t="shared" si="71"/>
        <v>115.1345834930373</v>
      </c>
      <c r="AL100" s="22">
        <f t="shared" si="71"/>
        <v>59.179780433546348</v>
      </c>
      <c r="AM100" s="22">
        <f t="shared" si="71"/>
        <v>97.616231022317663</v>
      </c>
      <c r="AN100" s="22">
        <f ca="1">AVERAGE(OFFSET($A100,0,Fixtures!$D$6,1,3))</f>
        <v>67.327175747536074</v>
      </c>
      <c r="AO100" s="22">
        <f ca="1">AVERAGE(OFFSET($A100,0,Fixtures!$D$6,1,6))</f>
        <v>84.655006048318299</v>
      </c>
      <c r="AP100" s="22">
        <f ca="1">AVERAGE(OFFSET($A100,0,Fixtures!$D$6,1,9))</f>
        <v>92.203701667150924</v>
      </c>
      <c r="AQ100" s="22">
        <f ca="1">AVERAGE(OFFSET($A100,0,Fixtures!$D$6,1,12))</f>
        <v>87.829708517313193</v>
      </c>
      <c r="AR100" s="22">
        <f ca="1">IF(OR(Fixtures!$D$6&lt;=0,Fixtures!$D$6&gt;39),AVERAGE(A100:AM100),AVERAGE(OFFSET($A100,0,Fixtures!$D$6,1,39-Fixtures!$D$6)))</f>
        <v>89.693575132747483</v>
      </c>
    </row>
    <row r="101" spans="1:44" x14ac:dyDescent="0.25">
      <c r="A101" s="30" t="s">
        <v>73</v>
      </c>
      <c r="B101" s="22">
        <f>MIN(VLOOKUP($A98,$A$2:$AM$12,B$14+1,FALSE),VLOOKUP($A101,$A$2:$AM$12,B$14+1,FALSE))</f>
        <v>75.553944416001471</v>
      </c>
      <c r="C101" s="22">
        <f t="shared" ref="C101:AM101" si="72">MIN(VLOOKUP($A98,$A$2:$AM$12,C$14+1,FALSE),VLOOKUP($A101,$A$2:$AM$12,C$14+1,FALSE))</f>
        <v>58.829531606759517</v>
      </c>
      <c r="D101" s="22">
        <f t="shared" si="72"/>
        <v>107.47745649532192</v>
      </c>
      <c r="E101" s="22">
        <f t="shared" si="72"/>
        <v>131.36133571650458</v>
      </c>
      <c r="F101" s="22">
        <f t="shared" si="72"/>
        <v>94.201022857939606</v>
      </c>
      <c r="G101" s="22">
        <f t="shared" si="72"/>
        <v>115.1345834930373</v>
      </c>
      <c r="H101" s="22">
        <f t="shared" si="72"/>
        <v>79.721214878278772</v>
      </c>
      <c r="I101" s="22">
        <f t="shared" si="72"/>
        <v>89.666882861003714</v>
      </c>
      <c r="J101" s="22">
        <f t="shared" si="72"/>
        <v>70.821152883736488</v>
      </c>
      <c r="K101" s="22">
        <f t="shared" si="72"/>
        <v>89.666882861003714</v>
      </c>
      <c r="L101" s="22">
        <f t="shared" si="72"/>
        <v>79.867825381896267</v>
      </c>
      <c r="M101" s="22">
        <f t="shared" si="72"/>
        <v>72.330842752112204</v>
      </c>
      <c r="N101" s="22">
        <f t="shared" si="72"/>
        <v>92.837611003925332</v>
      </c>
      <c r="O101" s="22">
        <f t="shared" si="72"/>
        <v>107.93191974031443</v>
      </c>
      <c r="P101" s="22">
        <f t="shared" si="72"/>
        <v>59.179780433546348</v>
      </c>
      <c r="Q101" s="22">
        <f t="shared" si="72"/>
        <v>86.559186857900158</v>
      </c>
      <c r="R101" s="22">
        <f t="shared" si="72"/>
        <v>81.867577343514867</v>
      </c>
      <c r="S101" s="22">
        <f t="shared" si="72"/>
        <v>79.867825381896267</v>
      </c>
      <c r="T101" s="22">
        <f t="shared" si="72"/>
        <v>73.363813249912127</v>
      </c>
      <c r="U101" s="22">
        <f t="shared" si="72"/>
        <v>100.50259943955743</v>
      </c>
      <c r="V101" s="22">
        <f t="shared" si="72"/>
        <v>97.437040406785172</v>
      </c>
      <c r="W101" s="22">
        <f t="shared" si="72"/>
        <v>73.363813249912127</v>
      </c>
      <c r="X101" s="22">
        <f t="shared" si="72"/>
        <v>86.559186857900158</v>
      </c>
      <c r="Y101" s="22">
        <f t="shared" si="72"/>
        <v>82.229399541456075</v>
      </c>
      <c r="Z101" s="22">
        <f t="shared" si="72"/>
        <v>71.902760852706081</v>
      </c>
      <c r="AA101" s="22">
        <f t="shared" si="72"/>
        <v>69.535866066967472</v>
      </c>
      <c r="AB101" s="22">
        <f t="shared" si="72"/>
        <v>82.229399541456075</v>
      </c>
      <c r="AC101" s="22">
        <f t="shared" si="72"/>
        <v>100.0603723087404</v>
      </c>
      <c r="AD101" s="22">
        <f t="shared" si="72"/>
        <v>70.821152883736488</v>
      </c>
      <c r="AE101" s="22">
        <f t="shared" si="72"/>
        <v>58.829531606759517</v>
      </c>
      <c r="AF101" s="22">
        <f t="shared" si="72"/>
        <v>113.46819122701986</v>
      </c>
      <c r="AG101" s="22">
        <f t="shared" si="72"/>
        <v>59.179780433546348</v>
      </c>
      <c r="AH101" s="22">
        <f t="shared" si="72"/>
        <v>97.616231022317663</v>
      </c>
      <c r="AI101" s="22">
        <f t="shared" si="72"/>
        <v>88.30793433298453</v>
      </c>
      <c r="AJ101" s="22">
        <f t="shared" si="72"/>
        <v>107.47745649532192</v>
      </c>
      <c r="AK101" s="22">
        <f t="shared" si="72"/>
        <v>131.36133571650458</v>
      </c>
      <c r="AL101" s="22">
        <f t="shared" si="72"/>
        <v>94.201022857939606</v>
      </c>
      <c r="AM101" s="22">
        <f t="shared" si="72"/>
        <v>115.1345834930373</v>
      </c>
      <c r="AN101" s="22">
        <f ca="1">AVERAGE(OFFSET($A101,0,Fixtures!$D$6,1,3))</f>
        <v>76.570352266412144</v>
      </c>
      <c r="AO101" s="22">
        <f ca="1">AVERAGE(OFFSET($A101,0,Fixtures!$D$6,1,6))</f>
        <v>83.329209913686711</v>
      </c>
      <c r="AP101" s="22">
        <f ca="1">AVERAGE(OFFSET($A101,0,Fixtures!$D$6,1,9))</f>
        <v>91.902442891881265</v>
      </c>
      <c r="AQ101" s="22">
        <f ca="1">AVERAGE(OFFSET($A101,0,Fixtures!$D$6,1,12))</f>
        <v>92.752328720360026</v>
      </c>
      <c r="AR101" s="22">
        <f ca="1">IF(OR(Fixtures!$D$6&lt;=0,Fixtures!$D$6&gt;39),AVERAGE(A101:AM101),AVERAGE(OFFSET($A101,0,Fixtures!$D$6,1,39-Fixtures!$D$6)))</f>
        <v>94.223417488900751</v>
      </c>
    </row>
    <row r="102" spans="1:44" x14ac:dyDescent="0.25">
      <c r="A102" s="30" t="s">
        <v>61</v>
      </c>
      <c r="B102" s="22">
        <f>MIN(VLOOKUP($A98,$A$2:$AM$12,B$14+1,FALSE),VLOOKUP($A102,$A$2:$AM$12,B$14+1,FALSE))</f>
        <v>84.988280748515805</v>
      </c>
      <c r="C102" s="22">
        <f t="shared" ref="C102:AM102" si="73">MIN(VLOOKUP($A98,$A$2:$AM$12,C$14+1,FALSE),VLOOKUP($A102,$A$2:$AM$12,C$14+1,FALSE))</f>
        <v>58.829531606759517</v>
      </c>
      <c r="D102" s="22">
        <f t="shared" si="73"/>
        <v>107.47745649532192</v>
      </c>
      <c r="E102" s="22">
        <f t="shared" si="73"/>
        <v>129.75064428616039</v>
      </c>
      <c r="F102" s="22">
        <f t="shared" si="73"/>
        <v>94.201022857939606</v>
      </c>
      <c r="G102" s="22">
        <f t="shared" si="73"/>
        <v>70.821152883736488</v>
      </c>
      <c r="H102" s="22">
        <f t="shared" si="73"/>
        <v>100.0603723087404</v>
      </c>
      <c r="I102" s="22">
        <f t="shared" si="73"/>
        <v>89.666882861003714</v>
      </c>
      <c r="J102" s="22">
        <f t="shared" si="73"/>
        <v>82.969099891398841</v>
      </c>
      <c r="K102" s="22">
        <f t="shared" si="73"/>
        <v>97.437040406785172</v>
      </c>
      <c r="L102" s="22">
        <f t="shared" si="73"/>
        <v>79.867825381896267</v>
      </c>
      <c r="M102" s="22">
        <f t="shared" si="73"/>
        <v>79.721214878278772</v>
      </c>
      <c r="N102" s="22">
        <f t="shared" si="73"/>
        <v>89.666882861003714</v>
      </c>
      <c r="O102" s="22">
        <f t="shared" si="73"/>
        <v>58.829531606759517</v>
      </c>
      <c r="P102" s="22">
        <f t="shared" si="73"/>
        <v>59.179780433546348</v>
      </c>
      <c r="Q102" s="22">
        <f t="shared" si="73"/>
        <v>86.559186857900158</v>
      </c>
      <c r="R102" s="22">
        <f t="shared" si="73"/>
        <v>59.179780433546348</v>
      </c>
      <c r="S102" s="22">
        <f t="shared" si="73"/>
        <v>84.988280748515805</v>
      </c>
      <c r="T102" s="22">
        <f t="shared" si="73"/>
        <v>73.363813249912127</v>
      </c>
      <c r="U102" s="22">
        <f t="shared" si="73"/>
        <v>107.24840824615927</v>
      </c>
      <c r="V102" s="22">
        <f t="shared" si="73"/>
        <v>81.867577343514867</v>
      </c>
      <c r="W102" s="22">
        <f t="shared" si="73"/>
        <v>79.721214878278772</v>
      </c>
      <c r="X102" s="22">
        <f t="shared" si="73"/>
        <v>101.40667764504303</v>
      </c>
      <c r="Y102" s="22">
        <f t="shared" si="73"/>
        <v>131.08138785641688</v>
      </c>
      <c r="Z102" s="22">
        <f t="shared" si="73"/>
        <v>71.902760852706081</v>
      </c>
      <c r="AA102" s="22">
        <f t="shared" si="73"/>
        <v>69.535866066967472</v>
      </c>
      <c r="AB102" s="22">
        <f t="shared" si="73"/>
        <v>69.535866066967472</v>
      </c>
      <c r="AC102" s="22">
        <f t="shared" si="73"/>
        <v>72.330842752112204</v>
      </c>
      <c r="AD102" s="22">
        <f t="shared" si="73"/>
        <v>70.821152883736488</v>
      </c>
      <c r="AE102" s="22">
        <f t="shared" si="73"/>
        <v>72.330842752112204</v>
      </c>
      <c r="AF102" s="22">
        <f t="shared" si="73"/>
        <v>73.363813249912127</v>
      </c>
      <c r="AG102" s="22">
        <f t="shared" si="73"/>
        <v>71.902760852706081</v>
      </c>
      <c r="AH102" s="22">
        <f t="shared" si="73"/>
        <v>75.553944416001471</v>
      </c>
      <c r="AI102" s="22">
        <f t="shared" si="73"/>
        <v>92.837611003925332</v>
      </c>
      <c r="AJ102" s="22">
        <f t="shared" si="73"/>
        <v>113.93108421748586</v>
      </c>
      <c r="AK102" s="22">
        <f t="shared" si="73"/>
        <v>92.837611003925332</v>
      </c>
      <c r="AL102" s="22">
        <f t="shared" si="73"/>
        <v>86.559186857900158</v>
      </c>
      <c r="AM102" s="22">
        <f t="shared" si="73"/>
        <v>82.229399541456075</v>
      </c>
      <c r="AN102" s="22">
        <f ca="1">AVERAGE(OFFSET($A102,0,Fixtures!$D$6,1,3))</f>
        <v>71.827612795986965</v>
      </c>
      <c r="AO102" s="22">
        <f ca="1">AVERAGE(OFFSET($A102,0,Fixtures!$D$6,1,6))</f>
        <v>72.717226151096767</v>
      </c>
      <c r="AP102" s="22">
        <f ca="1">AVERAGE(OFFSET($A102,0,Fixtures!$D$6,1,9))</f>
        <v>81.767740347990781</v>
      </c>
      <c r="AQ102" s="22">
        <f ca="1">AVERAGE(OFFSET($A102,0,Fixtures!$D$6,1,12))</f>
        <v>81.37715519393835</v>
      </c>
      <c r="AR102" s="22">
        <f ca="1">IF(OR(Fixtures!$D$6&lt;=0,Fixtures!$D$6&gt;39),AVERAGE(A102:AM102),AVERAGE(OFFSET($A102,0,Fixtures!$D$6,1,39-Fixtures!$D$6)))</f>
        <v>82.245295411933924</v>
      </c>
    </row>
    <row r="103" spans="1:44" x14ac:dyDescent="0.25">
      <c r="A103" s="30" t="s">
        <v>53</v>
      </c>
      <c r="B103" s="22">
        <f>MIN(VLOOKUP($A98,$A$2:$AM$12,B$14+1,FALSE),VLOOKUP($A103,$A$2:$AM$12,B$14+1,FALSE))</f>
        <v>84.988280748515805</v>
      </c>
      <c r="C103" s="22">
        <f t="shared" ref="C103:AM103" si="74">MIN(VLOOKUP($A98,$A$2:$AM$12,C$14+1,FALSE),VLOOKUP($A103,$A$2:$AM$12,C$14+1,FALSE))</f>
        <v>58.829531606759517</v>
      </c>
      <c r="D103" s="22">
        <f t="shared" si="74"/>
        <v>107.47745649532192</v>
      </c>
      <c r="E103" s="22">
        <f t="shared" si="74"/>
        <v>81.867577343514867</v>
      </c>
      <c r="F103" s="22">
        <f t="shared" si="74"/>
        <v>94.201022857939606</v>
      </c>
      <c r="G103" s="22">
        <f t="shared" si="74"/>
        <v>92.837611003925332</v>
      </c>
      <c r="H103" s="22">
        <f t="shared" si="74"/>
        <v>70.821152883736488</v>
      </c>
      <c r="I103" s="22">
        <f t="shared" si="74"/>
        <v>89.666882861003714</v>
      </c>
      <c r="J103" s="22">
        <f t="shared" si="74"/>
        <v>82.969099891398841</v>
      </c>
      <c r="K103" s="22">
        <f t="shared" si="74"/>
        <v>97.437040406785172</v>
      </c>
      <c r="L103" s="22">
        <f t="shared" si="74"/>
        <v>79.867825381896267</v>
      </c>
      <c r="M103" s="22">
        <f t="shared" si="74"/>
        <v>107.93191974031443</v>
      </c>
      <c r="N103" s="22">
        <f t="shared" si="74"/>
        <v>107.24840824615927</v>
      </c>
      <c r="O103" s="22">
        <f t="shared" si="74"/>
        <v>97.616231022317663</v>
      </c>
      <c r="P103" s="22">
        <f t="shared" si="74"/>
        <v>59.179780433546348</v>
      </c>
      <c r="Q103" s="22">
        <f t="shared" si="74"/>
        <v>86.559186857900158</v>
      </c>
      <c r="R103" s="22">
        <f t="shared" si="74"/>
        <v>81.867577343514867</v>
      </c>
      <c r="S103" s="22">
        <f t="shared" si="74"/>
        <v>72.330842752112204</v>
      </c>
      <c r="T103" s="22">
        <f t="shared" si="74"/>
        <v>73.363813249912127</v>
      </c>
      <c r="U103" s="22">
        <f t="shared" si="74"/>
        <v>115.1345834930373</v>
      </c>
      <c r="V103" s="22">
        <f t="shared" si="74"/>
        <v>86.559186857900158</v>
      </c>
      <c r="W103" s="22">
        <f t="shared" si="74"/>
        <v>79.721214878278772</v>
      </c>
      <c r="X103" s="22">
        <f t="shared" si="74"/>
        <v>101.40667764504303</v>
      </c>
      <c r="Y103" s="22">
        <f t="shared" si="74"/>
        <v>94.201022857939606</v>
      </c>
      <c r="Z103" s="22">
        <f t="shared" si="74"/>
        <v>71.902760852706081</v>
      </c>
      <c r="AA103" s="22">
        <f t="shared" si="74"/>
        <v>69.535866066967472</v>
      </c>
      <c r="AB103" s="22">
        <f t="shared" si="74"/>
        <v>59.179780433546348</v>
      </c>
      <c r="AC103" s="22">
        <f t="shared" si="74"/>
        <v>100.0603723087404</v>
      </c>
      <c r="AD103" s="22">
        <f t="shared" si="74"/>
        <v>70.821152883736488</v>
      </c>
      <c r="AE103" s="22">
        <f t="shared" si="74"/>
        <v>72.330842752112204</v>
      </c>
      <c r="AF103" s="22">
        <f t="shared" si="74"/>
        <v>131.08138785641688</v>
      </c>
      <c r="AG103" s="22">
        <f t="shared" si="74"/>
        <v>79.867825381896267</v>
      </c>
      <c r="AH103" s="22">
        <f t="shared" si="74"/>
        <v>97.616231022317663</v>
      </c>
      <c r="AI103" s="22">
        <f t="shared" si="74"/>
        <v>92.837611003925332</v>
      </c>
      <c r="AJ103" s="22">
        <f t="shared" si="74"/>
        <v>100.0603723087404</v>
      </c>
      <c r="AK103" s="22">
        <f t="shared" si="74"/>
        <v>107.24840824615927</v>
      </c>
      <c r="AL103" s="22">
        <f t="shared" si="74"/>
        <v>95.765324826237006</v>
      </c>
      <c r="AM103" s="22">
        <f t="shared" si="74"/>
        <v>88.30793433298453</v>
      </c>
      <c r="AN103" s="22">
        <f ca="1">AVERAGE(OFFSET($A103,0,Fixtures!$D$6,1,3))</f>
        <v>81.070789314863035</v>
      </c>
      <c r="AO103" s="22">
        <f ca="1">AVERAGE(OFFSET($A103,0,Fixtures!$D$6,1,6))</f>
        <v>91.962968700870007</v>
      </c>
      <c r="AP103" s="22">
        <f ca="1">AVERAGE(OFFSET($A103,0,Fixtures!$D$6,1,9))</f>
        <v>94.658244862671665</v>
      </c>
      <c r="AQ103" s="22">
        <f ca="1">AVERAGE(OFFSET($A103,0,Fixtures!$D$6,1,12))</f>
        <v>93.089021019844139</v>
      </c>
      <c r="AR103" s="22">
        <f ca="1">IF(OR(Fixtures!$D$6&lt;=0,Fixtures!$D$6&gt;39),AVERAGE(A103:AM103),AVERAGE(OFFSET($A103,0,Fixtures!$D$6,1,39-Fixtures!$D$6)))</f>
        <v>94.18158753847878</v>
      </c>
    </row>
    <row r="104" spans="1:44" x14ac:dyDescent="0.25">
      <c r="A104" s="30" t="s">
        <v>2</v>
      </c>
      <c r="B104" s="22">
        <f>MIN(VLOOKUP($A98,$A$2:$AM$12,B$14+1,FALSE),VLOOKUP($A104,$A$2:$AM$12,B$14+1,FALSE))</f>
        <v>82.969099891398841</v>
      </c>
      <c r="C104" s="22">
        <f t="shared" ref="C104:AM104" si="75">MIN(VLOOKUP($A98,$A$2:$AM$12,C$14+1,FALSE),VLOOKUP($A104,$A$2:$AM$12,C$14+1,FALSE))</f>
        <v>58.829531606759517</v>
      </c>
      <c r="D104" s="22">
        <f t="shared" si="75"/>
        <v>107.47745649532192</v>
      </c>
      <c r="E104" s="22">
        <f t="shared" si="75"/>
        <v>73.363813249912127</v>
      </c>
      <c r="F104" s="22">
        <f t="shared" si="75"/>
        <v>94.201022857939606</v>
      </c>
      <c r="G104" s="22">
        <f t="shared" si="75"/>
        <v>82.229399541456075</v>
      </c>
      <c r="H104" s="22">
        <f t="shared" si="75"/>
        <v>129.75064428616039</v>
      </c>
      <c r="I104" s="22">
        <f t="shared" si="75"/>
        <v>89.666882861003714</v>
      </c>
      <c r="J104" s="22">
        <f t="shared" si="75"/>
        <v>82.969099891398841</v>
      </c>
      <c r="K104" s="22">
        <f t="shared" si="75"/>
        <v>92.837611003925332</v>
      </c>
      <c r="L104" s="22">
        <f t="shared" si="75"/>
        <v>79.867825381896267</v>
      </c>
      <c r="M104" s="22">
        <f t="shared" si="75"/>
        <v>69.535866066967472</v>
      </c>
      <c r="N104" s="22">
        <f t="shared" si="75"/>
        <v>100.0603723087404</v>
      </c>
      <c r="O104" s="22">
        <f t="shared" si="75"/>
        <v>113.46819122701986</v>
      </c>
      <c r="P104" s="22">
        <f t="shared" si="75"/>
        <v>59.179780433546348</v>
      </c>
      <c r="Q104" s="22">
        <f t="shared" si="75"/>
        <v>86.559186857900158</v>
      </c>
      <c r="R104" s="22">
        <f t="shared" si="75"/>
        <v>81.867577343514867</v>
      </c>
      <c r="S104" s="22">
        <f t="shared" si="75"/>
        <v>58.829531606759517</v>
      </c>
      <c r="T104" s="22">
        <f t="shared" si="75"/>
        <v>73.363813249912127</v>
      </c>
      <c r="U104" s="22">
        <f t="shared" si="75"/>
        <v>95.765324826237006</v>
      </c>
      <c r="V104" s="22">
        <f t="shared" si="75"/>
        <v>107.47745649532192</v>
      </c>
      <c r="W104" s="22">
        <f t="shared" si="75"/>
        <v>79.721214878278772</v>
      </c>
      <c r="X104" s="22">
        <f t="shared" si="75"/>
        <v>101.40667764504303</v>
      </c>
      <c r="Y104" s="22">
        <f t="shared" si="75"/>
        <v>117.04650812095635</v>
      </c>
      <c r="Z104" s="22">
        <f t="shared" si="75"/>
        <v>70.821152883736488</v>
      </c>
      <c r="AA104" s="22">
        <f t="shared" si="75"/>
        <v>69.535866066967472</v>
      </c>
      <c r="AB104" s="22">
        <f t="shared" si="75"/>
        <v>71.902760852706081</v>
      </c>
      <c r="AC104" s="22">
        <f t="shared" si="75"/>
        <v>79.867825381896267</v>
      </c>
      <c r="AD104" s="22">
        <f t="shared" si="75"/>
        <v>70.821152883736488</v>
      </c>
      <c r="AE104" s="22">
        <f t="shared" si="75"/>
        <v>72.330842752112204</v>
      </c>
      <c r="AF104" s="22">
        <f t="shared" si="75"/>
        <v>81.867577343514867</v>
      </c>
      <c r="AG104" s="22">
        <f t="shared" si="75"/>
        <v>84.988280748515805</v>
      </c>
      <c r="AH104" s="22">
        <f t="shared" si="75"/>
        <v>79.721214878278772</v>
      </c>
      <c r="AI104" s="22">
        <f t="shared" si="75"/>
        <v>92.837611003925332</v>
      </c>
      <c r="AJ104" s="22">
        <f t="shared" si="75"/>
        <v>89.666882861003714</v>
      </c>
      <c r="AK104" s="22">
        <f t="shared" si="75"/>
        <v>88.30793433298453</v>
      </c>
      <c r="AL104" s="22">
        <f t="shared" si="75"/>
        <v>95.765324826237006</v>
      </c>
      <c r="AM104" s="22">
        <f t="shared" si="75"/>
        <v>115.1345834930373</v>
      </c>
      <c r="AN104" s="22">
        <f ca="1">AVERAGE(OFFSET($A104,0,Fixtures!$D$6,1,3))</f>
        <v>74.339940339248315</v>
      </c>
      <c r="AO104" s="22">
        <f ca="1">AVERAGE(OFFSET($A104,0,Fixtures!$D$6,1,6))</f>
        <v>78.266148998009072</v>
      </c>
      <c r="AP104" s="22">
        <f ca="1">AVERAGE(OFFSET($A104,0,Fixtures!$D$6,1,9))</f>
        <v>82.267702465107561</v>
      </c>
      <c r="AQ104" s="22">
        <f ca="1">AVERAGE(OFFSET($A104,0,Fixtures!$D$6,1,12))</f>
        <v>85.470764237040896</v>
      </c>
      <c r="AR104" s="22">
        <f ca="1">IF(OR(Fixtures!$D$6&lt;=0,Fixtures!$D$6&gt;39),AVERAGE(A104:AM104),AVERAGE(OFFSET($A104,0,Fixtures!$D$6,1,39-Fixtures!$D$6)))</f>
        <v>86.482657318658397</v>
      </c>
    </row>
    <row r="105" spans="1:44" x14ac:dyDescent="0.25">
      <c r="A105" s="30" t="s">
        <v>113</v>
      </c>
      <c r="B105" s="22">
        <f>MIN(VLOOKUP($A98,$A$2:$AM$12,B$14+1,FALSE),VLOOKUP($A105,$A$2:$AM$12,B$14+1,FALSE))</f>
        <v>84.988280748515805</v>
      </c>
      <c r="C105" s="22">
        <f t="shared" ref="C105:AM105" si="76">MIN(VLOOKUP($A98,$A$2:$AM$12,C$14+1,FALSE),VLOOKUP($A105,$A$2:$AM$12,C$14+1,FALSE))</f>
        <v>58.829531606759517</v>
      </c>
      <c r="D105" s="22">
        <f t="shared" si="76"/>
        <v>107.47745649532192</v>
      </c>
      <c r="E105" s="22">
        <f t="shared" si="76"/>
        <v>97.437040406785172</v>
      </c>
      <c r="F105" s="22">
        <f t="shared" si="76"/>
        <v>94.201022857939606</v>
      </c>
      <c r="G105" s="22">
        <f t="shared" si="76"/>
        <v>97.616231022317663</v>
      </c>
      <c r="H105" s="22">
        <f t="shared" si="76"/>
        <v>71.902760852706081</v>
      </c>
      <c r="I105" s="22">
        <f t="shared" si="76"/>
        <v>81.867577343514867</v>
      </c>
      <c r="J105" s="22">
        <f t="shared" si="76"/>
        <v>82.969099891398841</v>
      </c>
      <c r="K105" s="22">
        <f t="shared" si="76"/>
        <v>97.437040406785172</v>
      </c>
      <c r="L105" s="22">
        <f t="shared" si="76"/>
        <v>79.867825381896267</v>
      </c>
      <c r="M105" s="22">
        <f t="shared" si="76"/>
        <v>73.363813249912127</v>
      </c>
      <c r="N105" s="22">
        <f t="shared" si="76"/>
        <v>107.24840824615927</v>
      </c>
      <c r="O105" s="22">
        <f t="shared" si="76"/>
        <v>82.969099891398841</v>
      </c>
      <c r="P105" s="22">
        <f t="shared" si="76"/>
        <v>59.179780433546348</v>
      </c>
      <c r="Q105" s="22">
        <f t="shared" si="76"/>
        <v>75.553944416001471</v>
      </c>
      <c r="R105" s="22">
        <f t="shared" si="76"/>
        <v>81.867577343514867</v>
      </c>
      <c r="S105" s="22">
        <f t="shared" si="76"/>
        <v>92.837611003925332</v>
      </c>
      <c r="T105" s="22">
        <f t="shared" si="76"/>
        <v>73.363813249912127</v>
      </c>
      <c r="U105" s="22">
        <f t="shared" si="76"/>
        <v>88.30793433298453</v>
      </c>
      <c r="V105" s="22">
        <f t="shared" si="76"/>
        <v>58.829531606759517</v>
      </c>
      <c r="W105" s="22">
        <f t="shared" si="76"/>
        <v>79.721214878278772</v>
      </c>
      <c r="X105" s="22">
        <f t="shared" si="76"/>
        <v>69.535866066967472</v>
      </c>
      <c r="Y105" s="22">
        <f t="shared" si="76"/>
        <v>107.93191974031443</v>
      </c>
      <c r="Z105" s="22">
        <f t="shared" si="76"/>
        <v>71.902760852706081</v>
      </c>
      <c r="AA105" s="22">
        <f t="shared" si="76"/>
        <v>69.535866066967472</v>
      </c>
      <c r="AB105" s="22">
        <f t="shared" si="76"/>
        <v>82.229399541456075</v>
      </c>
      <c r="AC105" s="22">
        <f t="shared" si="76"/>
        <v>100.0603723087404</v>
      </c>
      <c r="AD105" s="22">
        <f t="shared" si="76"/>
        <v>70.821152883736488</v>
      </c>
      <c r="AE105" s="22">
        <f t="shared" si="76"/>
        <v>72.330842752112204</v>
      </c>
      <c r="AF105" s="22">
        <f t="shared" si="76"/>
        <v>95.765324826237006</v>
      </c>
      <c r="AG105" s="22">
        <f t="shared" si="76"/>
        <v>88.30793433298453</v>
      </c>
      <c r="AH105" s="22">
        <f t="shared" si="76"/>
        <v>82.229399541456075</v>
      </c>
      <c r="AI105" s="22">
        <f t="shared" si="76"/>
        <v>89.666882861003714</v>
      </c>
      <c r="AJ105" s="22">
        <f t="shared" si="76"/>
        <v>79.721214878278772</v>
      </c>
      <c r="AK105" s="22">
        <f t="shared" si="76"/>
        <v>131.36133571650458</v>
      </c>
      <c r="AL105" s="22">
        <f t="shared" si="76"/>
        <v>79.867825381896267</v>
      </c>
      <c r="AM105" s="22">
        <f t="shared" si="76"/>
        <v>115.1345834930373</v>
      </c>
      <c r="AN105" s="22">
        <f ca="1">AVERAGE(OFFSET($A105,0,Fixtures!$D$6,1,3))</f>
        <v>81.070789314863035</v>
      </c>
      <c r="AO105" s="22">
        <f ca="1">AVERAGE(OFFSET($A105,0,Fixtures!$D$6,1,6))</f>
        <v>84.919171107544443</v>
      </c>
      <c r="AP105" s="22">
        <f ca="1">AVERAGE(OFFSET($A105,0,Fixtures!$D$6,1,9))</f>
        <v>90.029384455672627</v>
      </c>
      <c r="AQ105" s="22">
        <f ca="1">AVERAGE(OFFSET($A105,0,Fixtures!$D$6,1,12))</f>
        <v>90.528138190904187</v>
      </c>
      <c r="AR105" s="22">
        <f ca="1">IF(OR(Fixtures!$D$6&lt;=0,Fixtures!$D$6&gt;39),AVERAGE(A105:AM105),AVERAGE(OFFSET($A105,0,Fixtures!$D$6,1,39-Fixtures!$D$6)))</f>
        <v>91.387897179635203</v>
      </c>
    </row>
    <row r="106" spans="1:44" x14ac:dyDescent="0.25">
      <c r="A106" s="30" t="s">
        <v>10</v>
      </c>
      <c r="B106" s="22">
        <f>MIN(VLOOKUP($A98,$A$2:$AM$12,B$14+1,FALSE),VLOOKUP($A106,$A$2:$AM$12,B$14+1,FALSE))</f>
        <v>84.988280748515805</v>
      </c>
      <c r="C106" s="22">
        <f t="shared" ref="C106:AM106" si="77">MIN(VLOOKUP($A98,$A$2:$AM$12,C$14+1,FALSE),VLOOKUP($A106,$A$2:$AM$12,C$14+1,FALSE))</f>
        <v>58.829531606759517</v>
      </c>
      <c r="D106" s="22">
        <f t="shared" si="77"/>
        <v>100.50259943955743</v>
      </c>
      <c r="E106" s="22">
        <f t="shared" si="77"/>
        <v>107.24840824615927</v>
      </c>
      <c r="F106" s="22">
        <f t="shared" si="77"/>
        <v>92.343709841779571</v>
      </c>
      <c r="G106" s="22">
        <f t="shared" si="77"/>
        <v>69.535866066967472</v>
      </c>
      <c r="H106" s="22">
        <f t="shared" si="77"/>
        <v>107.93191974031443</v>
      </c>
      <c r="I106" s="22">
        <f t="shared" si="77"/>
        <v>89.666882861003714</v>
      </c>
      <c r="J106" s="22">
        <f t="shared" si="77"/>
        <v>82.969099891398841</v>
      </c>
      <c r="K106" s="22">
        <f t="shared" si="77"/>
        <v>97.437040406785172</v>
      </c>
      <c r="L106" s="22">
        <f t="shared" si="77"/>
        <v>79.867825381896267</v>
      </c>
      <c r="M106" s="22">
        <f t="shared" si="77"/>
        <v>95.765324826237006</v>
      </c>
      <c r="N106" s="22">
        <f t="shared" si="77"/>
        <v>101.40667764504303</v>
      </c>
      <c r="O106" s="22">
        <f t="shared" si="77"/>
        <v>73.363813249912127</v>
      </c>
      <c r="P106" s="22">
        <f t="shared" si="77"/>
        <v>59.179780433546348</v>
      </c>
      <c r="Q106" s="22">
        <f t="shared" si="77"/>
        <v>72.330842752112204</v>
      </c>
      <c r="R106" s="22">
        <f t="shared" si="77"/>
        <v>79.721214878278772</v>
      </c>
      <c r="S106" s="22">
        <f t="shared" si="77"/>
        <v>100.0603723087404</v>
      </c>
      <c r="T106" s="22">
        <f t="shared" si="77"/>
        <v>73.363813249912127</v>
      </c>
      <c r="U106" s="22">
        <f t="shared" si="77"/>
        <v>58.829531606759517</v>
      </c>
      <c r="V106" s="22">
        <f t="shared" si="77"/>
        <v>88.30793433298453</v>
      </c>
      <c r="W106" s="22">
        <f t="shared" si="77"/>
        <v>79.721214878278772</v>
      </c>
      <c r="X106" s="22">
        <f t="shared" si="77"/>
        <v>92.837611003925332</v>
      </c>
      <c r="Y106" s="22">
        <f t="shared" si="77"/>
        <v>71.902760852706081</v>
      </c>
      <c r="Z106" s="22">
        <f t="shared" si="77"/>
        <v>71.902760852706081</v>
      </c>
      <c r="AA106" s="22">
        <f t="shared" si="77"/>
        <v>69.535866066967472</v>
      </c>
      <c r="AB106" s="22">
        <f t="shared" si="77"/>
        <v>81.867577343514867</v>
      </c>
      <c r="AC106" s="22">
        <f t="shared" si="77"/>
        <v>97.437040406785172</v>
      </c>
      <c r="AD106" s="22">
        <f t="shared" si="77"/>
        <v>59.179780433546348</v>
      </c>
      <c r="AE106" s="22">
        <f t="shared" si="77"/>
        <v>72.330842752112204</v>
      </c>
      <c r="AF106" s="22">
        <f t="shared" si="77"/>
        <v>82.969099891398841</v>
      </c>
      <c r="AG106" s="22">
        <f t="shared" si="77"/>
        <v>88.30793433298453</v>
      </c>
      <c r="AH106" s="22">
        <f t="shared" si="77"/>
        <v>97.616231022317663</v>
      </c>
      <c r="AI106" s="22">
        <f t="shared" si="77"/>
        <v>92.837611003925332</v>
      </c>
      <c r="AJ106" s="22">
        <f t="shared" si="77"/>
        <v>113.93108421748586</v>
      </c>
      <c r="AK106" s="22">
        <f t="shared" si="77"/>
        <v>82.229399541456075</v>
      </c>
      <c r="AL106" s="22">
        <f t="shared" si="77"/>
        <v>84.988280748515805</v>
      </c>
      <c r="AM106" s="22">
        <f t="shared" si="77"/>
        <v>75.553944416001471</v>
      </c>
      <c r="AN106" s="22">
        <f ca="1">AVERAGE(OFFSET($A106,0,Fixtures!$D$6,1,3))</f>
        <v>76.315887864147911</v>
      </c>
      <c r="AO106" s="22">
        <f ca="1">AVERAGE(OFFSET($A106,0,Fixtures!$D$6,1,6))</f>
        <v>82.973488139857452</v>
      </c>
      <c r="AP106" s="22">
        <f ca="1">AVERAGE(OFFSET($A106,0,Fixtures!$D$6,1,9))</f>
        <v>87.426558178001343</v>
      </c>
      <c r="AQ106" s="22">
        <f ca="1">AVERAGE(OFFSET($A106,0,Fixtures!$D$6,1,12))</f>
        <v>85.308094719223106</v>
      </c>
      <c r="AR106" s="22">
        <f ca="1">IF(OR(Fixtures!$D$6&lt;=0,Fixtures!$D$6&gt;39),AVERAGE(A106:AM106),AVERAGE(OFFSET($A106,0,Fixtures!$D$6,1,39-Fixtures!$D$6)))</f>
        <v>86.125568069684491</v>
      </c>
    </row>
    <row r="107" spans="1:44" x14ac:dyDescent="0.25">
      <c r="A107" s="30" t="s">
        <v>71</v>
      </c>
      <c r="B107" s="22">
        <f>MIN(VLOOKUP($A98,$A$2:$AM$12,B$14+1,FALSE),VLOOKUP($A107,$A$2:$AM$12,B$14+1,FALSE))</f>
        <v>82.229399541456075</v>
      </c>
      <c r="C107" s="22">
        <f t="shared" ref="C107:AM107" si="78">MIN(VLOOKUP($A98,$A$2:$AM$12,C$14+1,FALSE),VLOOKUP($A107,$A$2:$AM$12,C$14+1,FALSE))</f>
        <v>58.829531606759517</v>
      </c>
      <c r="D107" s="22">
        <f t="shared" si="78"/>
        <v>79.721214878278772</v>
      </c>
      <c r="E107" s="22">
        <f t="shared" si="78"/>
        <v>72.330842752112204</v>
      </c>
      <c r="F107" s="22">
        <f t="shared" si="78"/>
        <v>82.969099891398841</v>
      </c>
      <c r="G107" s="22">
        <f t="shared" si="78"/>
        <v>117.04650812095635</v>
      </c>
      <c r="H107" s="22">
        <f t="shared" si="78"/>
        <v>113.46819122701986</v>
      </c>
      <c r="I107" s="22">
        <f t="shared" si="78"/>
        <v>75.553944416001471</v>
      </c>
      <c r="J107" s="22">
        <f t="shared" si="78"/>
        <v>82.969099891398841</v>
      </c>
      <c r="K107" s="22">
        <f t="shared" si="78"/>
        <v>69.535866066967472</v>
      </c>
      <c r="L107" s="22">
        <f t="shared" si="78"/>
        <v>79.867825381896267</v>
      </c>
      <c r="M107" s="22">
        <f t="shared" si="78"/>
        <v>86.559186857900158</v>
      </c>
      <c r="N107" s="22">
        <f t="shared" si="78"/>
        <v>79.867825381896267</v>
      </c>
      <c r="O107" s="22">
        <f t="shared" si="78"/>
        <v>113.46819122701986</v>
      </c>
      <c r="P107" s="22">
        <f t="shared" si="78"/>
        <v>59.179780433546348</v>
      </c>
      <c r="Q107" s="22">
        <f t="shared" si="78"/>
        <v>58.829531606759517</v>
      </c>
      <c r="R107" s="22">
        <f t="shared" si="78"/>
        <v>81.867577343514867</v>
      </c>
      <c r="S107" s="22">
        <f t="shared" si="78"/>
        <v>100.50259943955743</v>
      </c>
      <c r="T107" s="22">
        <f t="shared" si="78"/>
        <v>73.363813249912127</v>
      </c>
      <c r="U107" s="22">
        <f t="shared" si="78"/>
        <v>81.867577343514867</v>
      </c>
      <c r="V107" s="22">
        <f t="shared" si="78"/>
        <v>92.837611003925332</v>
      </c>
      <c r="W107" s="22">
        <f t="shared" si="78"/>
        <v>79.721214878278772</v>
      </c>
      <c r="X107" s="22">
        <f t="shared" si="78"/>
        <v>88.30793433298453</v>
      </c>
      <c r="Y107" s="22">
        <f t="shared" si="78"/>
        <v>100.0603723087404</v>
      </c>
      <c r="Z107" s="22">
        <f t="shared" si="78"/>
        <v>71.902760852706081</v>
      </c>
      <c r="AA107" s="22">
        <f t="shared" si="78"/>
        <v>69.535866066967472</v>
      </c>
      <c r="AB107" s="22">
        <f t="shared" si="78"/>
        <v>82.229399541456075</v>
      </c>
      <c r="AC107" s="22">
        <f t="shared" si="78"/>
        <v>100.0603723087404</v>
      </c>
      <c r="AD107" s="22">
        <f t="shared" si="78"/>
        <v>70.821152883736488</v>
      </c>
      <c r="AE107" s="22">
        <f t="shared" si="78"/>
        <v>72.330842752112204</v>
      </c>
      <c r="AF107" s="22">
        <f t="shared" si="78"/>
        <v>97.616231022317663</v>
      </c>
      <c r="AG107" s="22">
        <f t="shared" si="78"/>
        <v>88.30793433298453</v>
      </c>
      <c r="AH107" s="22">
        <f t="shared" si="78"/>
        <v>97.616231022317663</v>
      </c>
      <c r="AI107" s="22">
        <f t="shared" si="78"/>
        <v>70.821152883736488</v>
      </c>
      <c r="AJ107" s="22">
        <f t="shared" si="78"/>
        <v>59.179780433546348</v>
      </c>
      <c r="AK107" s="22">
        <f t="shared" si="78"/>
        <v>97.437040406785172</v>
      </c>
      <c r="AL107" s="22">
        <f t="shared" si="78"/>
        <v>95.765324826237006</v>
      </c>
      <c r="AM107" s="22">
        <f t="shared" si="78"/>
        <v>101.40667764504303</v>
      </c>
      <c r="AN107" s="22">
        <f ca="1">AVERAGE(OFFSET($A107,0,Fixtures!$D$6,1,3))</f>
        <v>81.070789314863035</v>
      </c>
      <c r="AO107" s="22">
        <f ca="1">AVERAGE(OFFSET($A107,0,Fixtures!$D$6,1,6))</f>
        <v>87.792127387034824</v>
      </c>
      <c r="AP107" s="22">
        <f ca="1">AVERAGE(OFFSET($A107,0,Fixtures!$D$6,1,9))</f>
        <v>83.798970894030788</v>
      </c>
      <c r="AQ107" s="22">
        <f ca="1">AVERAGE(OFFSET($A107,0,Fixtures!$D$6,1,12))</f>
        <v>86.036127486035014</v>
      </c>
      <c r="AR107" s="22">
        <f ca="1">IF(OR(Fixtures!$D$6&lt;=0,Fixtures!$D$6&gt;39),AVERAGE(A107:AM107),AVERAGE(OFFSET($A107,0,Fixtures!$D$6,1,39-Fixtures!$D$6)))</f>
        <v>86.487521865232466</v>
      </c>
    </row>
    <row r="108" spans="1:44" x14ac:dyDescent="0.25">
      <c r="A108" s="30" t="s">
        <v>63</v>
      </c>
      <c r="B108" s="22">
        <f>MIN(VLOOKUP($A98,$A$2:$AM$12,B$14+1,FALSE),VLOOKUP($A108,$A$2:$AM$12,B$14+1,FALSE))</f>
        <v>84.988280748515805</v>
      </c>
      <c r="C108" s="22">
        <f t="shared" ref="C108:AM108" si="79">MIN(VLOOKUP($A98,$A$2:$AM$12,C$14+1,FALSE),VLOOKUP($A108,$A$2:$AM$12,C$14+1,FALSE))</f>
        <v>58.829531606759517</v>
      </c>
      <c r="D108" s="22">
        <f t="shared" si="79"/>
        <v>89.666882861003714</v>
      </c>
      <c r="E108" s="22">
        <f t="shared" si="79"/>
        <v>70.821152883736488</v>
      </c>
      <c r="F108" s="22">
        <f t="shared" si="79"/>
        <v>94.201022857939606</v>
      </c>
      <c r="G108" s="22">
        <f t="shared" si="79"/>
        <v>107.24840824615927</v>
      </c>
      <c r="H108" s="22">
        <f t="shared" si="79"/>
        <v>84.988280748515805</v>
      </c>
      <c r="I108" s="22">
        <f t="shared" si="79"/>
        <v>58.829531606759517</v>
      </c>
      <c r="J108" s="22">
        <f t="shared" si="79"/>
        <v>82.969099891398841</v>
      </c>
      <c r="K108" s="22">
        <f t="shared" si="79"/>
        <v>75.553944416001471</v>
      </c>
      <c r="L108" s="22">
        <f t="shared" si="79"/>
        <v>59.179780433546348</v>
      </c>
      <c r="M108" s="22">
        <f t="shared" si="79"/>
        <v>97.616231022317663</v>
      </c>
      <c r="N108" s="22">
        <f t="shared" si="79"/>
        <v>88.30793433298453</v>
      </c>
      <c r="O108" s="22">
        <f t="shared" si="79"/>
        <v>113.46819122701986</v>
      </c>
      <c r="P108" s="22">
        <f t="shared" si="79"/>
        <v>59.179780433546348</v>
      </c>
      <c r="Q108" s="22">
        <f t="shared" si="79"/>
        <v>82.969099891398841</v>
      </c>
      <c r="R108" s="22">
        <f t="shared" si="79"/>
        <v>81.867577343514867</v>
      </c>
      <c r="S108" s="22">
        <f t="shared" si="79"/>
        <v>100.50259943955743</v>
      </c>
      <c r="T108" s="22">
        <f t="shared" si="79"/>
        <v>71.902760852706081</v>
      </c>
      <c r="U108" s="22">
        <f t="shared" si="79"/>
        <v>107.47745649532192</v>
      </c>
      <c r="V108" s="22">
        <f t="shared" si="79"/>
        <v>69.535866066967472</v>
      </c>
      <c r="W108" s="22">
        <f t="shared" si="79"/>
        <v>79.721214878278772</v>
      </c>
      <c r="X108" s="22">
        <f t="shared" si="79"/>
        <v>95.765324826237006</v>
      </c>
      <c r="Y108" s="22">
        <f t="shared" si="79"/>
        <v>131.36133571650458</v>
      </c>
      <c r="Z108" s="22">
        <f t="shared" si="79"/>
        <v>71.902760852706081</v>
      </c>
      <c r="AA108" s="22">
        <f t="shared" si="79"/>
        <v>69.535866066967472</v>
      </c>
      <c r="AB108" s="22">
        <f t="shared" si="79"/>
        <v>82.229399541456075</v>
      </c>
      <c r="AC108" s="22">
        <f t="shared" si="79"/>
        <v>94.201022857939606</v>
      </c>
      <c r="AD108" s="22">
        <f t="shared" si="79"/>
        <v>70.821152883736488</v>
      </c>
      <c r="AE108" s="22">
        <f t="shared" si="79"/>
        <v>72.330842752112204</v>
      </c>
      <c r="AF108" s="22">
        <f t="shared" si="79"/>
        <v>107.93191974031443</v>
      </c>
      <c r="AG108" s="22">
        <f t="shared" si="79"/>
        <v>88.30793433298453</v>
      </c>
      <c r="AH108" s="22">
        <f t="shared" si="79"/>
        <v>72.330842752112204</v>
      </c>
      <c r="AI108" s="22">
        <f t="shared" si="79"/>
        <v>79.867825381896267</v>
      </c>
      <c r="AJ108" s="22">
        <f t="shared" si="79"/>
        <v>86.559186857900158</v>
      </c>
      <c r="AK108" s="22">
        <f t="shared" si="79"/>
        <v>73.363813249912127</v>
      </c>
      <c r="AL108" s="22">
        <f t="shared" si="79"/>
        <v>95.765324826237006</v>
      </c>
      <c r="AM108" s="22">
        <f t="shared" si="79"/>
        <v>81.867577343514867</v>
      </c>
      <c r="AN108" s="22">
        <f ca="1">AVERAGE(OFFSET($A108,0,Fixtures!$D$6,1,3))</f>
        <v>79.117672831262766</v>
      </c>
      <c r="AO108" s="22">
        <f ca="1">AVERAGE(OFFSET($A108,0,Fixtures!$D$6,1,6))</f>
        <v>84.320619219866572</v>
      </c>
      <c r="AP108" s="22">
        <f ca="1">AVERAGE(OFFSET($A108,0,Fixtures!$D$6,1,9))</f>
        <v>82.857171200989782</v>
      </c>
      <c r="AQ108" s="22">
        <f ca="1">AVERAGE(OFFSET($A108,0,Fixtures!$D$6,1,12))</f>
        <v>83.53875965082689</v>
      </c>
      <c r="AR108" s="22">
        <f ca="1">IF(OR(Fixtures!$D$6&lt;=0,Fixtures!$D$6&gt;39),AVERAGE(A108:AM108),AVERAGE(OFFSET($A108,0,Fixtures!$D$6,1,39-Fixtures!$D$6)))</f>
        <v>83.940676634423639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si="80">MIN(VLOOKUP($A110,$A$2:$AM$12,B$14+1,FALSE),VLOOKUP($A111,$A$2:$AM$12,B$14+1,FALSE))</f>
        <v>97.616231022317663</v>
      </c>
      <c r="C111" s="22">
        <f t="shared" si="80"/>
        <v>69.535866066967472</v>
      </c>
      <c r="D111" s="22">
        <f t="shared" si="80"/>
        <v>95.765324826237006</v>
      </c>
      <c r="E111" s="22">
        <f t="shared" si="80"/>
        <v>71.902760852706081</v>
      </c>
      <c r="F111" s="22">
        <f t="shared" si="80"/>
        <v>79.721214878278772</v>
      </c>
      <c r="G111" s="22">
        <f t="shared" si="80"/>
        <v>69.535866066967472</v>
      </c>
      <c r="H111" s="22">
        <f t="shared" si="80"/>
        <v>79.867825381896267</v>
      </c>
      <c r="I111" s="22">
        <f t="shared" si="80"/>
        <v>86.559186857900158</v>
      </c>
      <c r="J111" s="22">
        <f t="shared" si="80"/>
        <v>82.229399541456075</v>
      </c>
      <c r="K111" s="22">
        <f t="shared" si="80"/>
        <v>107.47745649532192</v>
      </c>
      <c r="L111" s="22">
        <f t="shared" si="80"/>
        <v>129.75064428616039</v>
      </c>
      <c r="M111" s="22">
        <f t="shared" si="80"/>
        <v>95.765324826237006</v>
      </c>
      <c r="N111" s="22">
        <f t="shared" si="80"/>
        <v>59.179780433546348</v>
      </c>
      <c r="O111" s="22">
        <f t="shared" si="80"/>
        <v>73.363813249912127</v>
      </c>
      <c r="P111" s="22">
        <f t="shared" si="80"/>
        <v>70.821152883736488</v>
      </c>
      <c r="Q111" s="22">
        <f t="shared" si="80"/>
        <v>72.330842752112204</v>
      </c>
      <c r="R111" s="22">
        <f t="shared" si="80"/>
        <v>79.721214878278772</v>
      </c>
      <c r="S111" s="22">
        <f t="shared" si="80"/>
        <v>94.201022857939606</v>
      </c>
      <c r="T111" s="22">
        <f t="shared" si="80"/>
        <v>70.821152883736488</v>
      </c>
      <c r="U111" s="22">
        <f t="shared" si="80"/>
        <v>58.829531606759517</v>
      </c>
      <c r="V111" s="22">
        <f t="shared" si="80"/>
        <v>88.30793433298453</v>
      </c>
      <c r="W111" s="22">
        <f t="shared" si="80"/>
        <v>131.36133571650458</v>
      </c>
      <c r="X111" s="22">
        <f t="shared" si="80"/>
        <v>92.837611003925332</v>
      </c>
      <c r="Y111" s="22">
        <f t="shared" si="80"/>
        <v>71.902760852706081</v>
      </c>
      <c r="Z111" s="22">
        <f t="shared" si="80"/>
        <v>84.988280748515805</v>
      </c>
      <c r="AA111" s="22">
        <f t="shared" si="80"/>
        <v>79.867825381896267</v>
      </c>
      <c r="AB111" s="22">
        <f t="shared" si="80"/>
        <v>81.867577343514867</v>
      </c>
      <c r="AC111" s="22">
        <f t="shared" si="80"/>
        <v>75.553944416001471</v>
      </c>
      <c r="AD111" s="22">
        <f t="shared" si="80"/>
        <v>59.179780433546348</v>
      </c>
      <c r="AE111" s="22">
        <f t="shared" si="80"/>
        <v>86.559186857900158</v>
      </c>
      <c r="AF111" s="22">
        <f t="shared" si="80"/>
        <v>72.330842752112204</v>
      </c>
      <c r="AG111" s="22">
        <f t="shared" si="80"/>
        <v>89.666882861003714</v>
      </c>
      <c r="AH111" s="22">
        <f t="shared" si="80"/>
        <v>153.15454229967779</v>
      </c>
      <c r="AI111" s="22">
        <f t="shared" si="80"/>
        <v>107.24840824615927</v>
      </c>
      <c r="AJ111" s="22">
        <f t="shared" si="80"/>
        <v>58.829531606759517</v>
      </c>
      <c r="AK111" s="22">
        <f t="shared" si="80"/>
        <v>82.229399541456075</v>
      </c>
      <c r="AL111" s="22">
        <f t="shared" si="80"/>
        <v>82.969099891398841</v>
      </c>
      <c r="AM111" s="22">
        <f t="shared" si="80"/>
        <v>75.553944416001471</v>
      </c>
      <c r="AN111" s="22">
        <f ca="1">AVERAGE(OFFSET($A111,0,Fixtures!$D$6,1,3))</f>
        <v>73.764303902482666</v>
      </c>
      <c r="AO111" s="22">
        <f ca="1">AVERAGE(OFFSET($A111,0,Fixtures!$D$6,1,6))</f>
        <v>89.40752993670695</v>
      </c>
      <c r="AP111" s="22">
        <f ca="1">AVERAGE(OFFSET($A111,0,Fixtures!$D$6,1,9))</f>
        <v>87.194724334957399</v>
      </c>
      <c r="AQ111" s="22">
        <f ca="1">AVERAGE(OFFSET($A111,0,Fixtures!$D$6,1,12))</f>
        <v>84.753322268708303</v>
      </c>
      <c r="AR111" s="22">
        <f ca="1">IF(OR(Fixtures!$D$6&lt;=0,Fixtures!$D$6&gt;39),AVERAGE(A111:AM111),AVERAGE(OFFSET($A111,0,Fixtures!$D$6,1,39-Fixtures!$D$6)))</f>
        <v>85.75232393836518</v>
      </c>
    </row>
    <row r="112" spans="1:44" x14ac:dyDescent="0.25">
      <c r="A112" s="30" t="s">
        <v>121</v>
      </c>
      <c r="B112" s="22">
        <f>MIN(VLOOKUP($A110,$A$2:$AM$12,B$14+1,FALSE),VLOOKUP($A112,$A$2:$AM$12,B$14+1,FALSE))</f>
        <v>89.666882861003714</v>
      </c>
      <c r="C112" s="22">
        <f t="shared" ref="C112:AM112" si="81">MIN(VLOOKUP($A110,$A$2:$AM$12,C$14+1,FALSE),VLOOKUP($A112,$A$2:$AM$12,C$14+1,FALSE))</f>
        <v>79.721214878278772</v>
      </c>
      <c r="D112" s="22">
        <f t="shared" si="81"/>
        <v>94.201022857939606</v>
      </c>
      <c r="E112" s="22">
        <f t="shared" si="81"/>
        <v>107.24840824615927</v>
      </c>
      <c r="F112" s="22">
        <f t="shared" si="81"/>
        <v>79.867825381896267</v>
      </c>
      <c r="G112" s="22">
        <f t="shared" si="81"/>
        <v>69.535866066967472</v>
      </c>
      <c r="H112" s="22">
        <f t="shared" si="81"/>
        <v>107.93191974031443</v>
      </c>
      <c r="I112" s="22">
        <f t="shared" si="81"/>
        <v>88.30793433298453</v>
      </c>
      <c r="J112" s="22">
        <f t="shared" si="81"/>
        <v>100.0603723087404</v>
      </c>
      <c r="K112" s="22">
        <f t="shared" si="81"/>
        <v>95.765324826237006</v>
      </c>
      <c r="L112" s="22">
        <f t="shared" si="81"/>
        <v>70.821152883736488</v>
      </c>
      <c r="M112" s="22">
        <f t="shared" si="81"/>
        <v>95.765324826237006</v>
      </c>
      <c r="N112" s="22">
        <f t="shared" si="81"/>
        <v>101.40667764504303</v>
      </c>
      <c r="O112" s="22">
        <f t="shared" si="81"/>
        <v>73.363813249912127</v>
      </c>
      <c r="P112" s="22">
        <f t="shared" si="81"/>
        <v>70.821152883736488</v>
      </c>
      <c r="Q112" s="22">
        <f t="shared" si="81"/>
        <v>72.330842752112204</v>
      </c>
      <c r="R112" s="22">
        <f t="shared" si="81"/>
        <v>71.902760852706081</v>
      </c>
      <c r="S112" s="22">
        <f t="shared" si="81"/>
        <v>75.553944416001471</v>
      </c>
      <c r="T112" s="22">
        <f t="shared" si="81"/>
        <v>107.93191974031443</v>
      </c>
      <c r="U112" s="22">
        <f t="shared" si="81"/>
        <v>58.829531606759517</v>
      </c>
      <c r="V112" s="22">
        <f t="shared" si="81"/>
        <v>88.30793433298453</v>
      </c>
      <c r="W112" s="22">
        <f t="shared" si="81"/>
        <v>117.04650812095635</v>
      </c>
      <c r="X112" s="22">
        <f t="shared" si="81"/>
        <v>81.867577343514867</v>
      </c>
      <c r="Y112" s="22">
        <f t="shared" si="81"/>
        <v>71.902760852706081</v>
      </c>
      <c r="Z112" s="22">
        <f t="shared" si="81"/>
        <v>97.437040406785172</v>
      </c>
      <c r="AA112" s="22">
        <f t="shared" si="81"/>
        <v>73.363813249912127</v>
      </c>
      <c r="AB112" s="22">
        <f t="shared" si="81"/>
        <v>81.867577343514867</v>
      </c>
      <c r="AC112" s="22">
        <f t="shared" si="81"/>
        <v>58.829531606759517</v>
      </c>
      <c r="AD112" s="22">
        <f t="shared" si="81"/>
        <v>59.179780433546348</v>
      </c>
      <c r="AE112" s="22">
        <f t="shared" si="81"/>
        <v>82.969099891398841</v>
      </c>
      <c r="AF112" s="22">
        <f t="shared" si="81"/>
        <v>82.969099891398841</v>
      </c>
      <c r="AG112" s="22">
        <f t="shared" si="81"/>
        <v>89.666882861003714</v>
      </c>
      <c r="AH112" s="22">
        <f t="shared" si="81"/>
        <v>86.559186857900158</v>
      </c>
      <c r="AI112" s="22">
        <f t="shared" si="81"/>
        <v>117.04650812095635</v>
      </c>
      <c r="AJ112" s="22">
        <f t="shared" si="81"/>
        <v>131.08138785641688</v>
      </c>
      <c r="AK112" s="22">
        <f t="shared" si="81"/>
        <v>82.229399541456075</v>
      </c>
      <c r="AL112" s="22">
        <f t="shared" si="81"/>
        <v>59.179780433546348</v>
      </c>
      <c r="AM112" s="22">
        <f t="shared" si="81"/>
        <v>75.553944416001471</v>
      </c>
      <c r="AN112" s="22">
        <f ca="1">AVERAGE(OFFSET($A112,0,Fixtures!$D$6,1,3))</f>
        <v>66.992803977234914</v>
      </c>
      <c r="AO112" s="22">
        <f ca="1">AVERAGE(OFFSET($A112,0,Fixtures!$D$6,1,6))</f>
        <v>76.695596923667907</v>
      </c>
      <c r="AP112" s="22">
        <f ca="1">AVERAGE(OFFSET($A112,0,Fixtures!$D$6,1,9))</f>
        <v>87.836764117870743</v>
      </c>
      <c r="AQ112" s="22">
        <f ca="1">AVERAGE(OFFSET($A112,0,Fixtures!$D$6,1,12))</f>
        <v>82.688117157301619</v>
      </c>
      <c r="AR112" s="22">
        <f ca="1">IF(OR(Fixtures!$D$6&lt;=0,Fixtures!$D$6&gt;39),AVERAGE(A112:AM112),AVERAGE(OFFSET($A112,0,Fixtures!$D$6,1,39-Fixtures!$D$6)))</f>
        <v>84.114963810034965</v>
      </c>
    </row>
    <row r="113" spans="1:44" x14ac:dyDescent="0.25">
      <c r="A113" s="30" t="s">
        <v>73</v>
      </c>
      <c r="B113" s="22">
        <f>MIN(VLOOKUP($A110,$A$2:$AM$12,B$14+1,FALSE),VLOOKUP($A113,$A$2:$AM$12,B$14+1,FALSE))</f>
        <v>75.553944416001471</v>
      </c>
      <c r="C113" s="22">
        <f t="shared" ref="C113:AM113" si="82">MIN(VLOOKUP($A110,$A$2:$AM$12,C$14+1,FALSE),VLOOKUP($A113,$A$2:$AM$12,C$14+1,FALSE))</f>
        <v>100.0603723087404</v>
      </c>
      <c r="D113" s="22">
        <f t="shared" si="82"/>
        <v>100.50259943955743</v>
      </c>
      <c r="E113" s="22">
        <f t="shared" si="82"/>
        <v>107.24840824615927</v>
      </c>
      <c r="F113" s="22">
        <f t="shared" si="82"/>
        <v>92.343709841779571</v>
      </c>
      <c r="G113" s="22">
        <f t="shared" si="82"/>
        <v>69.535866066967472</v>
      </c>
      <c r="H113" s="22">
        <f t="shared" si="82"/>
        <v>79.721214878278772</v>
      </c>
      <c r="I113" s="22">
        <f t="shared" si="82"/>
        <v>101.40667764504303</v>
      </c>
      <c r="J113" s="22">
        <f t="shared" si="82"/>
        <v>70.821152883736488</v>
      </c>
      <c r="K113" s="22">
        <f t="shared" si="82"/>
        <v>89.666882861003714</v>
      </c>
      <c r="L113" s="22">
        <f t="shared" si="82"/>
        <v>107.24840824615927</v>
      </c>
      <c r="M113" s="22">
        <f t="shared" si="82"/>
        <v>72.330842752112204</v>
      </c>
      <c r="N113" s="22">
        <f t="shared" si="82"/>
        <v>92.837611003925332</v>
      </c>
      <c r="O113" s="22">
        <f t="shared" si="82"/>
        <v>73.363813249912127</v>
      </c>
      <c r="P113" s="22">
        <f t="shared" si="82"/>
        <v>70.821152883736488</v>
      </c>
      <c r="Q113" s="22">
        <f t="shared" si="82"/>
        <v>72.330842752112204</v>
      </c>
      <c r="R113" s="22">
        <f t="shared" si="82"/>
        <v>79.721214878278772</v>
      </c>
      <c r="S113" s="22">
        <f t="shared" si="82"/>
        <v>79.867825381896267</v>
      </c>
      <c r="T113" s="22">
        <f t="shared" si="82"/>
        <v>82.969099891398841</v>
      </c>
      <c r="U113" s="22">
        <f t="shared" si="82"/>
        <v>58.829531606759517</v>
      </c>
      <c r="V113" s="22">
        <f t="shared" si="82"/>
        <v>88.30793433298453</v>
      </c>
      <c r="W113" s="22">
        <f t="shared" si="82"/>
        <v>73.363813249912127</v>
      </c>
      <c r="X113" s="22">
        <f t="shared" si="82"/>
        <v>86.559186857900158</v>
      </c>
      <c r="Y113" s="22">
        <f t="shared" si="82"/>
        <v>71.902760852706081</v>
      </c>
      <c r="Z113" s="22">
        <f t="shared" si="82"/>
        <v>81.867577343514867</v>
      </c>
      <c r="AA113" s="22">
        <f t="shared" si="82"/>
        <v>79.867825381896267</v>
      </c>
      <c r="AB113" s="22">
        <f t="shared" si="82"/>
        <v>81.867577343514867</v>
      </c>
      <c r="AC113" s="22">
        <f t="shared" si="82"/>
        <v>97.437040406785172</v>
      </c>
      <c r="AD113" s="22">
        <f t="shared" si="82"/>
        <v>59.179780433546348</v>
      </c>
      <c r="AE113" s="22">
        <f t="shared" si="82"/>
        <v>58.829531606759517</v>
      </c>
      <c r="AF113" s="22">
        <f t="shared" si="82"/>
        <v>82.969099891398841</v>
      </c>
      <c r="AG113" s="22">
        <f t="shared" si="82"/>
        <v>59.179780433546348</v>
      </c>
      <c r="AH113" s="22">
        <f t="shared" si="82"/>
        <v>131.08138785641688</v>
      </c>
      <c r="AI113" s="22">
        <f t="shared" si="82"/>
        <v>88.30793433298453</v>
      </c>
      <c r="AJ113" s="22">
        <f t="shared" si="82"/>
        <v>107.47745649532192</v>
      </c>
      <c r="AK113" s="22">
        <f t="shared" si="82"/>
        <v>82.229399541456075</v>
      </c>
      <c r="AL113" s="22">
        <f t="shared" si="82"/>
        <v>84.988280748515805</v>
      </c>
      <c r="AM113" s="22">
        <f t="shared" si="82"/>
        <v>75.553944416001471</v>
      </c>
      <c r="AN113" s="22">
        <f ca="1">AVERAGE(OFFSET($A113,0,Fixtures!$D$6,1,3))</f>
        <v>71.815450815697019</v>
      </c>
      <c r="AO113" s="22">
        <f ca="1">AVERAGE(OFFSET($A113,0,Fixtures!$D$6,1,6))</f>
        <v>81.446103438075525</v>
      </c>
      <c r="AP113" s="22">
        <f ca="1">AVERAGE(OFFSET($A113,0,Fixtures!$D$6,1,9))</f>
        <v>85.187934555357288</v>
      </c>
      <c r="AQ113" s="22">
        <f ca="1">AVERAGE(OFFSET($A113,0,Fixtures!$D$6,1,12))</f>
        <v>83.25409058153582</v>
      </c>
      <c r="AR113" s="22">
        <f ca="1">IF(OR(Fixtures!$D$6&lt;=0,Fixtures!$D$6&gt;39),AVERAGE(A113:AM113),AVERAGE(OFFSET($A113,0,Fixtures!$D$6,1,39-Fixtures!$D$6)))</f>
        <v>84.29396692388481</v>
      </c>
    </row>
    <row r="114" spans="1:44" x14ac:dyDescent="0.25">
      <c r="A114" s="30" t="s">
        <v>61</v>
      </c>
      <c r="B114" s="22">
        <f>MIN(VLOOKUP($A110,$A$2:$AM$12,B$14+1,FALSE),VLOOKUP($A114,$A$2:$AM$12,B$14+1,FALSE))</f>
        <v>94.201022857939606</v>
      </c>
      <c r="C114" s="22">
        <f t="shared" ref="C114:AM114" si="83">MIN(VLOOKUP($A110,$A$2:$AM$12,C$14+1,FALSE),VLOOKUP($A114,$A$2:$AM$12,C$14+1,FALSE))</f>
        <v>101.40667764504303</v>
      </c>
      <c r="D114" s="22">
        <f t="shared" si="83"/>
        <v>100.50259943955743</v>
      </c>
      <c r="E114" s="22">
        <f t="shared" si="83"/>
        <v>107.24840824615927</v>
      </c>
      <c r="F114" s="22">
        <f t="shared" si="83"/>
        <v>92.343709841779571</v>
      </c>
      <c r="G114" s="22">
        <f t="shared" si="83"/>
        <v>69.535866066967472</v>
      </c>
      <c r="H114" s="22">
        <f t="shared" si="83"/>
        <v>100.0603723087404</v>
      </c>
      <c r="I114" s="22">
        <f t="shared" si="83"/>
        <v>95.765324826237006</v>
      </c>
      <c r="J114" s="22">
        <f t="shared" si="83"/>
        <v>113.46819122701986</v>
      </c>
      <c r="K114" s="22">
        <f t="shared" si="83"/>
        <v>107.47745649532192</v>
      </c>
      <c r="L114" s="22">
        <f t="shared" si="83"/>
        <v>92.343709841779571</v>
      </c>
      <c r="M114" s="22">
        <f t="shared" si="83"/>
        <v>79.721214878278772</v>
      </c>
      <c r="N114" s="22">
        <f t="shared" si="83"/>
        <v>89.666882861003714</v>
      </c>
      <c r="O114" s="22">
        <f t="shared" si="83"/>
        <v>58.829531606759517</v>
      </c>
      <c r="P114" s="22">
        <f t="shared" si="83"/>
        <v>70.821152883736488</v>
      </c>
      <c r="Q114" s="22">
        <f t="shared" si="83"/>
        <v>72.330842752112204</v>
      </c>
      <c r="R114" s="22">
        <f t="shared" si="83"/>
        <v>59.179780433546348</v>
      </c>
      <c r="S114" s="22">
        <f t="shared" si="83"/>
        <v>84.988280748515805</v>
      </c>
      <c r="T114" s="22">
        <f t="shared" si="83"/>
        <v>117.04650812095635</v>
      </c>
      <c r="U114" s="22">
        <f t="shared" si="83"/>
        <v>58.829531606759517</v>
      </c>
      <c r="V114" s="22">
        <f t="shared" si="83"/>
        <v>81.867577343514867</v>
      </c>
      <c r="W114" s="22">
        <f t="shared" si="83"/>
        <v>131.36133571650458</v>
      </c>
      <c r="X114" s="22">
        <f t="shared" si="83"/>
        <v>92.837611003925332</v>
      </c>
      <c r="Y114" s="22">
        <f t="shared" si="83"/>
        <v>71.902760852706081</v>
      </c>
      <c r="Z114" s="22">
        <f t="shared" si="83"/>
        <v>82.969099891398841</v>
      </c>
      <c r="AA114" s="22">
        <f t="shared" si="83"/>
        <v>79.867825381896267</v>
      </c>
      <c r="AB114" s="22">
        <f t="shared" si="83"/>
        <v>69.535866066967472</v>
      </c>
      <c r="AC114" s="22">
        <f t="shared" si="83"/>
        <v>72.330842752112204</v>
      </c>
      <c r="AD114" s="22">
        <f t="shared" si="83"/>
        <v>59.179780433546348</v>
      </c>
      <c r="AE114" s="22">
        <f t="shared" si="83"/>
        <v>86.559186857900158</v>
      </c>
      <c r="AF114" s="22">
        <f t="shared" si="83"/>
        <v>73.363813249912127</v>
      </c>
      <c r="AG114" s="22">
        <f t="shared" si="83"/>
        <v>71.902760852706081</v>
      </c>
      <c r="AH114" s="22">
        <f t="shared" si="83"/>
        <v>75.553944416001471</v>
      </c>
      <c r="AI114" s="22">
        <f t="shared" si="83"/>
        <v>97.437040406785172</v>
      </c>
      <c r="AJ114" s="22">
        <f t="shared" si="83"/>
        <v>131.08138785641688</v>
      </c>
      <c r="AK114" s="22">
        <f t="shared" si="83"/>
        <v>82.229399541456075</v>
      </c>
      <c r="AL114" s="22">
        <f t="shared" si="83"/>
        <v>84.988280748515805</v>
      </c>
      <c r="AM114" s="22">
        <f t="shared" si="83"/>
        <v>75.553944416001471</v>
      </c>
      <c r="AN114" s="22">
        <f ca="1">AVERAGE(OFFSET($A114,0,Fixtures!$D$6,1,3))</f>
        <v>72.689936681186239</v>
      </c>
      <c r="AO114" s="22">
        <f ca="1">AVERAGE(OFFSET($A114,0,Fixtures!$D$6,1,6))</f>
        <v>73.148388093696397</v>
      </c>
      <c r="AP114" s="22">
        <f ca="1">AVERAGE(OFFSET($A114,0,Fixtures!$D$6,1,9))</f>
        <v>83.293128485204051</v>
      </c>
      <c r="AQ114" s="22">
        <f ca="1">AVERAGE(OFFSET($A114,0,Fixtures!$D$6,1,12))</f>
        <v>81.905859851045008</v>
      </c>
      <c r="AR114" s="22">
        <f ca="1">IF(OR(Fixtures!$D$6&lt;=0,Fixtures!$D$6&gt;39),AVERAGE(A114:AM114),AVERAGE(OFFSET($A114,0,Fixtures!$D$6,1,39-Fixtures!$D$6)))</f>
        <v>82.74367104830489</v>
      </c>
    </row>
    <row r="115" spans="1:44" x14ac:dyDescent="0.25">
      <c r="A115" s="30" t="s">
        <v>53</v>
      </c>
      <c r="B115" s="22">
        <f>MIN(VLOOKUP($A110,$A$2:$AM$12,B$14+1,FALSE),VLOOKUP($A115,$A$2:$AM$12,B$14+1,FALSE))</f>
        <v>95.765324826237006</v>
      </c>
      <c r="C115" s="22">
        <f t="shared" ref="C115:AM115" si="84">MIN(VLOOKUP($A110,$A$2:$AM$12,C$14+1,FALSE),VLOOKUP($A115,$A$2:$AM$12,C$14+1,FALSE))</f>
        <v>92.343709841779571</v>
      </c>
      <c r="D115" s="22">
        <f t="shared" si="84"/>
        <v>100.50259943955743</v>
      </c>
      <c r="E115" s="22">
        <f t="shared" si="84"/>
        <v>81.867577343514867</v>
      </c>
      <c r="F115" s="22">
        <f t="shared" si="84"/>
        <v>92.343709841779571</v>
      </c>
      <c r="G115" s="22">
        <f t="shared" si="84"/>
        <v>69.535866066967472</v>
      </c>
      <c r="H115" s="22">
        <f t="shared" si="84"/>
        <v>70.821152883736488</v>
      </c>
      <c r="I115" s="22">
        <f t="shared" si="84"/>
        <v>97.437040406785172</v>
      </c>
      <c r="J115" s="22">
        <f t="shared" si="84"/>
        <v>113.46819122701986</v>
      </c>
      <c r="K115" s="22">
        <f t="shared" si="84"/>
        <v>101.40667764504303</v>
      </c>
      <c r="L115" s="22">
        <f t="shared" si="84"/>
        <v>107.47745649532192</v>
      </c>
      <c r="M115" s="22">
        <f t="shared" si="84"/>
        <v>95.765324826237006</v>
      </c>
      <c r="N115" s="22">
        <f t="shared" si="84"/>
        <v>101.40667764504303</v>
      </c>
      <c r="O115" s="22">
        <f t="shared" si="84"/>
        <v>73.363813249912127</v>
      </c>
      <c r="P115" s="22">
        <f t="shared" si="84"/>
        <v>69.535866066967472</v>
      </c>
      <c r="Q115" s="22">
        <f t="shared" si="84"/>
        <v>72.330842752112204</v>
      </c>
      <c r="R115" s="22">
        <f t="shared" si="84"/>
        <v>79.721214878278772</v>
      </c>
      <c r="S115" s="22">
        <f t="shared" si="84"/>
        <v>72.330842752112204</v>
      </c>
      <c r="T115" s="22">
        <f t="shared" si="84"/>
        <v>79.721214878278772</v>
      </c>
      <c r="U115" s="22">
        <f t="shared" si="84"/>
        <v>58.829531606759517</v>
      </c>
      <c r="V115" s="22">
        <f t="shared" si="84"/>
        <v>86.559186857900158</v>
      </c>
      <c r="W115" s="22">
        <f t="shared" si="84"/>
        <v>82.969099891398841</v>
      </c>
      <c r="X115" s="22">
        <f t="shared" si="84"/>
        <v>92.837611003925332</v>
      </c>
      <c r="Y115" s="22">
        <f t="shared" si="84"/>
        <v>71.902760852706081</v>
      </c>
      <c r="Z115" s="22">
        <f t="shared" si="84"/>
        <v>75.553944416001471</v>
      </c>
      <c r="AA115" s="22">
        <f t="shared" si="84"/>
        <v>79.867825381896267</v>
      </c>
      <c r="AB115" s="22">
        <f t="shared" si="84"/>
        <v>59.179780433546348</v>
      </c>
      <c r="AC115" s="22">
        <f t="shared" si="84"/>
        <v>97.437040406785172</v>
      </c>
      <c r="AD115" s="22">
        <f t="shared" si="84"/>
        <v>59.179780433546348</v>
      </c>
      <c r="AE115" s="22">
        <f t="shared" si="84"/>
        <v>84.988280748515805</v>
      </c>
      <c r="AF115" s="22">
        <f t="shared" si="84"/>
        <v>82.969099891398841</v>
      </c>
      <c r="AG115" s="22">
        <f t="shared" si="84"/>
        <v>79.867825381896267</v>
      </c>
      <c r="AH115" s="22">
        <f t="shared" si="84"/>
        <v>131.36133571650458</v>
      </c>
      <c r="AI115" s="22">
        <f t="shared" si="84"/>
        <v>113.93108421748586</v>
      </c>
      <c r="AJ115" s="22">
        <f t="shared" si="84"/>
        <v>100.0603723087404</v>
      </c>
      <c r="AK115" s="22">
        <f t="shared" si="84"/>
        <v>82.229399541456075</v>
      </c>
      <c r="AL115" s="22">
        <f t="shared" si="84"/>
        <v>84.988280748515805</v>
      </c>
      <c r="AM115" s="22">
        <f t="shared" si="84"/>
        <v>75.553944416001471</v>
      </c>
      <c r="AN115" s="22">
        <f ca="1">AVERAGE(OFFSET($A115,0,Fixtures!$D$6,1,3))</f>
        <v>80.535033862949106</v>
      </c>
      <c r="AO115" s="22">
        <f ca="1">AVERAGE(OFFSET($A115,0,Fixtures!$D$6,1,6))</f>
        <v>89.300560429774507</v>
      </c>
      <c r="AP115" s="22">
        <f ca="1">AVERAGE(OFFSET($A115,0,Fixtures!$D$6,1,9))</f>
        <v>92.447135405147691</v>
      </c>
      <c r="AQ115" s="22">
        <f ca="1">AVERAGE(OFFSET($A115,0,Fixtures!$D$6,1,12))</f>
        <v>89.425123139482977</v>
      </c>
      <c r="AR115" s="22">
        <f ca="1">IF(OR(Fixtures!$D$6&lt;=0,Fixtures!$D$6&gt;39),AVERAGE(A115:AM115),AVERAGE(OFFSET($A115,0,Fixtures!$D$6,1,39-Fixtures!$D$6)))</f>
        <v>90.233313073713319</v>
      </c>
    </row>
    <row r="116" spans="1:44" x14ac:dyDescent="0.25">
      <c r="A116" s="30" t="s">
        <v>2</v>
      </c>
      <c r="B116" s="22">
        <f>MIN(VLOOKUP($A110,$A$2:$AM$12,B$14+1,FALSE),VLOOKUP($A116,$A$2:$AM$12,B$14+1,FALSE))</f>
        <v>82.969099891398841</v>
      </c>
      <c r="C116" s="22">
        <f t="shared" ref="C116:AM116" si="85">MIN(VLOOKUP($A110,$A$2:$AM$12,C$14+1,FALSE),VLOOKUP($A116,$A$2:$AM$12,C$14+1,FALSE))</f>
        <v>86.559186857900158</v>
      </c>
      <c r="D116" s="22">
        <f t="shared" si="85"/>
        <v>100.50259943955743</v>
      </c>
      <c r="E116" s="22">
        <f t="shared" si="85"/>
        <v>73.363813249912127</v>
      </c>
      <c r="F116" s="22">
        <f t="shared" si="85"/>
        <v>92.343709841779571</v>
      </c>
      <c r="G116" s="22">
        <f t="shared" si="85"/>
        <v>69.535866066967472</v>
      </c>
      <c r="H116" s="22">
        <f t="shared" si="85"/>
        <v>107.93191974031443</v>
      </c>
      <c r="I116" s="22">
        <f t="shared" si="85"/>
        <v>107.24840824615927</v>
      </c>
      <c r="J116" s="22">
        <f t="shared" si="85"/>
        <v>113.46819122701986</v>
      </c>
      <c r="K116" s="22">
        <f t="shared" si="85"/>
        <v>92.837611003925332</v>
      </c>
      <c r="L116" s="22">
        <f t="shared" si="85"/>
        <v>97.437040406785172</v>
      </c>
      <c r="M116" s="22">
        <f t="shared" si="85"/>
        <v>69.535866066967472</v>
      </c>
      <c r="N116" s="22">
        <f t="shared" si="85"/>
        <v>100.0603723087404</v>
      </c>
      <c r="O116" s="22">
        <f t="shared" si="85"/>
        <v>73.363813249912127</v>
      </c>
      <c r="P116" s="22">
        <f t="shared" si="85"/>
        <v>70.821152883736488</v>
      </c>
      <c r="Q116" s="22">
        <f t="shared" si="85"/>
        <v>72.330842752112204</v>
      </c>
      <c r="R116" s="22">
        <f t="shared" si="85"/>
        <v>79.721214878278772</v>
      </c>
      <c r="S116" s="22">
        <f t="shared" si="85"/>
        <v>58.829531606759517</v>
      </c>
      <c r="T116" s="22">
        <f t="shared" si="85"/>
        <v>131.08138785641688</v>
      </c>
      <c r="U116" s="22">
        <f t="shared" si="85"/>
        <v>58.829531606759517</v>
      </c>
      <c r="V116" s="22">
        <f t="shared" si="85"/>
        <v>88.30793433298453</v>
      </c>
      <c r="W116" s="22">
        <f t="shared" si="85"/>
        <v>113.46819122701986</v>
      </c>
      <c r="X116" s="22">
        <f t="shared" si="85"/>
        <v>92.837611003925332</v>
      </c>
      <c r="Y116" s="22">
        <f t="shared" si="85"/>
        <v>71.902760852706081</v>
      </c>
      <c r="Z116" s="22">
        <f t="shared" si="85"/>
        <v>70.821152883736488</v>
      </c>
      <c r="AA116" s="22">
        <f t="shared" si="85"/>
        <v>79.867825381896267</v>
      </c>
      <c r="AB116" s="22">
        <f t="shared" si="85"/>
        <v>71.902760852706081</v>
      </c>
      <c r="AC116" s="22">
        <f t="shared" si="85"/>
        <v>79.867825381896267</v>
      </c>
      <c r="AD116" s="22">
        <f t="shared" si="85"/>
        <v>59.179780433546348</v>
      </c>
      <c r="AE116" s="22">
        <f t="shared" si="85"/>
        <v>75.553944416001471</v>
      </c>
      <c r="AF116" s="22">
        <f t="shared" si="85"/>
        <v>81.867577343514867</v>
      </c>
      <c r="AG116" s="22">
        <f t="shared" si="85"/>
        <v>84.988280748515805</v>
      </c>
      <c r="AH116" s="22">
        <f t="shared" si="85"/>
        <v>79.721214878278772</v>
      </c>
      <c r="AI116" s="22">
        <f t="shared" si="85"/>
        <v>117.04650812095635</v>
      </c>
      <c r="AJ116" s="22">
        <f t="shared" si="85"/>
        <v>89.666882861003714</v>
      </c>
      <c r="AK116" s="22">
        <f t="shared" si="85"/>
        <v>82.229399541456075</v>
      </c>
      <c r="AL116" s="22">
        <f t="shared" si="85"/>
        <v>84.988280748515805</v>
      </c>
      <c r="AM116" s="22">
        <f t="shared" si="85"/>
        <v>75.553944416001471</v>
      </c>
      <c r="AN116" s="22">
        <f ca="1">AVERAGE(OFFSET($A116,0,Fixtures!$D$6,1,3))</f>
        <v>71.533850077148031</v>
      </c>
      <c r="AO116" s="22">
        <f ca="1">AVERAGE(OFFSET($A116,0,Fixtures!$D$6,1,6))</f>
        <v>76.863103866958923</v>
      </c>
      <c r="AP116" s="22">
        <f ca="1">AVERAGE(OFFSET($A116,0,Fixtures!$D$6,1,9))</f>
        <v>83.346823747241089</v>
      </c>
      <c r="AQ116" s="22">
        <f ca="1">AVERAGE(OFFSET($A116,0,Fixtures!$D$6,1,12))</f>
        <v>81.849790747236256</v>
      </c>
      <c r="AR116" s="22">
        <f ca="1">IF(OR(Fixtures!$D$6&lt;=0,Fixtures!$D$6&gt;39),AVERAGE(A116:AM116),AVERAGE(OFFSET($A116,0,Fixtures!$D$6,1,39-Fixtures!$D$6)))</f>
        <v>82.787603535426101</v>
      </c>
    </row>
    <row r="117" spans="1:44" x14ac:dyDescent="0.25">
      <c r="A117" s="30" t="s">
        <v>113</v>
      </c>
      <c r="B117" s="22">
        <f>MIN(VLOOKUP($A110,$A$2:$AM$12,B$14+1,FALSE),VLOOKUP($A117,$A$2:$AM$12,B$14+1,FALSE))</f>
        <v>97.616231022317663</v>
      </c>
      <c r="C117" s="22">
        <f t="shared" ref="C117:AM117" si="86">MIN(VLOOKUP($A110,$A$2:$AM$12,C$14+1,FALSE),VLOOKUP($A117,$A$2:$AM$12,C$14+1,FALSE))</f>
        <v>59.179780433546348</v>
      </c>
      <c r="D117" s="22">
        <f t="shared" si="86"/>
        <v>100.50259943955743</v>
      </c>
      <c r="E117" s="22">
        <f t="shared" si="86"/>
        <v>97.437040406785172</v>
      </c>
      <c r="F117" s="22">
        <f t="shared" si="86"/>
        <v>92.343709841779571</v>
      </c>
      <c r="G117" s="22">
        <f t="shared" si="86"/>
        <v>69.535866066967472</v>
      </c>
      <c r="H117" s="22">
        <f t="shared" si="86"/>
        <v>71.902760852706081</v>
      </c>
      <c r="I117" s="22">
        <f t="shared" si="86"/>
        <v>81.867577343514867</v>
      </c>
      <c r="J117" s="22">
        <f t="shared" si="86"/>
        <v>84.988280748515805</v>
      </c>
      <c r="K117" s="22">
        <f t="shared" si="86"/>
        <v>107.24840824615927</v>
      </c>
      <c r="L117" s="22">
        <f t="shared" si="86"/>
        <v>100.50259943955743</v>
      </c>
      <c r="M117" s="22">
        <f t="shared" si="86"/>
        <v>73.363813249912127</v>
      </c>
      <c r="N117" s="22">
        <f t="shared" si="86"/>
        <v>101.40667764504303</v>
      </c>
      <c r="O117" s="22">
        <f t="shared" si="86"/>
        <v>73.363813249912127</v>
      </c>
      <c r="P117" s="22">
        <f t="shared" si="86"/>
        <v>70.821152883736488</v>
      </c>
      <c r="Q117" s="22">
        <f t="shared" si="86"/>
        <v>72.330842752112204</v>
      </c>
      <c r="R117" s="22">
        <f t="shared" si="86"/>
        <v>79.721214878278772</v>
      </c>
      <c r="S117" s="22">
        <f t="shared" si="86"/>
        <v>92.837611003925332</v>
      </c>
      <c r="T117" s="22">
        <f t="shared" si="86"/>
        <v>100.0603723087404</v>
      </c>
      <c r="U117" s="22">
        <f t="shared" si="86"/>
        <v>58.829531606759517</v>
      </c>
      <c r="V117" s="22">
        <f t="shared" si="86"/>
        <v>58.829531606759517</v>
      </c>
      <c r="W117" s="22">
        <f t="shared" si="86"/>
        <v>131.08138785641688</v>
      </c>
      <c r="X117" s="22">
        <f t="shared" si="86"/>
        <v>69.535866066967472</v>
      </c>
      <c r="Y117" s="22">
        <f t="shared" si="86"/>
        <v>71.902760852706081</v>
      </c>
      <c r="Z117" s="22">
        <f t="shared" si="86"/>
        <v>72.330842752112204</v>
      </c>
      <c r="AA117" s="22">
        <f t="shared" si="86"/>
        <v>79.867825381896267</v>
      </c>
      <c r="AB117" s="22">
        <f t="shared" si="86"/>
        <v>81.867577343514867</v>
      </c>
      <c r="AC117" s="22">
        <f t="shared" si="86"/>
        <v>97.437040406785172</v>
      </c>
      <c r="AD117" s="22">
        <f t="shared" si="86"/>
        <v>59.179780433546348</v>
      </c>
      <c r="AE117" s="22">
        <f t="shared" si="86"/>
        <v>86.559186857900158</v>
      </c>
      <c r="AF117" s="22">
        <f t="shared" si="86"/>
        <v>82.969099891398841</v>
      </c>
      <c r="AG117" s="22">
        <f t="shared" si="86"/>
        <v>89.666882861003714</v>
      </c>
      <c r="AH117" s="22">
        <f t="shared" si="86"/>
        <v>82.229399541456075</v>
      </c>
      <c r="AI117" s="22">
        <f t="shared" si="86"/>
        <v>89.666882861003714</v>
      </c>
      <c r="AJ117" s="22">
        <f t="shared" si="86"/>
        <v>79.721214878278772</v>
      </c>
      <c r="AK117" s="22">
        <f t="shared" si="86"/>
        <v>82.229399541456075</v>
      </c>
      <c r="AL117" s="22">
        <f t="shared" si="86"/>
        <v>79.867825381896267</v>
      </c>
      <c r="AM117" s="22">
        <f t="shared" si="86"/>
        <v>75.553944416001471</v>
      </c>
      <c r="AN117" s="22">
        <f ca="1">AVERAGE(OFFSET($A117,0,Fixtures!$D$6,1,3))</f>
        <v>81.058669232743895</v>
      </c>
      <c r="AO117" s="22">
        <f ca="1">AVERAGE(OFFSET($A117,0,Fixtures!$D$6,1,6))</f>
        <v>83.006898332015055</v>
      </c>
      <c r="AP117" s="22">
        <f ca="1">AVERAGE(OFFSET($A117,0,Fixtures!$D$6,1,9))</f>
        <v>83.29543191920321</v>
      </c>
      <c r="AQ117" s="22">
        <f ca="1">AVERAGE(OFFSET($A117,0,Fixtures!$D$6,1,12))</f>
        <v>82.178277191955885</v>
      </c>
      <c r="AR117" s="22">
        <f ca="1">IF(OR(Fixtures!$D$6&lt;=0,Fixtures!$D$6&gt;39),AVERAGE(A117:AM117),AVERAGE(OFFSET($A117,0,Fixtures!$D$6,1,39-Fixtures!$D$6)))</f>
        <v>82.28005973370243</v>
      </c>
    </row>
    <row r="118" spans="1:44" x14ac:dyDescent="0.25">
      <c r="A118" s="30" t="s">
        <v>112</v>
      </c>
      <c r="B118" s="22">
        <f>MIN(VLOOKUP($A110,$A$2:$AM$12,B$14+1,FALSE),VLOOKUP($A118,$A$2:$AM$12,B$14+1,FALSE))</f>
        <v>84.988280748515805</v>
      </c>
      <c r="C118" s="22">
        <f t="shared" ref="C118:AM118" si="87">MIN(VLOOKUP($A110,$A$2:$AM$12,C$14+1,FALSE),VLOOKUP($A118,$A$2:$AM$12,C$14+1,FALSE))</f>
        <v>58.829531606759517</v>
      </c>
      <c r="D118" s="22">
        <f t="shared" si="87"/>
        <v>100.50259943955743</v>
      </c>
      <c r="E118" s="22">
        <f t="shared" si="87"/>
        <v>107.24840824615927</v>
      </c>
      <c r="F118" s="22">
        <f t="shared" si="87"/>
        <v>92.343709841779571</v>
      </c>
      <c r="G118" s="22">
        <f t="shared" si="87"/>
        <v>69.535866066967472</v>
      </c>
      <c r="H118" s="22">
        <f t="shared" si="87"/>
        <v>107.93191974031443</v>
      </c>
      <c r="I118" s="22">
        <f t="shared" si="87"/>
        <v>89.666882861003714</v>
      </c>
      <c r="J118" s="22">
        <f t="shared" si="87"/>
        <v>82.969099891398841</v>
      </c>
      <c r="K118" s="22">
        <f t="shared" si="87"/>
        <v>97.437040406785172</v>
      </c>
      <c r="L118" s="22">
        <f t="shared" si="87"/>
        <v>79.867825381896267</v>
      </c>
      <c r="M118" s="22">
        <f t="shared" si="87"/>
        <v>95.765324826237006</v>
      </c>
      <c r="N118" s="22">
        <f t="shared" si="87"/>
        <v>101.40667764504303</v>
      </c>
      <c r="O118" s="22">
        <f t="shared" si="87"/>
        <v>73.363813249912127</v>
      </c>
      <c r="P118" s="22">
        <f t="shared" si="87"/>
        <v>59.179780433546348</v>
      </c>
      <c r="Q118" s="22">
        <f t="shared" si="87"/>
        <v>72.330842752112204</v>
      </c>
      <c r="R118" s="22">
        <f t="shared" si="87"/>
        <v>79.721214878278772</v>
      </c>
      <c r="S118" s="22">
        <f t="shared" si="87"/>
        <v>100.0603723087404</v>
      </c>
      <c r="T118" s="22">
        <f t="shared" si="87"/>
        <v>73.363813249912127</v>
      </c>
      <c r="U118" s="22">
        <f t="shared" si="87"/>
        <v>58.829531606759517</v>
      </c>
      <c r="V118" s="22">
        <f t="shared" si="87"/>
        <v>88.30793433298453</v>
      </c>
      <c r="W118" s="22">
        <f t="shared" si="87"/>
        <v>79.721214878278772</v>
      </c>
      <c r="X118" s="22">
        <f t="shared" si="87"/>
        <v>92.837611003925332</v>
      </c>
      <c r="Y118" s="22">
        <f t="shared" si="87"/>
        <v>71.902760852706081</v>
      </c>
      <c r="Z118" s="22">
        <f t="shared" si="87"/>
        <v>71.902760852706081</v>
      </c>
      <c r="AA118" s="22">
        <f t="shared" si="87"/>
        <v>69.535866066967472</v>
      </c>
      <c r="AB118" s="22">
        <f t="shared" si="87"/>
        <v>81.867577343514867</v>
      </c>
      <c r="AC118" s="22">
        <f t="shared" si="87"/>
        <v>97.437040406785172</v>
      </c>
      <c r="AD118" s="22">
        <f t="shared" si="87"/>
        <v>59.179780433546348</v>
      </c>
      <c r="AE118" s="22">
        <f t="shared" si="87"/>
        <v>72.330842752112204</v>
      </c>
      <c r="AF118" s="22">
        <f t="shared" si="87"/>
        <v>82.969099891398841</v>
      </c>
      <c r="AG118" s="22">
        <f t="shared" si="87"/>
        <v>88.30793433298453</v>
      </c>
      <c r="AH118" s="22">
        <f t="shared" si="87"/>
        <v>97.616231022317663</v>
      </c>
      <c r="AI118" s="22">
        <f t="shared" si="87"/>
        <v>92.837611003925332</v>
      </c>
      <c r="AJ118" s="22">
        <f t="shared" si="87"/>
        <v>113.93108421748586</v>
      </c>
      <c r="AK118" s="22">
        <f t="shared" si="87"/>
        <v>82.229399541456075</v>
      </c>
      <c r="AL118" s="22">
        <f t="shared" si="87"/>
        <v>84.988280748515805</v>
      </c>
      <c r="AM118" s="22">
        <f t="shared" si="87"/>
        <v>75.553944416001471</v>
      </c>
      <c r="AN118" s="22">
        <f ca="1">AVERAGE(OFFSET($A118,0,Fixtures!$D$6,1,3))</f>
        <v>76.315887864147911</v>
      </c>
      <c r="AO118" s="22">
        <f ca="1">AVERAGE(OFFSET($A118,0,Fixtures!$D$6,1,6))</f>
        <v>82.973488139857452</v>
      </c>
      <c r="AP118" s="22">
        <f ca="1">AVERAGE(OFFSET($A118,0,Fixtures!$D$6,1,9))</f>
        <v>87.426558178001343</v>
      </c>
      <c r="AQ118" s="22">
        <f ca="1">AVERAGE(OFFSET($A118,0,Fixtures!$D$6,1,12))</f>
        <v>85.308094719223106</v>
      </c>
      <c r="AR118" s="22">
        <f ca="1">IF(OR(Fixtures!$D$6&lt;=0,Fixtures!$D$6&gt;39),AVERAGE(A118:AM118),AVERAGE(OFFSET($A118,0,Fixtures!$D$6,1,39-Fixtures!$D$6)))</f>
        <v>86.125568069684491</v>
      </c>
    </row>
    <row r="119" spans="1:44" x14ac:dyDescent="0.25">
      <c r="A119" s="30" t="s">
        <v>71</v>
      </c>
      <c r="B119" s="22">
        <f>MIN(VLOOKUP($A110,$A$2:$AM$12,B$14+1,FALSE),VLOOKUP($A119,$A$2:$AM$12,B$14+1,FALSE))</f>
        <v>82.229399541456075</v>
      </c>
      <c r="C119" s="22">
        <f t="shared" ref="C119:AM119" si="88">MIN(VLOOKUP($A110,$A$2:$AM$12,C$14+1,FALSE),VLOOKUP($A119,$A$2:$AM$12,C$14+1,FALSE))</f>
        <v>117.04650812095635</v>
      </c>
      <c r="D119" s="22">
        <f t="shared" si="88"/>
        <v>79.721214878278772</v>
      </c>
      <c r="E119" s="22">
        <f t="shared" si="88"/>
        <v>72.330842752112204</v>
      </c>
      <c r="F119" s="22">
        <f t="shared" si="88"/>
        <v>82.969099891398841</v>
      </c>
      <c r="G119" s="22">
        <f t="shared" si="88"/>
        <v>69.535866066967472</v>
      </c>
      <c r="H119" s="22">
        <f t="shared" si="88"/>
        <v>107.93191974031443</v>
      </c>
      <c r="I119" s="22">
        <f t="shared" si="88"/>
        <v>75.553944416001471</v>
      </c>
      <c r="J119" s="22">
        <f t="shared" si="88"/>
        <v>107.93191974031443</v>
      </c>
      <c r="K119" s="22">
        <f t="shared" si="88"/>
        <v>69.535866066967472</v>
      </c>
      <c r="L119" s="22">
        <f t="shared" si="88"/>
        <v>113.93108421748586</v>
      </c>
      <c r="M119" s="22">
        <f t="shared" si="88"/>
        <v>86.559186857900158</v>
      </c>
      <c r="N119" s="22">
        <f t="shared" si="88"/>
        <v>79.867825381896267</v>
      </c>
      <c r="O119" s="22">
        <f t="shared" si="88"/>
        <v>73.363813249912127</v>
      </c>
      <c r="P119" s="22">
        <f t="shared" si="88"/>
        <v>70.821152883736488</v>
      </c>
      <c r="Q119" s="22">
        <f t="shared" si="88"/>
        <v>58.829531606759517</v>
      </c>
      <c r="R119" s="22">
        <f t="shared" si="88"/>
        <v>79.721214878278772</v>
      </c>
      <c r="S119" s="22">
        <f t="shared" si="88"/>
        <v>100.0603723087404</v>
      </c>
      <c r="T119" s="22">
        <f t="shared" si="88"/>
        <v>92.343709841779571</v>
      </c>
      <c r="U119" s="22">
        <f t="shared" si="88"/>
        <v>58.829531606759517</v>
      </c>
      <c r="V119" s="22">
        <f t="shared" si="88"/>
        <v>88.30793433298453</v>
      </c>
      <c r="W119" s="22">
        <f t="shared" si="88"/>
        <v>84.988280748515805</v>
      </c>
      <c r="X119" s="22">
        <f t="shared" si="88"/>
        <v>88.30793433298453</v>
      </c>
      <c r="Y119" s="22">
        <f t="shared" si="88"/>
        <v>71.902760852706081</v>
      </c>
      <c r="Z119" s="22">
        <f t="shared" si="88"/>
        <v>95.765324826237006</v>
      </c>
      <c r="AA119" s="22">
        <f t="shared" si="88"/>
        <v>79.867825381896267</v>
      </c>
      <c r="AB119" s="22">
        <f t="shared" si="88"/>
        <v>81.867577343514867</v>
      </c>
      <c r="AC119" s="22">
        <f t="shared" si="88"/>
        <v>97.437040406785172</v>
      </c>
      <c r="AD119" s="22">
        <f t="shared" si="88"/>
        <v>59.179780433546348</v>
      </c>
      <c r="AE119" s="22">
        <f t="shared" si="88"/>
        <v>86.559186857900158</v>
      </c>
      <c r="AF119" s="22">
        <f t="shared" si="88"/>
        <v>82.969099891398841</v>
      </c>
      <c r="AG119" s="22">
        <f t="shared" si="88"/>
        <v>89.666882861003714</v>
      </c>
      <c r="AH119" s="22">
        <f t="shared" si="88"/>
        <v>139.24910293248271</v>
      </c>
      <c r="AI119" s="22">
        <f t="shared" si="88"/>
        <v>70.821152883736488</v>
      </c>
      <c r="AJ119" s="22">
        <f t="shared" si="88"/>
        <v>59.179780433546348</v>
      </c>
      <c r="AK119" s="22">
        <f t="shared" si="88"/>
        <v>82.229399541456075</v>
      </c>
      <c r="AL119" s="22">
        <f t="shared" si="88"/>
        <v>84.988280748515805</v>
      </c>
      <c r="AM119" s="22">
        <f t="shared" si="88"/>
        <v>75.553944416001471</v>
      </c>
      <c r="AN119" s="22">
        <f ca="1">AVERAGE(OFFSET($A119,0,Fixtures!$D$6,1,3))</f>
        <v>81.058669232743895</v>
      </c>
      <c r="AO119" s="22">
        <f ca="1">AVERAGE(OFFSET($A119,0,Fixtures!$D$6,1,6))</f>
        <v>92.51018223051949</v>
      </c>
      <c r="AP119" s="22">
        <f ca="1">AVERAGE(OFFSET($A119,0,Fixtures!$D$6,1,9))</f>
        <v>85.254602915761751</v>
      </c>
      <c r="AQ119" s="22">
        <f ca="1">AVERAGE(OFFSET($A119,0,Fixtures!$D$6,1,12))</f>
        <v>84.074360053259753</v>
      </c>
      <c r="AR119" s="22">
        <f ca="1">IF(OR(Fixtures!$D$6&lt;=0,Fixtures!$D$6&gt;39),AVERAGE(A119:AM119),AVERAGE(OFFSET($A119,0,Fixtures!$D$6,1,39-Fixtures!$D$6)))</f>
        <v>84.348513764215738</v>
      </c>
    </row>
    <row r="120" spans="1:44" x14ac:dyDescent="0.25">
      <c r="A120" s="30" t="s">
        <v>63</v>
      </c>
      <c r="B120" s="22">
        <f>MIN(VLOOKUP($A110,$A$2:$AM$12,B$14+1,FALSE),VLOOKUP($A120,$A$2:$AM$12,B$14+1,FALSE))</f>
        <v>97.616231022317663</v>
      </c>
      <c r="C120" s="22">
        <f t="shared" ref="C120:AM120" si="89">MIN(VLOOKUP($A110,$A$2:$AM$12,C$14+1,FALSE),VLOOKUP($A120,$A$2:$AM$12,C$14+1,FALSE))</f>
        <v>100.50259943955743</v>
      </c>
      <c r="D120" s="22">
        <f t="shared" si="89"/>
        <v>89.666882861003714</v>
      </c>
      <c r="E120" s="22">
        <f t="shared" si="89"/>
        <v>70.821152883736488</v>
      </c>
      <c r="F120" s="22">
        <f t="shared" si="89"/>
        <v>92.343709841779571</v>
      </c>
      <c r="G120" s="22">
        <f t="shared" si="89"/>
        <v>69.535866066967472</v>
      </c>
      <c r="H120" s="22">
        <f t="shared" si="89"/>
        <v>84.988280748515805</v>
      </c>
      <c r="I120" s="22">
        <f t="shared" si="89"/>
        <v>58.829531606759517</v>
      </c>
      <c r="J120" s="22">
        <f t="shared" si="89"/>
        <v>113.46819122701986</v>
      </c>
      <c r="K120" s="22">
        <f t="shared" si="89"/>
        <v>75.553944416001471</v>
      </c>
      <c r="L120" s="22">
        <f t="shared" si="89"/>
        <v>59.179780433546348</v>
      </c>
      <c r="M120" s="22">
        <f t="shared" si="89"/>
        <v>95.765324826237006</v>
      </c>
      <c r="N120" s="22">
        <f t="shared" si="89"/>
        <v>88.30793433298453</v>
      </c>
      <c r="O120" s="22">
        <f t="shared" si="89"/>
        <v>73.363813249912127</v>
      </c>
      <c r="P120" s="22">
        <f t="shared" si="89"/>
        <v>70.821152883736488</v>
      </c>
      <c r="Q120" s="22">
        <f t="shared" si="89"/>
        <v>72.330842752112204</v>
      </c>
      <c r="R120" s="22">
        <f t="shared" si="89"/>
        <v>79.721214878278772</v>
      </c>
      <c r="S120" s="22">
        <f t="shared" si="89"/>
        <v>100.0603723087404</v>
      </c>
      <c r="T120" s="22">
        <f t="shared" si="89"/>
        <v>71.902760852706081</v>
      </c>
      <c r="U120" s="22">
        <f t="shared" si="89"/>
        <v>58.829531606759517</v>
      </c>
      <c r="V120" s="22">
        <f t="shared" si="89"/>
        <v>69.535866066967472</v>
      </c>
      <c r="W120" s="22">
        <f t="shared" si="89"/>
        <v>92.343709841779571</v>
      </c>
      <c r="X120" s="22">
        <f t="shared" si="89"/>
        <v>92.837611003925332</v>
      </c>
      <c r="Y120" s="22">
        <f t="shared" si="89"/>
        <v>71.902760852706081</v>
      </c>
      <c r="Z120" s="22">
        <f t="shared" si="89"/>
        <v>82.229399541456075</v>
      </c>
      <c r="AA120" s="22">
        <f t="shared" si="89"/>
        <v>79.867825381896267</v>
      </c>
      <c r="AB120" s="22">
        <f t="shared" si="89"/>
        <v>81.867577343514867</v>
      </c>
      <c r="AC120" s="22">
        <f t="shared" si="89"/>
        <v>94.201022857939606</v>
      </c>
      <c r="AD120" s="22">
        <f t="shared" si="89"/>
        <v>59.179780433546348</v>
      </c>
      <c r="AE120" s="22">
        <f t="shared" si="89"/>
        <v>86.559186857900158</v>
      </c>
      <c r="AF120" s="22">
        <f t="shared" si="89"/>
        <v>82.969099891398841</v>
      </c>
      <c r="AG120" s="22">
        <f t="shared" si="89"/>
        <v>89.666882861003714</v>
      </c>
      <c r="AH120" s="22">
        <f t="shared" si="89"/>
        <v>72.330842752112204</v>
      </c>
      <c r="AI120" s="22">
        <f t="shared" si="89"/>
        <v>79.867825381896267</v>
      </c>
      <c r="AJ120" s="22">
        <f t="shared" si="89"/>
        <v>86.559186857900158</v>
      </c>
      <c r="AK120" s="22">
        <f t="shared" si="89"/>
        <v>73.363813249912127</v>
      </c>
      <c r="AL120" s="22">
        <f t="shared" si="89"/>
        <v>84.988280748515805</v>
      </c>
      <c r="AM120" s="22">
        <f t="shared" si="89"/>
        <v>75.553944416001471</v>
      </c>
      <c r="AN120" s="22">
        <f ca="1">AVERAGE(OFFSET($A120,0,Fixtures!$D$6,1,3))</f>
        <v>79.97999671646204</v>
      </c>
      <c r="AO120" s="22">
        <f ca="1">AVERAGE(OFFSET($A120,0,Fixtures!$D$6,1,6))</f>
        <v>80.817802608983484</v>
      </c>
      <c r="AP120" s="22">
        <f ca="1">AVERAGE(OFFSET($A120,0,Fixtures!$D$6,1,9))</f>
        <v>80.521960127067729</v>
      </c>
      <c r="AQ120" s="22">
        <f ca="1">AVERAGE(OFFSET($A120,0,Fixtures!$D$6,1,12))</f>
        <v>80.434988585382413</v>
      </c>
      <c r="AR120" s="22">
        <f ca="1">IF(OR(Fixtures!$D$6&lt;=0,Fixtures!$D$6&gt;39),AVERAGE(A120:AM120),AVERAGE(OFFSET($A120,0,Fixtures!$D$6,1,39-Fixtures!$D$6)))</f>
        <v>80.476351482556979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si="90">MIN(VLOOKUP($A122,$A$2:$AM$12,B$14+1,FALSE),VLOOKUP($A123,$A$2:$AM$12,B$14+1,FALSE))</f>
        <v>82.229399541456075</v>
      </c>
      <c r="C123" s="22">
        <f t="shared" si="90"/>
        <v>69.535866066967472</v>
      </c>
      <c r="D123" s="22">
        <f t="shared" si="90"/>
        <v>79.721214878278772</v>
      </c>
      <c r="E123" s="22">
        <f t="shared" si="90"/>
        <v>71.902760852706081</v>
      </c>
      <c r="F123" s="22">
        <f t="shared" si="90"/>
        <v>79.721214878278772</v>
      </c>
      <c r="G123" s="22">
        <f t="shared" si="90"/>
        <v>101.40667764504303</v>
      </c>
      <c r="H123" s="22">
        <f t="shared" si="90"/>
        <v>79.867825381896267</v>
      </c>
      <c r="I123" s="22">
        <f t="shared" si="90"/>
        <v>75.553944416001471</v>
      </c>
      <c r="J123" s="22">
        <f t="shared" si="90"/>
        <v>82.229399541456075</v>
      </c>
      <c r="K123" s="22">
        <f t="shared" si="90"/>
        <v>69.535866066967472</v>
      </c>
      <c r="L123" s="22">
        <f t="shared" si="90"/>
        <v>113.93108421748586</v>
      </c>
      <c r="M123" s="22">
        <f t="shared" si="90"/>
        <v>86.559186857900158</v>
      </c>
      <c r="N123" s="22">
        <f t="shared" si="90"/>
        <v>59.179780433546348</v>
      </c>
      <c r="O123" s="22">
        <f t="shared" si="90"/>
        <v>115.1345834930373</v>
      </c>
      <c r="P123" s="22">
        <f t="shared" si="90"/>
        <v>131.36133571650458</v>
      </c>
      <c r="Q123" s="22">
        <f t="shared" si="90"/>
        <v>58.829531606759517</v>
      </c>
      <c r="R123" s="22">
        <f t="shared" si="90"/>
        <v>92.343709841779571</v>
      </c>
      <c r="S123" s="22">
        <f t="shared" si="90"/>
        <v>94.201022857939606</v>
      </c>
      <c r="T123" s="22">
        <f t="shared" si="90"/>
        <v>70.821152883736488</v>
      </c>
      <c r="U123" s="22">
        <f t="shared" si="90"/>
        <v>81.867577343514867</v>
      </c>
      <c r="V123" s="22">
        <f t="shared" si="90"/>
        <v>92.837611003925332</v>
      </c>
      <c r="W123" s="22">
        <f t="shared" si="90"/>
        <v>84.988280748515805</v>
      </c>
      <c r="X123" s="22">
        <f t="shared" si="90"/>
        <v>88.30793433298453</v>
      </c>
      <c r="Y123" s="22">
        <f t="shared" si="90"/>
        <v>73.363813249912127</v>
      </c>
      <c r="Z123" s="22">
        <f t="shared" si="90"/>
        <v>84.988280748515805</v>
      </c>
      <c r="AA123" s="22">
        <f t="shared" si="90"/>
        <v>88.30793433298453</v>
      </c>
      <c r="AB123" s="22">
        <f t="shared" si="90"/>
        <v>115.1345834930373</v>
      </c>
      <c r="AC123" s="22">
        <f t="shared" si="90"/>
        <v>75.553944416001471</v>
      </c>
      <c r="AD123" s="22">
        <f t="shared" si="90"/>
        <v>71.902760852706081</v>
      </c>
      <c r="AE123" s="22">
        <f t="shared" si="90"/>
        <v>107.47745649532192</v>
      </c>
      <c r="AF123" s="22">
        <f t="shared" si="90"/>
        <v>72.330842752112204</v>
      </c>
      <c r="AG123" s="22">
        <f t="shared" si="90"/>
        <v>92.837611003925332</v>
      </c>
      <c r="AH123" s="22">
        <f t="shared" si="90"/>
        <v>139.24910293248271</v>
      </c>
      <c r="AI123" s="22">
        <f t="shared" si="90"/>
        <v>70.821152883736488</v>
      </c>
      <c r="AJ123" s="22">
        <f t="shared" si="90"/>
        <v>58.829531606759517</v>
      </c>
      <c r="AK123" s="22">
        <f t="shared" si="90"/>
        <v>97.437040406785172</v>
      </c>
      <c r="AL123" s="22">
        <f t="shared" si="90"/>
        <v>82.969099891398841</v>
      </c>
      <c r="AM123" s="22">
        <f t="shared" si="90"/>
        <v>97.437040406785172</v>
      </c>
      <c r="AN123" s="22">
        <f ca="1">AVERAGE(OFFSET($A123,0,Fixtures!$D$6,1,3))</f>
        <v>84.978053921343147</v>
      </c>
      <c r="AO123" s="22">
        <f ca="1">AVERAGE(OFFSET($A123,0,Fixtures!$D$6,1,6))</f>
        <v>93.225286408758279</v>
      </c>
      <c r="AP123" s="22">
        <f ca="1">AVERAGE(OFFSET($A123,0,Fixtures!$D$6,1,9))</f>
        <v>87.382160372203415</v>
      </c>
      <c r="AQ123" s="22">
        <f ca="1">AVERAGE(OFFSET($A123,0,Fixtures!$D$6,1,12))</f>
        <v>87.651969797446498</v>
      </c>
      <c r="AR123" s="22">
        <f ca="1">IF(OR(Fixtures!$D$6&lt;=0,Fixtures!$D$6&gt;39),AVERAGE(A123:AM123),AVERAGE(OFFSET($A123,0,Fixtures!$D$6,1,39-Fixtures!$D$6)))</f>
        <v>87.895053058910435</v>
      </c>
    </row>
    <row r="124" spans="1:44" x14ac:dyDescent="0.25">
      <c r="A124" s="30" t="s">
        <v>121</v>
      </c>
      <c r="B124" s="22">
        <f>MIN(VLOOKUP($A122,$A$2:$AM$12,B$14+1,FALSE),VLOOKUP($A124,$A$2:$AM$12,B$14+1,FALSE))</f>
        <v>82.229399541456075</v>
      </c>
      <c r="C124" s="22">
        <f t="shared" ref="C124:AM124" si="91">MIN(VLOOKUP($A122,$A$2:$AM$12,C$14+1,FALSE),VLOOKUP($A124,$A$2:$AM$12,C$14+1,FALSE))</f>
        <v>79.721214878278772</v>
      </c>
      <c r="D124" s="22">
        <f t="shared" si="91"/>
        <v>79.721214878278772</v>
      </c>
      <c r="E124" s="22">
        <f t="shared" si="91"/>
        <v>72.330842752112204</v>
      </c>
      <c r="F124" s="22">
        <f t="shared" si="91"/>
        <v>79.867825381896267</v>
      </c>
      <c r="G124" s="22">
        <f t="shared" si="91"/>
        <v>72.330842752112204</v>
      </c>
      <c r="H124" s="22">
        <f t="shared" si="91"/>
        <v>113.46819122701986</v>
      </c>
      <c r="I124" s="22">
        <f t="shared" si="91"/>
        <v>75.553944416001471</v>
      </c>
      <c r="J124" s="22">
        <f t="shared" si="91"/>
        <v>100.0603723087404</v>
      </c>
      <c r="K124" s="22">
        <f t="shared" si="91"/>
        <v>69.535866066967472</v>
      </c>
      <c r="L124" s="22">
        <f t="shared" si="91"/>
        <v>70.821152883736488</v>
      </c>
      <c r="M124" s="22">
        <f t="shared" si="91"/>
        <v>86.559186857900158</v>
      </c>
      <c r="N124" s="22">
        <f t="shared" si="91"/>
        <v>79.867825381896267</v>
      </c>
      <c r="O124" s="22">
        <f t="shared" si="91"/>
        <v>115.1345834930373</v>
      </c>
      <c r="P124" s="22">
        <f t="shared" si="91"/>
        <v>101.40667764504303</v>
      </c>
      <c r="Q124" s="22">
        <f t="shared" si="91"/>
        <v>58.829531606759517</v>
      </c>
      <c r="R124" s="22">
        <f t="shared" si="91"/>
        <v>71.902760852706081</v>
      </c>
      <c r="S124" s="22">
        <f t="shared" si="91"/>
        <v>75.553944416001471</v>
      </c>
      <c r="T124" s="22">
        <f t="shared" si="91"/>
        <v>92.343709841779571</v>
      </c>
      <c r="U124" s="22">
        <f t="shared" si="91"/>
        <v>69.535866066967472</v>
      </c>
      <c r="V124" s="22">
        <f t="shared" si="91"/>
        <v>92.837611003925332</v>
      </c>
      <c r="W124" s="22">
        <f t="shared" si="91"/>
        <v>84.988280748515805</v>
      </c>
      <c r="X124" s="22">
        <f t="shared" si="91"/>
        <v>81.867577343514867</v>
      </c>
      <c r="Y124" s="22">
        <f t="shared" si="91"/>
        <v>84.988280748515805</v>
      </c>
      <c r="Z124" s="22">
        <f t="shared" si="91"/>
        <v>95.765324826237006</v>
      </c>
      <c r="AA124" s="22">
        <f t="shared" si="91"/>
        <v>73.363813249912127</v>
      </c>
      <c r="AB124" s="22">
        <f t="shared" si="91"/>
        <v>92.343709841779571</v>
      </c>
      <c r="AC124" s="22">
        <f t="shared" si="91"/>
        <v>58.829531606759517</v>
      </c>
      <c r="AD124" s="22">
        <f t="shared" si="91"/>
        <v>71.902760852706081</v>
      </c>
      <c r="AE124" s="22">
        <f t="shared" si="91"/>
        <v>82.969099891398841</v>
      </c>
      <c r="AF124" s="22">
        <f t="shared" si="91"/>
        <v>97.616231022317663</v>
      </c>
      <c r="AG124" s="22">
        <f t="shared" si="91"/>
        <v>94.201022857939606</v>
      </c>
      <c r="AH124" s="22">
        <f t="shared" si="91"/>
        <v>86.559186857900158</v>
      </c>
      <c r="AI124" s="22">
        <f t="shared" si="91"/>
        <v>70.821152883736488</v>
      </c>
      <c r="AJ124" s="22">
        <f t="shared" si="91"/>
        <v>59.179780433546348</v>
      </c>
      <c r="AK124" s="22">
        <f t="shared" si="91"/>
        <v>97.437040406785172</v>
      </c>
      <c r="AL124" s="22">
        <f t="shared" si="91"/>
        <v>59.179780433546348</v>
      </c>
      <c r="AM124" s="22">
        <f t="shared" si="91"/>
        <v>97.616231022317663</v>
      </c>
      <c r="AN124" s="22">
        <f ca="1">AVERAGE(OFFSET($A124,0,Fixtures!$D$6,1,3))</f>
        <v>71.233797450288151</v>
      </c>
      <c r="AO124" s="22">
        <f ca="1">AVERAGE(OFFSET($A124,0,Fixtures!$D$6,1,6))</f>
        <v>82.012972181503656</v>
      </c>
      <c r="AP124" s="22">
        <f ca="1">AVERAGE(OFFSET($A124,0,Fixtures!$D$6,1,9))</f>
        <v>79.94620075700999</v>
      </c>
      <c r="AQ124" s="22">
        <f ca="1">AVERAGE(OFFSET($A124,0,Fixtures!$D$6,1,12))</f>
        <v>78.96213464327019</v>
      </c>
      <c r="AR124" s="22">
        <f ca="1">IF(OR(Fixtures!$D$6&lt;=0,Fixtures!$D$6&gt;39),AVERAGE(A124:AM124),AVERAGE(OFFSET($A124,0,Fixtures!$D$6,1,39-Fixtures!$D$6)))</f>
        <v>79.664710751723092</v>
      </c>
    </row>
    <row r="125" spans="1:44" x14ac:dyDescent="0.25">
      <c r="A125" s="30" t="s">
        <v>73</v>
      </c>
      <c r="B125" s="22">
        <f>MIN(VLOOKUP($A122,$A$2:$AM$12,B$14+1,FALSE),VLOOKUP($A125,$A$2:$AM$12,B$14+1,FALSE))</f>
        <v>75.553944416001471</v>
      </c>
      <c r="C125" s="22">
        <f t="shared" ref="C125:AM125" si="92">MIN(VLOOKUP($A122,$A$2:$AM$12,C$14+1,FALSE),VLOOKUP($A125,$A$2:$AM$12,C$14+1,FALSE))</f>
        <v>100.0603723087404</v>
      </c>
      <c r="D125" s="22">
        <f t="shared" si="92"/>
        <v>79.721214878278772</v>
      </c>
      <c r="E125" s="22">
        <f t="shared" si="92"/>
        <v>72.330842752112204</v>
      </c>
      <c r="F125" s="22">
        <f t="shared" si="92"/>
        <v>82.969099891398841</v>
      </c>
      <c r="G125" s="22">
        <f t="shared" si="92"/>
        <v>115.1345834930373</v>
      </c>
      <c r="H125" s="22">
        <f t="shared" si="92"/>
        <v>79.721214878278772</v>
      </c>
      <c r="I125" s="22">
        <f t="shared" si="92"/>
        <v>75.553944416001471</v>
      </c>
      <c r="J125" s="22">
        <f t="shared" si="92"/>
        <v>70.821152883736488</v>
      </c>
      <c r="K125" s="22">
        <f t="shared" si="92"/>
        <v>69.535866066967472</v>
      </c>
      <c r="L125" s="22">
        <f t="shared" si="92"/>
        <v>107.24840824615927</v>
      </c>
      <c r="M125" s="22">
        <f t="shared" si="92"/>
        <v>72.330842752112204</v>
      </c>
      <c r="N125" s="22">
        <f t="shared" si="92"/>
        <v>79.867825381896267</v>
      </c>
      <c r="O125" s="22">
        <f t="shared" si="92"/>
        <v>107.93191974031443</v>
      </c>
      <c r="P125" s="22">
        <f t="shared" si="92"/>
        <v>71.902760852706081</v>
      </c>
      <c r="Q125" s="22">
        <f t="shared" si="92"/>
        <v>58.829531606759517</v>
      </c>
      <c r="R125" s="22">
        <f t="shared" si="92"/>
        <v>139.24910293248271</v>
      </c>
      <c r="S125" s="22">
        <f t="shared" si="92"/>
        <v>79.867825381896267</v>
      </c>
      <c r="T125" s="22">
        <f t="shared" si="92"/>
        <v>82.969099891398841</v>
      </c>
      <c r="U125" s="22">
        <f t="shared" si="92"/>
        <v>81.867577343514867</v>
      </c>
      <c r="V125" s="22">
        <f t="shared" si="92"/>
        <v>92.837611003925332</v>
      </c>
      <c r="W125" s="22">
        <f t="shared" si="92"/>
        <v>73.363813249912127</v>
      </c>
      <c r="X125" s="22">
        <f t="shared" si="92"/>
        <v>86.559186857900158</v>
      </c>
      <c r="Y125" s="22">
        <f t="shared" si="92"/>
        <v>82.229399541456075</v>
      </c>
      <c r="Z125" s="22">
        <f t="shared" si="92"/>
        <v>81.867577343514867</v>
      </c>
      <c r="AA125" s="22">
        <f t="shared" si="92"/>
        <v>92.343709841779571</v>
      </c>
      <c r="AB125" s="22">
        <f t="shared" si="92"/>
        <v>97.616231022317663</v>
      </c>
      <c r="AC125" s="22">
        <f t="shared" si="92"/>
        <v>113.93108421748586</v>
      </c>
      <c r="AD125" s="22">
        <f t="shared" si="92"/>
        <v>71.902760852706081</v>
      </c>
      <c r="AE125" s="22">
        <f t="shared" si="92"/>
        <v>58.829531606759517</v>
      </c>
      <c r="AF125" s="22">
        <f t="shared" si="92"/>
        <v>97.616231022317663</v>
      </c>
      <c r="AG125" s="22">
        <f t="shared" si="92"/>
        <v>59.179780433546348</v>
      </c>
      <c r="AH125" s="22">
        <f t="shared" si="92"/>
        <v>131.08138785641688</v>
      </c>
      <c r="AI125" s="22">
        <f t="shared" si="92"/>
        <v>70.821152883736488</v>
      </c>
      <c r="AJ125" s="22">
        <f t="shared" si="92"/>
        <v>59.179780433546348</v>
      </c>
      <c r="AK125" s="22">
        <f t="shared" si="92"/>
        <v>97.437040406785172</v>
      </c>
      <c r="AL125" s="22">
        <f t="shared" si="92"/>
        <v>94.201022857939606</v>
      </c>
      <c r="AM125" s="22">
        <f t="shared" si="92"/>
        <v>101.40667764504303</v>
      </c>
      <c r="AN125" s="22">
        <f ca="1">AVERAGE(OFFSET($A125,0,Fixtures!$D$6,1,3))</f>
        <v>81.554458892317157</v>
      </c>
      <c r="AO125" s="22">
        <f ca="1">AVERAGE(OFFSET($A125,0,Fixtures!$D$6,1,6))</f>
        <v>88.756795998205391</v>
      </c>
      <c r="AP125" s="22">
        <f ca="1">AVERAGE(OFFSET($A125,0,Fixtures!$D$6,1,9))</f>
        <v>84.442083301477808</v>
      </c>
      <c r="AQ125" s="22">
        <f ca="1">AVERAGE(OFFSET($A125,0,Fixtures!$D$6,1,12))</f>
        <v>86.428409092383347</v>
      </c>
      <c r="AR125" s="22">
        <f ca="1">IF(OR(Fixtures!$D$6&lt;=0,Fixtures!$D$6&gt;39),AVERAGE(A125:AM125),AVERAGE(OFFSET($A125,0,Fixtures!$D$6,1,39-Fixtures!$D$6)))</f>
        <v>86.871495474207549</v>
      </c>
    </row>
    <row r="126" spans="1:44" x14ac:dyDescent="0.25">
      <c r="A126" s="30" t="s">
        <v>61</v>
      </c>
      <c r="B126" s="22">
        <f>MIN(VLOOKUP($A122,$A$2:$AM$12,B$14+1,FALSE),VLOOKUP($A126,$A$2:$AM$12,B$14+1,FALSE))</f>
        <v>82.229399541456075</v>
      </c>
      <c r="C126" s="22">
        <f t="shared" ref="C126:AM126" si="93">MIN(VLOOKUP($A122,$A$2:$AM$12,C$14+1,FALSE),VLOOKUP($A126,$A$2:$AM$12,C$14+1,FALSE))</f>
        <v>101.40667764504303</v>
      </c>
      <c r="D126" s="22">
        <f t="shared" si="93"/>
        <v>79.721214878278772</v>
      </c>
      <c r="E126" s="22">
        <f t="shared" si="93"/>
        <v>72.330842752112204</v>
      </c>
      <c r="F126" s="22">
        <f t="shared" si="93"/>
        <v>82.969099891398841</v>
      </c>
      <c r="G126" s="22">
        <f t="shared" si="93"/>
        <v>70.821152883736488</v>
      </c>
      <c r="H126" s="22">
        <f t="shared" si="93"/>
        <v>100.0603723087404</v>
      </c>
      <c r="I126" s="22">
        <f t="shared" si="93"/>
        <v>75.553944416001471</v>
      </c>
      <c r="J126" s="22">
        <f t="shared" si="93"/>
        <v>107.93191974031443</v>
      </c>
      <c r="K126" s="22">
        <f t="shared" si="93"/>
        <v>69.535866066967472</v>
      </c>
      <c r="L126" s="22">
        <f t="shared" si="93"/>
        <v>92.343709841779571</v>
      </c>
      <c r="M126" s="22">
        <f t="shared" si="93"/>
        <v>79.721214878278772</v>
      </c>
      <c r="N126" s="22">
        <f t="shared" si="93"/>
        <v>79.867825381896267</v>
      </c>
      <c r="O126" s="22">
        <f t="shared" si="93"/>
        <v>58.829531606759517</v>
      </c>
      <c r="P126" s="22">
        <f t="shared" si="93"/>
        <v>131.36133571650458</v>
      </c>
      <c r="Q126" s="22">
        <f t="shared" si="93"/>
        <v>58.829531606759517</v>
      </c>
      <c r="R126" s="22">
        <f t="shared" si="93"/>
        <v>59.179780433546348</v>
      </c>
      <c r="S126" s="22">
        <f t="shared" si="93"/>
        <v>84.988280748515805</v>
      </c>
      <c r="T126" s="22">
        <f t="shared" si="93"/>
        <v>92.343709841779571</v>
      </c>
      <c r="U126" s="22">
        <f t="shared" si="93"/>
        <v>81.867577343514867</v>
      </c>
      <c r="V126" s="22">
        <f t="shared" si="93"/>
        <v>81.867577343514867</v>
      </c>
      <c r="W126" s="22">
        <f t="shared" si="93"/>
        <v>84.988280748515805</v>
      </c>
      <c r="X126" s="22">
        <f t="shared" si="93"/>
        <v>88.30793433298453</v>
      </c>
      <c r="Y126" s="22">
        <f t="shared" si="93"/>
        <v>100.0603723087404</v>
      </c>
      <c r="Z126" s="22">
        <f t="shared" si="93"/>
        <v>82.969099891398841</v>
      </c>
      <c r="AA126" s="22">
        <f t="shared" si="93"/>
        <v>100.50259943955743</v>
      </c>
      <c r="AB126" s="22">
        <f t="shared" si="93"/>
        <v>69.535866066967472</v>
      </c>
      <c r="AC126" s="22">
        <f t="shared" si="93"/>
        <v>72.330842752112204</v>
      </c>
      <c r="AD126" s="22">
        <f t="shared" si="93"/>
        <v>71.902760852706081</v>
      </c>
      <c r="AE126" s="22">
        <f t="shared" si="93"/>
        <v>107.47745649532192</v>
      </c>
      <c r="AF126" s="22">
        <f t="shared" si="93"/>
        <v>73.363813249912127</v>
      </c>
      <c r="AG126" s="22">
        <f t="shared" si="93"/>
        <v>71.902760852706081</v>
      </c>
      <c r="AH126" s="22">
        <f t="shared" si="93"/>
        <v>75.553944416001471</v>
      </c>
      <c r="AI126" s="22">
        <f t="shared" si="93"/>
        <v>70.821152883736488</v>
      </c>
      <c r="AJ126" s="22">
        <f t="shared" si="93"/>
        <v>59.179780433546348</v>
      </c>
      <c r="AK126" s="22">
        <f t="shared" si="93"/>
        <v>92.837611003925332</v>
      </c>
      <c r="AL126" s="22">
        <f t="shared" si="93"/>
        <v>86.559186857900158</v>
      </c>
      <c r="AM126" s="22">
        <f t="shared" si="93"/>
        <v>82.229399541456075</v>
      </c>
      <c r="AN126" s="22">
        <f ca="1">AVERAGE(OFFSET($A126,0,Fixtures!$D$6,1,3))</f>
        <v>83.903686700046734</v>
      </c>
      <c r="AO126" s="22">
        <f ca="1">AVERAGE(OFFSET($A126,0,Fixtures!$D$6,1,6))</f>
        <v>78.755263103126637</v>
      </c>
      <c r="AP126" s="22">
        <f ca="1">AVERAGE(OFFSET($A126,0,Fixtures!$D$6,1,9))</f>
        <v>77.263346993329776</v>
      </c>
      <c r="AQ126" s="22">
        <f ca="1">AVERAGE(OFFSET($A126,0,Fixtures!$D$6,1,12))</f>
        <v>79.005199669947586</v>
      </c>
      <c r="AR126" s="22">
        <f ca="1">IF(OR(Fixtures!$D$6&lt;=0,Fixtures!$D$6&gt;39),AVERAGE(A126:AM126),AVERAGE(OFFSET($A126,0,Fixtures!$D$6,1,39-Fixtures!$D$6)))</f>
        <v>78.559882667211298</v>
      </c>
    </row>
    <row r="127" spans="1:44" x14ac:dyDescent="0.25">
      <c r="A127" s="30" t="s">
        <v>53</v>
      </c>
      <c r="B127" s="22">
        <f>MIN(VLOOKUP($A122,$A$2:$AM$12,B$14+1,FALSE),VLOOKUP($A127,$A$2:$AM$12,B$14+1,FALSE))</f>
        <v>82.229399541456075</v>
      </c>
      <c r="C127" s="22">
        <f t="shared" ref="C127:AM127" si="94">MIN(VLOOKUP($A122,$A$2:$AM$12,C$14+1,FALSE),VLOOKUP($A127,$A$2:$AM$12,C$14+1,FALSE))</f>
        <v>92.343709841779571</v>
      </c>
      <c r="D127" s="22">
        <f t="shared" si="94"/>
        <v>79.721214878278772</v>
      </c>
      <c r="E127" s="22">
        <f t="shared" si="94"/>
        <v>72.330842752112204</v>
      </c>
      <c r="F127" s="22">
        <f t="shared" si="94"/>
        <v>82.969099891398841</v>
      </c>
      <c r="G127" s="22">
        <f t="shared" si="94"/>
        <v>92.837611003925332</v>
      </c>
      <c r="H127" s="22">
        <f t="shared" si="94"/>
        <v>70.821152883736488</v>
      </c>
      <c r="I127" s="22">
        <f t="shared" si="94"/>
        <v>75.553944416001471</v>
      </c>
      <c r="J127" s="22">
        <f t="shared" si="94"/>
        <v>107.93191974031443</v>
      </c>
      <c r="K127" s="22">
        <f t="shared" si="94"/>
        <v>69.535866066967472</v>
      </c>
      <c r="L127" s="22">
        <f t="shared" si="94"/>
        <v>107.47745649532192</v>
      </c>
      <c r="M127" s="22">
        <f t="shared" si="94"/>
        <v>86.559186857900158</v>
      </c>
      <c r="N127" s="22">
        <f t="shared" si="94"/>
        <v>79.867825381896267</v>
      </c>
      <c r="O127" s="22">
        <f t="shared" si="94"/>
        <v>97.616231022317663</v>
      </c>
      <c r="P127" s="22">
        <f t="shared" si="94"/>
        <v>69.535866066967472</v>
      </c>
      <c r="Q127" s="22">
        <f t="shared" si="94"/>
        <v>58.829531606759517</v>
      </c>
      <c r="R127" s="22">
        <f t="shared" si="94"/>
        <v>82.229399541456075</v>
      </c>
      <c r="S127" s="22">
        <f t="shared" si="94"/>
        <v>72.330842752112204</v>
      </c>
      <c r="T127" s="22">
        <f t="shared" si="94"/>
        <v>79.721214878278772</v>
      </c>
      <c r="U127" s="22">
        <f t="shared" si="94"/>
        <v>81.867577343514867</v>
      </c>
      <c r="V127" s="22">
        <f t="shared" si="94"/>
        <v>86.559186857900158</v>
      </c>
      <c r="W127" s="22">
        <f t="shared" si="94"/>
        <v>82.969099891398841</v>
      </c>
      <c r="X127" s="22">
        <f t="shared" si="94"/>
        <v>88.30793433298453</v>
      </c>
      <c r="Y127" s="22">
        <f t="shared" si="94"/>
        <v>94.201022857939606</v>
      </c>
      <c r="Z127" s="22">
        <f t="shared" si="94"/>
        <v>75.553944416001471</v>
      </c>
      <c r="AA127" s="22">
        <f t="shared" si="94"/>
        <v>100.50259943955743</v>
      </c>
      <c r="AB127" s="22">
        <f t="shared" si="94"/>
        <v>59.179780433546348</v>
      </c>
      <c r="AC127" s="22">
        <f t="shared" si="94"/>
        <v>100.50259943955743</v>
      </c>
      <c r="AD127" s="22">
        <f t="shared" si="94"/>
        <v>71.902760852706081</v>
      </c>
      <c r="AE127" s="22">
        <f t="shared" si="94"/>
        <v>84.988280748515805</v>
      </c>
      <c r="AF127" s="22">
        <f t="shared" si="94"/>
        <v>97.616231022317663</v>
      </c>
      <c r="AG127" s="22">
        <f t="shared" si="94"/>
        <v>79.867825381896267</v>
      </c>
      <c r="AH127" s="22">
        <f t="shared" si="94"/>
        <v>131.36133571650458</v>
      </c>
      <c r="AI127" s="22">
        <f t="shared" si="94"/>
        <v>70.821152883736488</v>
      </c>
      <c r="AJ127" s="22">
        <f t="shared" si="94"/>
        <v>59.179780433546348</v>
      </c>
      <c r="AK127" s="22">
        <f t="shared" si="94"/>
        <v>97.437040406785172</v>
      </c>
      <c r="AL127" s="22">
        <f t="shared" si="94"/>
        <v>113.46819122701986</v>
      </c>
      <c r="AM127" s="22">
        <f t="shared" si="94"/>
        <v>88.30793433298453</v>
      </c>
      <c r="AN127" s="22">
        <f ca="1">AVERAGE(OFFSET($A127,0,Fixtures!$D$6,1,3))</f>
        <v>85.797880346926434</v>
      </c>
      <c r="AO127" s="22">
        <f ca="1">AVERAGE(OFFSET($A127,0,Fixtures!$D$6,1,6))</f>
        <v>94.373172193582988</v>
      </c>
      <c r="AP127" s="22">
        <f ca="1">AVERAGE(OFFSET($A127,0,Fixtures!$D$6,1,9))</f>
        <v>88.186334098396216</v>
      </c>
      <c r="AQ127" s="22">
        <f ca="1">AVERAGE(OFFSET($A127,0,Fixtures!$D$6,1,12))</f>
        <v>90.104251066041385</v>
      </c>
      <c r="AR127" s="22">
        <f ca="1">IF(OR(Fixtures!$D$6&lt;=0,Fixtures!$D$6&gt;39),AVERAGE(A127:AM127),AVERAGE(OFFSET($A127,0,Fixtures!$D$6,1,39-Fixtures!$D$6)))</f>
        <v>90.495739313233656</v>
      </c>
    </row>
    <row r="128" spans="1:44" x14ac:dyDescent="0.25">
      <c r="A128" s="30" t="s">
        <v>2</v>
      </c>
      <c r="B128" s="22">
        <f>MIN(VLOOKUP($A122,$A$2:$AM$12,B$14+1,FALSE),VLOOKUP($A128,$A$2:$AM$12,B$14+1,FALSE))</f>
        <v>82.229399541456075</v>
      </c>
      <c r="C128" s="22">
        <f t="shared" ref="C128:AM128" si="95">MIN(VLOOKUP($A122,$A$2:$AM$12,C$14+1,FALSE),VLOOKUP($A128,$A$2:$AM$12,C$14+1,FALSE))</f>
        <v>86.559186857900158</v>
      </c>
      <c r="D128" s="22">
        <f t="shared" si="95"/>
        <v>79.721214878278772</v>
      </c>
      <c r="E128" s="22">
        <f t="shared" si="95"/>
        <v>72.330842752112204</v>
      </c>
      <c r="F128" s="22">
        <f t="shared" si="95"/>
        <v>82.969099891398841</v>
      </c>
      <c r="G128" s="22">
        <f t="shared" si="95"/>
        <v>82.229399541456075</v>
      </c>
      <c r="H128" s="22">
        <f t="shared" si="95"/>
        <v>113.46819122701986</v>
      </c>
      <c r="I128" s="22">
        <f t="shared" si="95"/>
        <v>75.553944416001471</v>
      </c>
      <c r="J128" s="22">
        <f t="shared" si="95"/>
        <v>107.93191974031443</v>
      </c>
      <c r="K128" s="22">
        <f t="shared" si="95"/>
        <v>69.535866066967472</v>
      </c>
      <c r="L128" s="22">
        <f t="shared" si="95"/>
        <v>97.437040406785172</v>
      </c>
      <c r="M128" s="22">
        <f t="shared" si="95"/>
        <v>69.535866066967472</v>
      </c>
      <c r="N128" s="22">
        <f t="shared" si="95"/>
        <v>79.867825381896267</v>
      </c>
      <c r="O128" s="22">
        <f t="shared" si="95"/>
        <v>115.1345834930373</v>
      </c>
      <c r="P128" s="22">
        <f t="shared" si="95"/>
        <v>92.343709841779571</v>
      </c>
      <c r="Q128" s="22">
        <f t="shared" si="95"/>
        <v>58.829531606759517</v>
      </c>
      <c r="R128" s="22">
        <f t="shared" si="95"/>
        <v>97.616231022317663</v>
      </c>
      <c r="S128" s="22">
        <f t="shared" si="95"/>
        <v>58.829531606759517</v>
      </c>
      <c r="T128" s="22">
        <f t="shared" si="95"/>
        <v>92.343709841779571</v>
      </c>
      <c r="U128" s="22">
        <f t="shared" si="95"/>
        <v>81.867577343514867</v>
      </c>
      <c r="V128" s="22">
        <f t="shared" si="95"/>
        <v>92.837611003925332</v>
      </c>
      <c r="W128" s="22">
        <f t="shared" si="95"/>
        <v>84.988280748515805</v>
      </c>
      <c r="X128" s="22">
        <f t="shared" si="95"/>
        <v>88.30793433298453</v>
      </c>
      <c r="Y128" s="22">
        <f t="shared" si="95"/>
        <v>100.0603723087404</v>
      </c>
      <c r="Z128" s="22">
        <f t="shared" si="95"/>
        <v>70.821152883736488</v>
      </c>
      <c r="AA128" s="22">
        <f t="shared" si="95"/>
        <v>100.50259943955743</v>
      </c>
      <c r="AB128" s="22">
        <f t="shared" si="95"/>
        <v>71.902760852706081</v>
      </c>
      <c r="AC128" s="22">
        <f t="shared" si="95"/>
        <v>79.867825381896267</v>
      </c>
      <c r="AD128" s="22">
        <f t="shared" si="95"/>
        <v>71.902760852706081</v>
      </c>
      <c r="AE128" s="22">
        <f t="shared" si="95"/>
        <v>75.553944416001471</v>
      </c>
      <c r="AF128" s="22">
        <f t="shared" si="95"/>
        <v>81.867577343514867</v>
      </c>
      <c r="AG128" s="22">
        <f t="shared" si="95"/>
        <v>84.988280748515805</v>
      </c>
      <c r="AH128" s="22">
        <f t="shared" si="95"/>
        <v>79.721214878278772</v>
      </c>
      <c r="AI128" s="22">
        <f t="shared" si="95"/>
        <v>70.821152883736488</v>
      </c>
      <c r="AJ128" s="22">
        <f t="shared" si="95"/>
        <v>59.179780433546348</v>
      </c>
      <c r="AK128" s="22">
        <f t="shared" si="95"/>
        <v>88.30793433298453</v>
      </c>
      <c r="AL128" s="22">
        <f t="shared" si="95"/>
        <v>100.50259943955743</v>
      </c>
      <c r="AM128" s="22">
        <f t="shared" si="95"/>
        <v>101.40667764504303</v>
      </c>
      <c r="AN128" s="22">
        <f ca="1">AVERAGE(OFFSET($A128,0,Fixtures!$D$6,1,3))</f>
        <v>75.774843550201282</v>
      </c>
      <c r="AO128" s="22">
        <f ca="1">AVERAGE(OFFSET($A128,0,Fixtures!$D$6,1,6))</f>
        <v>78.983600603485556</v>
      </c>
      <c r="AP128" s="22">
        <f ca="1">AVERAGE(OFFSET($A128,0,Fixtures!$D$6,1,9))</f>
        <v>76.912274585686745</v>
      </c>
      <c r="AQ128" s="22">
        <f ca="1">AVERAGE(OFFSET($A128,0,Fixtures!$D$6,1,12))</f>
        <v>80.824549325498538</v>
      </c>
      <c r="AR128" s="22">
        <f ca="1">IF(OR(Fixtures!$D$6&lt;=0,Fixtures!$D$6&gt;39),AVERAGE(A128:AM128),AVERAGE(OFFSET($A128,0,Fixtures!$D$6,1,39-Fixtures!$D$6)))</f>
        <v>81.283613486889195</v>
      </c>
    </row>
    <row r="129" spans="1:44" x14ac:dyDescent="0.25">
      <c r="A129" s="30" t="s">
        <v>113</v>
      </c>
      <c r="B129" s="22">
        <f>MIN(VLOOKUP($A122,$A$2:$AM$12,B$14+1,FALSE),VLOOKUP($A129,$A$2:$AM$12,B$14+1,FALSE))</f>
        <v>82.229399541456075</v>
      </c>
      <c r="C129" s="22">
        <f t="shared" ref="C129:AM129" si="96">MIN(VLOOKUP($A122,$A$2:$AM$12,C$14+1,FALSE),VLOOKUP($A129,$A$2:$AM$12,C$14+1,FALSE))</f>
        <v>59.179780433546348</v>
      </c>
      <c r="D129" s="22">
        <f t="shared" si="96"/>
        <v>79.721214878278772</v>
      </c>
      <c r="E129" s="22">
        <f t="shared" si="96"/>
        <v>72.330842752112204</v>
      </c>
      <c r="F129" s="22">
        <f t="shared" si="96"/>
        <v>82.969099891398841</v>
      </c>
      <c r="G129" s="22">
        <f t="shared" si="96"/>
        <v>97.616231022317663</v>
      </c>
      <c r="H129" s="22">
        <f t="shared" si="96"/>
        <v>71.902760852706081</v>
      </c>
      <c r="I129" s="22">
        <f t="shared" si="96"/>
        <v>75.553944416001471</v>
      </c>
      <c r="J129" s="22">
        <f t="shared" si="96"/>
        <v>84.988280748515805</v>
      </c>
      <c r="K129" s="22">
        <f t="shared" si="96"/>
        <v>69.535866066967472</v>
      </c>
      <c r="L129" s="22">
        <f t="shared" si="96"/>
        <v>100.50259943955743</v>
      </c>
      <c r="M129" s="22">
        <f t="shared" si="96"/>
        <v>73.363813249912127</v>
      </c>
      <c r="N129" s="22">
        <f t="shared" si="96"/>
        <v>79.867825381896267</v>
      </c>
      <c r="O129" s="22">
        <f t="shared" si="96"/>
        <v>82.969099891398841</v>
      </c>
      <c r="P129" s="22">
        <f t="shared" si="96"/>
        <v>115.1345834930373</v>
      </c>
      <c r="Q129" s="22">
        <f t="shared" si="96"/>
        <v>58.829531606759517</v>
      </c>
      <c r="R129" s="22">
        <f t="shared" si="96"/>
        <v>131.36133571650458</v>
      </c>
      <c r="S129" s="22">
        <f t="shared" si="96"/>
        <v>92.837611003925332</v>
      </c>
      <c r="T129" s="22">
        <f t="shared" si="96"/>
        <v>92.343709841779571</v>
      </c>
      <c r="U129" s="22">
        <f t="shared" si="96"/>
        <v>81.867577343514867</v>
      </c>
      <c r="V129" s="22">
        <f t="shared" si="96"/>
        <v>58.829531606759517</v>
      </c>
      <c r="W129" s="22">
        <f t="shared" si="96"/>
        <v>84.988280748515805</v>
      </c>
      <c r="X129" s="22">
        <f t="shared" si="96"/>
        <v>69.535866066967472</v>
      </c>
      <c r="Y129" s="22">
        <f t="shared" si="96"/>
        <v>100.0603723087404</v>
      </c>
      <c r="Z129" s="22">
        <f t="shared" si="96"/>
        <v>72.330842752112204</v>
      </c>
      <c r="AA129" s="22">
        <f t="shared" si="96"/>
        <v>100.50259943955743</v>
      </c>
      <c r="AB129" s="22">
        <f t="shared" si="96"/>
        <v>113.46819122701986</v>
      </c>
      <c r="AC129" s="22">
        <f t="shared" si="96"/>
        <v>107.47745649532192</v>
      </c>
      <c r="AD129" s="22">
        <f t="shared" si="96"/>
        <v>71.902760852706081</v>
      </c>
      <c r="AE129" s="22">
        <f t="shared" si="96"/>
        <v>94.201022857939606</v>
      </c>
      <c r="AF129" s="22">
        <f t="shared" si="96"/>
        <v>95.765324826237006</v>
      </c>
      <c r="AG129" s="22">
        <f t="shared" si="96"/>
        <v>94.201022857939606</v>
      </c>
      <c r="AH129" s="22">
        <f t="shared" si="96"/>
        <v>82.229399541456075</v>
      </c>
      <c r="AI129" s="22">
        <f t="shared" si="96"/>
        <v>70.821152883736488</v>
      </c>
      <c r="AJ129" s="22">
        <f t="shared" si="96"/>
        <v>59.179780433546348</v>
      </c>
      <c r="AK129" s="22">
        <f t="shared" si="96"/>
        <v>97.437040406785172</v>
      </c>
      <c r="AL129" s="22">
        <f t="shared" si="96"/>
        <v>79.867825381896267</v>
      </c>
      <c r="AM129" s="22">
        <f t="shared" si="96"/>
        <v>101.40667764504303</v>
      </c>
      <c r="AN129" s="22">
        <f ca="1">AVERAGE(OFFSET($A129,0,Fixtures!$D$6,1,3))</f>
        <v>91.193746735322534</v>
      </c>
      <c r="AO129" s="22">
        <f ca="1">AVERAGE(OFFSET($A129,0,Fixtures!$D$6,1,6))</f>
        <v>90.96283123860006</v>
      </c>
      <c r="AP129" s="22">
        <f ca="1">AVERAGE(OFFSET($A129,0,Fixtures!$D$6,1,9))</f>
        <v>85.91277346174094</v>
      </c>
      <c r="AQ129" s="22">
        <f ca="1">AVERAGE(OFFSET($A129,0,Fixtures!$D$6,1,12))</f>
        <v>87.140267576494196</v>
      </c>
      <c r="AR129" s="22">
        <f ca="1">IF(OR(Fixtures!$D$6&lt;=0,Fixtures!$D$6&gt;39),AVERAGE(A129:AM129),AVERAGE(OFFSET($A129,0,Fixtures!$D$6,1,39-Fixtures!$D$6)))</f>
        <v>86.771769471146158</v>
      </c>
    </row>
    <row r="130" spans="1:44" x14ac:dyDescent="0.25">
      <c r="A130" s="30" t="s">
        <v>112</v>
      </c>
      <c r="B130" s="22">
        <f>MIN(VLOOKUP($A122,$A$2:$AM$12,B$14+1,FALSE),VLOOKUP($A130,$A$2:$AM$12,B$14+1,FALSE))</f>
        <v>82.229399541456075</v>
      </c>
      <c r="C130" s="22">
        <f t="shared" ref="C130:AM130" si="97">MIN(VLOOKUP($A122,$A$2:$AM$12,C$14+1,FALSE),VLOOKUP($A130,$A$2:$AM$12,C$14+1,FALSE))</f>
        <v>58.829531606759517</v>
      </c>
      <c r="D130" s="22">
        <f t="shared" si="97"/>
        <v>79.721214878278772</v>
      </c>
      <c r="E130" s="22">
        <f t="shared" si="97"/>
        <v>72.330842752112204</v>
      </c>
      <c r="F130" s="22">
        <f t="shared" si="97"/>
        <v>82.969099891398841</v>
      </c>
      <c r="G130" s="22">
        <f t="shared" si="97"/>
        <v>117.04650812095635</v>
      </c>
      <c r="H130" s="22">
        <f t="shared" si="97"/>
        <v>113.46819122701986</v>
      </c>
      <c r="I130" s="22">
        <f t="shared" si="97"/>
        <v>75.553944416001471</v>
      </c>
      <c r="J130" s="22">
        <f t="shared" si="97"/>
        <v>82.969099891398841</v>
      </c>
      <c r="K130" s="22">
        <f t="shared" si="97"/>
        <v>69.535866066967472</v>
      </c>
      <c r="L130" s="22">
        <f t="shared" si="97"/>
        <v>79.867825381896267</v>
      </c>
      <c r="M130" s="22">
        <f t="shared" si="97"/>
        <v>86.559186857900158</v>
      </c>
      <c r="N130" s="22">
        <f t="shared" si="97"/>
        <v>79.867825381896267</v>
      </c>
      <c r="O130" s="22">
        <f t="shared" si="97"/>
        <v>113.46819122701986</v>
      </c>
      <c r="P130" s="22">
        <f t="shared" si="97"/>
        <v>59.179780433546348</v>
      </c>
      <c r="Q130" s="22">
        <f t="shared" si="97"/>
        <v>58.829531606759517</v>
      </c>
      <c r="R130" s="22">
        <f t="shared" si="97"/>
        <v>81.867577343514867</v>
      </c>
      <c r="S130" s="22">
        <f t="shared" si="97"/>
        <v>100.50259943955743</v>
      </c>
      <c r="T130" s="22">
        <f t="shared" si="97"/>
        <v>73.363813249912127</v>
      </c>
      <c r="U130" s="22">
        <f t="shared" si="97"/>
        <v>81.867577343514867</v>
      </c>
      <c r="V130" s="22">
        <f t="shared" si="97"/>
        <v>92.837611003925332</v>
      </c>
      <c r="W130" s="22">
        <f t="shared" si="97"/>
        <v>79.721214878278772</v>
      </c>
      <c r="X130" s="22">
        <f t="shared" si="97"/>
        <v>88.30793433298453</v>
      </c>
      <c r="Y130" s="22">
        <f t="shared" si="97"/>
        <v>100.0603723087404</v>
      </c>
      <c r="Z130" s="22">
        <f t="shared" si="97"/>
        <v>71.902760852706081</v>
      </c>
      <c r="AA130" s="22">
        <f t="shared" si="97"/>
        <v>69.535866066967472</v>
      </c>
      <c r="AB130" s="22">
        <f t="shared" si="97"/>
        <v>82.229399541456075</v>
      </c>
      <c r="AC130" s="22">
        <f t="shared" si="97"/>
        <v>100.0603723087404</v>
      </c>
      <c r="AD130" s="22">
        <f t="shared" si="97"/>
        <v>70.821152883736488</v>
      </c>
      <c r="AE130" s="22">
        <f t="shared" si="97"/>
        <v>72.330842752112204</v>
      </c>
      <c r="AF130" s="22">
        <f t="shared" si="97"/>
        <v>97.616231022317663</v>
      </c>
      <c r="AG130" s="22">
        <f t="shared" si="97"/>
        <v>88.30793433298453</v>
      </c>
      <c r="AH130" s="22">
        <f t="shared" si="97"/>
        <v>97.616231022317663</v>
      </c>
      <c r="AI130" s="22">
        <f t="shared" si="97"/>
        <v>70.821152883736488</v>
      </c>
      <c r="AJ130" s="22">
        <f t="shared" si="97"/>
        <v>59.179780433546348</v>
      </c>
      <c r="AK130" s="22">
        <f t="shared" si="97"/>
        <v>97.437040406785172</v>
      </c>
      <c r="AL130" s="22">
        <f t="shared" si="97"/>
        <v>95.765324826237006</v>
      </c>
      <c r="AM130" s="22">
        <f t="shared" si="97"/>
        <v>101.40667764504303</v>
      </c>
      <c r="AN130" s="22">
        <f ca="1">AVERAGE(OFFSET($A130,0,Fixtures!$D$6,1,3))</f>
        <v>81.070789314863035</v>
      </c>
      <c r="AO130" s="22">
        <f ca="1">AVERAGE(OFFSET($A130,0,Fixtures!$D$6,1,6))</f>
        <v>87.792127387034824</v>
      </c>
      <c r="AP130" s="22">
        <f ca="1">AVERAGE(OFFSET($A130,0,Fixtures!$D$6,1,9))</f>
        <v>83.798970894030788</v>
      </c>
      <c r="AQ130" s="22">
        <f ca="1">AVERAGE(OFFSET($A130,0,Fixtures!$D$6,1,12))</f>
        <v>86.036127486035014</v>
      </c>
      <c r="AR130" s="22">
        <f ca="1">IF(OR(Fixtures!$D$6&lt;=0,Fixtures!$D$6&gt;39),AVERAGE(A130:AM130),AVERAGE(OFFSET($A130,0,Fixtures!$D$6,1,39-Fixtures!$D$6)))</f>
        <v>86.487521865232466</v>
      </c>
    </row>
    <row r="131" spans="1:44" x14ac:dyDescent="0.25">
      <c r="A131" s="30" t="s">
        <v>10</v>
      </c>
      <c r="B131" s="22">
        <f>MIN(VLOOKUP($A122,$A$2:$AM$12,B$14+1,FALSE),VLOOKUP($A131,$A$2:$AM$12,B$14+1,FALSE))</f>
        <v>82.229399541456075</v>
      </c>
      <c r="C131" s="22">
        <f t="shared" ref="C131:AM131" si="98">MIN(VLOOKUP($A122,$A$2:$AM$12,C$14+1,FALSE),VLOOKUP($A131,$A$2:$AM$12,C$14+1,FALSE))</f>
        <v>117.04650812095635</v>
      </c>
      <c r="D131" s="22">
        <f t="shared" si="98"/>
        <v>79.721214878278772</v>
      </c>
      <c r="E131" s="22">
        <f t="shared" si="98"/>
        <v>72.330842752112204</v>
      </c>
      <c r="F131" s="22">
        <f t="shared" si="98"/>
        <v>82.969099891398841</v>
      </c>
      <c r="G131" s="22">
        <f t="shared" si="98"/>
        <v>69.535866066967472</v>
      </c>
      <c r="H131" s="22">
        <f t="shared" si="98"/>
        <v>107.93191974031443</v>
      </c>
      <c r="I131" s="22">
        <f t="shared" si="98"/>
        <v>75.553944416001471</v>
      </c>
      <c r="J131" s="22">
        <f t="shared" si="98"/>
        <v>107.93191974031443</v>
      </c>
      <c r="K131" s="22">
        <f t="shared" si="98"/>
        <v>69.535866066967472</v>
      </c>
      <c r="L131" s="22">
        <f t="shared" si="98"/>
        <v>113.93108421748586</v>
      </c>
      <c r="M131" s="22">
        <f t="shared" si="98"/>
        <v>86.559186857900158</v>
      </c>
      <c r="N131" s="22">
        <f t="shared" si="98"/>
        <v>79.867825381896267</v>
      </c>
      <c r="O131" s="22">
        <f t="shared" si="98"/>
        <v>73.363813249912127</v>
      </c>
      <c r="P131" s="22">
        <f t="shared" si="98"/>
        <v>70.821152883736488</v>
      </c>
      <c r="Q131" s="22">
        <f t="shared" si="98"/>
        <v>58.829531606759517</v>
      </c>
      <c r="R131" s="22">
        <f t="shared" si="98"/>
        <v>79.721214878278772</v>
      </c>
      <c r="S131" s="22">
        <f t="shared" si="98"/>
        <v>100.0603723087404</v>
      </c>
      <c r="T131" s="22">
        <f t="shared" si="98"/>
        <v>92.343709841779571</v>
      </c>
      <c r="U131" s="22">
        <f t="shared" si="98"/>
        <v>58.829531606759517</v>
      </c>
      <c r="V131" s="22">
        <f t="shared" si="98"/>
        <v>88.30793433298453</v>
      </c>
      <c r="W131" s="22">
        <f t="shared" si="98"/>
        <v>84.988280748515805</v>
      </c>
      <c r="X131" s="22">
        <f t="shared" si="98"/>
        <v>88.30793433298453</v>
      </c>
      <c r="Y131" s="22">
        <f t="shared" si="98"/>
        <v>71.902760852706081</v>
      </c>
      <c r="Z131" s="22">
        <f t="shared" si="98"/>
        <v>95.765324826237006</v>
      </c>
      <c r="AA131" s="22">
        <f t="shared" si="98"/>
        <v>79.867825381896267</v>
      </c>
      <c r="AB131" s="22">
        <f t="shared" si="98"/>
        <v>81.867577343514867</v>
      </c>
      <c r="AC131" s="22">
        <f t="shared" si="98"/>
        <v>97.437040406785172</v>
      </c>
      <c r="AD131" s="22">
        <f t="shared" si="98"/>
        <v>59.179780433546348</v>
      </c>
      <c r="AE131" s="22">
        <f t="shared" si="98"/>
        <v>86.559186857900158</v>
      </c>
      <c r="AF131" s="22">
        <f t="shared" si="98"/>
        <v>82.969099891398841</v>
      </c>
      <c r="AG131" s="22">
        <f t="shared" si="98"/>
        <v>89.666882861003714</v>
      </c>
      <c r="AH131" s="22">
        <f t="shared" si="98"/>
        <v>139.24910293248271</v>
      </c>
      <c r="AI131" s="22">
        <f t="shared" si="98"/>
        <v>70.821152883736488</v>
      </c>
      <c r="AJ131" s="22">
        <f t="shared" si="98"/>
        <v>59.179780433546348</v>
      </c>
      <c r="AK131" s="22">
        <f t="shared" si="98"/>
        <v>82.229399541456075</v>
      </c>
      <c r="AL131" s="22">
        <f t="shared" si="98"/>
        <v>84.988280748515805</v>
      </c>
      <c r="AM131" s="22">
        <f t="shared" si="98"/>
        <v>75.553944416001471</v>
      </c>
      <c r="AN131" s="22">
        <f ca="1">AVERAGE(OFFSET($A131,0,Fixtures!$D$6,1,3))</f>
        <v>81.058669232743895</v>
      </c>
      <c r="AO131" s="22">
        <f ca="1">AVERAGE(OFFSET($A131,0,Fixtures!$D$6,1,6))</f>
        <v>92.51018223051949</v>
      </c>
      <c r="AP131" s="22">
        <f ca="1">AVERAGE(OFFSET($A131,0,Fixtures!$D$6,1,9))</f>
        <v>85.254602915761751</v>
      </c>
      <c r="AQ131" s="22">
        <f ca="1">AVERAGE(OFFSET($A131,0,Fixtures!$D$6,1,12))</f>
        <v>84.074360053259753</v>
      </c>
      <c r="AR131" s="22">
        <f ca="1">IF(OR(Fixtures!$D$6&lt;=0,Fixtures!$D$6&gt;39),AVERAGE(A131:AM131),AVERAGE(OFFSET($A131,0,Fixtures!$D$6,1,39-Fixtures!$D$6)))</f>
        <v>84.348513764215738</v>
      </c>
    </row>
    <row r="132" spans="1:44" x14ac:dyDescent="0.25">
      <c r="A132" s="30" t="s">
        <v>63</v>
      </c>
      <c r="B132" s="22">
        <f>MIN(VLOOKUP($A122,$A$2:$AM$12,B$14+1,FALSE),VLOOKUP($A132,$A$2:$AM$12,B$14+1,FALSE))</f>
        <v>82.229399541456075</v>
      </c>
      <c r="C132" s="22">
        <f t="shared" ref="C132:AM132" si="99">MIN(VLOOKUP($A122,$A$2:$AM$12,C$14+1,FALSE),VLOOKUP($A132,$A$2:$AM$12,C$14+1,FALSE))</f>
        <v>100.50259943955743</v>
      </c>
      <c r="D132" s="22">
        <f t="shared" si="99"/>
        <v>79.721214878278772</v>
      </c>
      <c r="E132" s="22">
        <f t="shared" si="99"/>
        <v>70.821152883736488</v>
      </c>
      <c r="F132" s="22">
        <f t="shared" si="99"/>
        <v>82.969099891398841</v>
      </c>
      <c r="G132" s="22">
        <f t="shared" si="99"/>
        <v>107.24840824615927</v>
      </c>
      <c r="H132" s="22">
        <f t="shared" si="99"/>
        <v>84.988280748515805</v>
      </c>
      <c r="I132" s="22">
        <f t="shared" si="99"/>
        <v>58.829531606759517</v>
      </c>
      <c r="J132" s="22">
        <f t="shared" si="99"/>
        <v>107.93191974031443</v>
      </c>
      <c r="K132" s="22">
        <f t="shared" si="99"/>
        <v>69.535866066967472</v>
      </c>
      <c r="L132" s="22">
        <f t="shared" si="99"/>
        <v>59.179780433546348</v>
      </c>
      <c r="M132" s="22">
        <f t="shared" si="99"/>
        <v>86.559186857900158</v>
      </c>
      <c r="N132" s="22">
        <f t="shared" si="99"/>
        <v>79.867825381896267</v>
      </c>
      <c r="O132" s="22">
        <f t="shared" si="99"/>
        <v>115.1345834930373</v>
      </c>
      <c r="P132" s="22">
        <f t="shared" si="99"/>
        <v>113.46819122701986</v>
      </c>
      <c r="Q132" s="22">
        <f t="shared" si="99"/>
        <v>58.829531606759517</v>
      </c>
      <c r="R132" s="22">
        <f t="shared" si="99"/>
        <v>115.1345834930373</v>
      </c>
      <c r="S132" s="22">
        <f t="shared" si="99"/>
        <v>107.24840824615927</v>
      </c>
      <c r="T132" s="22">
        <f t="shared" si="99"/>
        <v>71.902760852706081</v>
      </c>
      <c r="U132" s="22">
        <f t="shared" si="99"/>
        <v>81.867577343514867</v>
      </c>
      <c r="V132" s="22">
        <f t="shared" si="99"/>
        <v>69.535866066967472</v>
      </c>
      <c r="W132" s="22">
        <f t="shared" si="99"/>
        <v>84.988280748515805</v>
      </c>
      <c r="X132" s="22">
        <f t="shared" si="99"/>
        <v>88.30793433298453</v>
      </c>
      <c r="Y132" s="22">
        <f t="shared" si="99"/>
        <v>100.0603723087404</v>
      </c>
      <c r="Z132" s="22">
        <f t="shared" si="99"/>
        <v>82.229399541456075</v>
      </c>
      <c r="AA132" s="22">
        <f t="shared" si="99"/>
        <v>100.50259943955743</v>
      </c>
      <c r="AB132" s="22">
        <f t="shared" si="99"/>
        <v>131.08138785641688</v>
      </c>
      <c r="AC132" s="22">
        <f t="shared" si="99"/>
        <v>94.201022857939606</v>
      </c>
      <c r="AD132" s="22">
        <f t="shared" si="99"/>
        <v>71.902760852706081</v>
      </c>
      <c r="AE132" s="22">
        <f t="shared" si="99"/>
        <v>92.837611003925332</v>
      </c>
      <c r="AF132" s="22">
        <f t="shared" si="99"/>
        <v>97.616231022317663</v>
      </c>
      <c r="AG132" s="22">
        <f t="shared" si="99"/>
        <v>94.201022857939606</v>
      </c>
      <c r="AH132" s="22">
        <f t="shared" si="99"/>
        <v>72.330842752112204</v>
      </c>
      <c r="AI132" s="22">
        <f t="shared" si="99"/>
        <v>70.821152883736488</v>
      </c>
      <c r="AJ132" s="22">
        <f t="shared" si="99"/>
        <v>59.179780433546348</v>
      </c>
      <c r="AK132" s="22">
        <f t="shared" si="99"/>
        <v>73.363813249912127</v>
      </c>
      <c r="AL132" s="22">
        <f t="shared" si="99"/>
        <v>131.08138785641688</v>
      </c>
      <c r="AM132" s="22">
        <f t="shared" si="99"/>
        <v>81.867577343514867</v>
      </c>
      <c r="AN132" s="22">
        <f ca="1">AVERAGE(OFFSET($A132,0,Fixtures!$D$6,1,3))</f>
        <v>86.313798238190358</v>
      </c>
      <c r="AO132" s="22">
        <f ca="1">AVERAGE(OFFSET($A132,0,Fixtures!$D$6,1,6))</f>
        <v>87.181581891156767</v>
      </c>
      <c r="AP132" s="22">
        <f ca="1">AVERAGE(OFFSET($A132,0,Fixtures!$D$6,1,9))</f>
        <v>80.717137546015067</v>
      </c>
      <c r="AQ132" s="22">
        <f ca="1">AVERAGE(OFFSET($A132,0,Fixtures!$D$6,1,12))</f>
        <v>85.476416779354807</v>
      </c>
      <c r="AR132" s="22">
        <f ca="1">IF(OR(Fixtures!$D$6&lt;=0,Fixtures!$D$6&gt;39),AVERAGE(A132:AM132),AVERAGE(OFFSET($A132,0,Fixtures!$D$6,1,39-Fixtures!$D$6)))</f>
        <v>85.400291192187936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si="100">MIN(VLOOKUP($A134,$A$2:$AM$12,B$14+1,FALSE),VLOOKUP($A135,$A$2:$AM$12,B$14+1,FALSE))</f>
        <v>107.93191974031443</v>
      </c>
      <c r="C135" s="22">
        <f t="shared" si="100"/>
        <v>69.535866066967472</v>
      </c>
      <c r="D135" s="22">
        <f t="shared" si="100"/>
        <v>89.666882861003714</v>
      </c>
      <c r="E135" s="22">
        <f t="shared" si="100"/>
        <v>70.821152883736488</v>
      </c>
      <c r="F135" s="22">
        <f t="shared" si="100"/>
        <v>79.721214878278772</v>
      </c>
      <c r="G135" s="22">
        <f t="shared" si="100"/>
        <v>101.40667764504303</v>
      </c>
      <c r="H135" s="22">
        <f t="shared" si="100"/>
        <v>79.867825381896267</v>
      </c>
      <c r="I135" s="22">
        <f t="shared" si="100"/>
        <v>58.829531606759517</v>
      </c>
      <c r="J135" s="22">
        <f t="shared" si="100"/>
        <v>82.229399541456075</v>
      </c>
      <c r="K135" s="22">
        <f t="shared" si="100"/>
        <v>75.553944416001471</v>
      </c>
      <c r="L135" s="22">
        <f t="shared" si="100"/>
        <v>59.179780433546348</v>
      </c>
      <c r="M135" s="22">
        <f t="shared" si="100"/>
        <v>97.616231022317663</v>
      </c>
      <c r="N135" s="22">
        <f t="shared" si="100"/>
        <v>59.179780433546348</v>
      </c>
      <c r="O135" s="22">
        <f t="shared" si="100"/>
        <v>131.08138785641688</v>
      </c>
      <c r="P135" s="22">
        <f t="shared" si="100"/>
        <v>113.46819122701986</v>
      </c>
      <c r="Q135" s="22">
        <f t="shared" si="100"/>
        <v>82.969099891398841</v>
      </c>
      <c r="R135" s="22">
        <f t="shared" si="100"/>
        <v>92.343709841779571</v>
      </c>
      <c r="S135" s="22">
        <f t="shared" si="100"/>
        <v>94.201022857939606</v>
      </c>
      <c r="T135" s="22">
        <f t="shared" si="100"/>
        <v>70.821152883736488</v>
      </c>
      <c r="U135" s="22">
        <f t="shared" si="100"/>
        <v>89.666882861003714</v>
      </c>
      <c r="V135" s="22">
        <f t="shared" si="100"/>
        <v>69.535866066967472</v>
      </c>
      <c r="W135" s="22">
        <f t="shared" si="100"/>
        <v>92.343709841779571</v>
      </c>
      <c r="X135" s="22">
        <f t="shared" si="100"/>
        <v>95.765324826237006</v>
      </c>
      <c r="Y135" s="22">
        <f t="shared" si="100"/>
        <v>73.363813249912127</v>
      </c>
      <c r="Z135" s="22">
        <f t="shared" si="100"/>
        <v>82.229399541456075</v>
      </c>
      <c r="AA135" s="22">
        <f t="shared" si="100"/>
        <v>88.30793433298453</v>
      </c>
      <c r="AB135" s="22">
        <f t="shared" si="100"/>
        <v>115.1345834930373</v>
      </c>
      <c r="AC135" s="22">
        <f t="shared" si="100"/>
        <v>75.553944416001471</v>
      </c>
      <c r="AD135" s="22">
        <f t="shared" si="100"/>
        <v>101.40667764504303</v>
      </c>
      <c r="AE135" s="22">
        <f t="shared" si="100"/>
        <v>92.837611003925332</v>
      </c>
      <c r="AF135" s="22">
        <f t="shared" si="100"/>
        <v>72.330842752112204</v>
      </c>
      <c r="AG135" s="22">
        <f t="shared" si="100"/>
        <v>92.837611003925332</v>
      </c>
      <c r="AH135" s="22">
        <f t="shared" si="100"/>
        <v>72.330842752112204</v>
      </c>
      <c r="AI135" s="22">
        <f t="shared" si="100"/>
        <v>79.867825381896267</v>
      </c>
      <c r="AJ135" s="22">
        <f t="shared" si="100"/>
        <v>58.829531606759517</v>
      </c>
      <c r="AK135" s="22">
        <f t="shared" si="100"/>
        <v>73.363813249912127</v>
      </c>
      <c r="AL135" s="22">
        <f t="shared" si="100"/>
        <v>82.969099891398841</v>
      </c>
      <c r="AM135" s="22">
        <f t="shared" si="100"/>
        <v>81.867577343514867</v>
      </c>
      <c r="AN135" s="22">
        <f ca="1">AVERAGE(OFFSET($A135,0,Fixtures!$D$6,1,3))</f>
        <v>89.93274435498995</v>
      </c>
      <c r="AO135" s="22">
        <f ca="1">AVERAGE(OFFSET($A135,0,Fixtures!$D$6,1,6))</f>
        <v>84.549588262186589</v>
      </c>
      <c r="AP135" s="22">
        <f ca="1">AVERAGE(OFFSET($A135,0,Fixtures!$D$6,1,9))</f>
        <v>79.928744423520826</v>
      </c>
      <c r="AQ135" s="22">
        <f ca="1">AVERAGE(OFFSET($A135,0,Fixtures!$D$6,1,12))</f>
        <v>81.177343450132597</v>
      </c>
      <c r="AR135" s="22">
        <f ca="1">IF(OR(Fixtures!$D$6&lt;=0,Fixtures!$D$6&gt;39),AVERAGE(A135:AM135),AVERAGE(OFFSET($A135,0,Fixtures!$D$6,1,39-Fixtures!$D$6)))</f>
        <v>80.381397913327376</v>
      </c>
    </row>
    <row r="136" spans="1:44" x14ac:dyDescent="0.25">
      <c r="A136" s="30" t="s">
        <v>121</v>
      </c>
      <c r="B136" s="22">
        <f>MIN(VLOOKUP($A134,$A$2:$AM$12,B$14+1,FALSE),VLOOKUP($A136,$A$2:$AM$12,B$14+1,FALSE))</f>
        <v>89.666882861003714</v>
      </c>
      <c r="C136" s="22">
        <f t="shared" ref="C136:AM136" si="101">MIN(VLOOKUP($A134,$A$2:$AM$12,C$14+1,FALSE),VLOOKUP($A136,$A$2:$AM$12,C$14+1,FALSE))</f>
        <v>79.721214878278772</v>
      </c>
      <c r="D136" s="22">
        <f t="shared" si="101"/>
        <v>89.666882861003714</v>
      </c>
      <c r="E136" s="22">
        <f t="shared" si="101"/>
        <v>70.821152883736488</v>
      </c>
      <c r="F136" s="22">
        <f t="shared" si="101"/>
        <v>79.867825381896267</v>
      </c>
      <c r="G136" s="22">
        <f t="shared" si="101"/>
        <v>72.330842752112204</v>
      </c>
      <c r="H136" s="22">
        <f t="shared" si="101"/>
        <v>84.988280748515805</v>
      </c>
      <c r="I136" s="22">
        <f t="shared" si="101"/>
        <v>58.829531606759517</v>
      </c>
      <c r="J136" s="22">
        <f t="shared" si="101"/>
        <v>100.0603723087404</v>
      </c>
      <c r="K136" s="22">
        <f t="shared" si="101"/>
        <v>75.553944416001471</v>
      </c>
      <c r="L136" s="22">
        <f t="shared" si="101"/>
        <v>59.179780433546348</v>
      </c>
      <c r="M136" s="22">
        <f t="shared" si="101"/>
        <v>97.616231022317663</v>
      </c>
      <c r="N136" s="22">
        <f t="shared" si="101"/>
        <v>88.30793433298453</v>
      </c>
      <c r="O136" s="22">
        <f t="shared" si="101"/>
        <v>139.24910293248271</v>
      </c>
      <c r="P136" s="22">
        <f t="shared" si="101"/>
        <v>101.40667764504303</v>
      </c>
      <c r="Q136" s="22">
        <f t="shared" si="101"/>
        <v>82.969099891398841</v>
      </c>
      <c r="R136" s="22">
        <f t="shared" si="101"/>
        <v>71.902760852706081</v>
      </c>
      <c r="S136" s="22">
        <f t="shared" si="101"/>
        <v>75.553944416001471</v>
      </c>
      <c r="T136" s="22">
        <f t="shared" si="101"/>
        <v>71.902760852706081</v>
      </c>
      <c r="U136" s="22">
        <f t="shared" si="101"/>
        <v>69.535866066967472</v>
      </c>
      <c r="V136" s="22">
        <f t="shared" si="101"/>
        <v>69.535866066967472</v>
      </c>
      <c r="W136" s="22">
        <f t="shared" si="101"/>
        <v>92.343709841779571</v>
      </c>
      <c r="X136" s="22">
        <f t="shared" si="101"/>
        <v>81.867577343514867</v>
      </c>
      <c r="Y136" s="22">
        <f t="shared" si="101"/>
        <v>84.988280748515805</v>
      </c>
      <c r="Z136" s="22">
        <f t="shared" si="101"/>
        <v>82.229399541456075</v>
      </c>
      <c r="AA136" s="22">
        <f t="shared" si="101"/>
        <v>73.363813249912127</v>
      </c>
      <c r="AB136" s="22">
        <f t="shared" si="101"/>
        <v>92.343709841779571</v>
      </c>
      <c r="AC136" s="22">
        <f t="shared" si="101"/>
        <v>58.829531606759517</v>
      </c>
      <c r="AD136" s="22">
        <f t="shared" si="101"/>
        <v>101.40667764504303</v>
      </c>
      <c r="AE136" s="22">
        <f t="shared" si="101"/>
        <v>82.969099891398841</v>
      </c>
      <c r="AF136" s="22">
        <f t="shared" si="101"/>
        <v>107.93191974031443</v>
      </c>
      <c r="AG136" s="22">
        <f t="shared" si="101"/>
        <v>107.24840824615927</v>
      </c>
      <c r="AH136" s="22">
        <f t="shared" si="101"/>
        <v>72.330842752112204</v>
      </c>
      <c r="AI136" s="22">
        <f t="shared" si="101"/>
        <v>79.867825381896267</v>
      </c>
      <c r="AJ136" s="22">
        <f t="shared" si="101"/>
        <v>86.559186857900158</v>
      </c>
      <c r="AK136" s="22">
        <f t="shared" si="101"/>
        <v>73.363813249912127</v>
      </c>
      <c r="AL136" s="22">
        <f t="shared" si="101"/>
        <v>59.179780433546348</v>
      </c>
      <c r="AM136" s="22">
        <f t="shared" si="101"/>
        <v>81.867577343514867</v>
      </c>
      <c r="AN136" s="22">
        <f ca="1">AVERAGE(OFFSET($A136,0,Fixtures!$D$6,1,3))</f>
        <v>81.068436381067144</v>
      </c>
      <c r="AO136" s="22">
        <f ca="1">AVERAGE(OFFSET($A136,0,Fixtures!$D$6,1,6))</f>
        <v>88.452746646964556</v>
      </c>
      <c r="AP136" s="22">
        <f ca="1">AVERAGE(OFFSET($A136,0,Fixtures!$D$6,1,9))</f>
        <v>85.61192281905511</v>
      </c>
      <c r="AQ136" s="22">
        <f ca="1">AVERAGE(OFFSET($A136,0,Fixtures!$D$6,1,12))</f>
        <v>82.718591627468697</v>
      </c>
      <c r="AR136" s="22">
        <f ca="1">IF(OR(Fixtures!$D$6&lt;=0,Fixtures!$D$6&gt;39),AVERAGE(A136:AM136),AVERAGE(OFFSET($A136,0,Fixtures!$D$6,1,39-Fixtures!$D$6)))</f>
        <v>82.868605740777923</v>
      </c>
    </row>
    <row r="137" spans="1:44" x14ac:dyDescent="0.25">
      <c r="A137" s="30" t="s">
        <v>73</v>
      </c>
      <c r="B137" s="22">
        <f>MIN(VLOOKUP($A134,$A$2:$AM$12,B$14+1,FALSE),VLOOKUP($A137,$A$2:$AM$12,B$14+1,FALSE))</f>
        <v>75.553944416001471</v>
      </c>
      <c r="C137" s="22">
        <f t="shared" ref="C137:AM137" si="102">MIN(VLOOKUP($A134,$A$2:$AM$12,C$14+1,FALSE),VLOOKUP($A137,$A$2:$AM$12,C$14+1,FALSE))</f>
        <v>100.0603723087404</v>
      </c>
      <c r="D137" s="22">
        <f t="shared" si="102"/>
        <v>89.666882861003714</v>
      </c>
      <c r="E137" s="22">
        <f t="shared" si="102"/>
        <v>70.821152883736488</v>
      </c>
      <c r="F137" s="22">
        <f t="shared" si="102"/>
        <v>95.765324826237006</v>
      </c>
      <c r="G137" s="22">
        <f t="shared" si="102"/>
        <v>107.24840824615927</v>
      </c>
      <c r="H137" s="22">
        <f t="shared" si="102"/>
        <v>79.721214878278772</v>
      </c>
      <c r="I137" s="22">
        <f t="shared" si="102"/>
        <v>58.829531606759517</v>
      </c>
      <c r="J137" s="22">
        <f t="shared" si="102"/>
        <v>70.821152883736488</v>
      </c>
      <c r="K137" s="22">
        <f t="shared" si="102"/>
        <v>75.553944416001471</v>
      </c>
      <c r="L137" s="22">
        <f t="shared" si="102"/>
        <v>59.179780433546348</v>
      </c>
      <c r="M137" s="22">
        <f t="shared" si="102"/>
        <v>72.330842752112204</v>
      </c>
      <c r="N137" s="22">
        <f t="shared" si="102"/>
        <v>88.30793433298453</v>
      </c>
      <c r="O137" s="22">
        <f t="shared" si="102"/>
        <v>107.93191974031443</v>
      </c>
      <c r="P137" s="22">
        <f t="shared" si="102"/>
        <v>71.902760852706081</v>
      </c>
      <c r="Q137" s="22">
        <f t="shared" si="102"/>
        <v>82.969099891398841</v>
      </c>
      <c r="R137" s="22">
        <f t="shared" si="102"/>
        <v>115.1345834930373</v>
      </c>
      <c r="S137" s="22">
        <f t="shared" si="102"/>
        <v>79.867825381896267</v>
      </c>
      <c r="T137" s="22">
        <f t="shared" si="102"/>
        <v>71.902760852706081</v>
      </c>
      <c r="U137" s="22">
        <f t="shared" si="102"/>
        <v>100.50259943955743</v>
      </c>
      <c r="V137" s="22">
        <f t="shared" si="102"/>
        <v>69.535866066967472</v>
      </c>
      <c r="W137" s="22">
        <f t="shared" si="102"/>
        <v>73.363813249912127</v>
      </c>
      <c r="X137" s="22">
        <f t="shared" si="102"/>
        <v>86.559186857900158</v>
      </c>
      <c r="Y137" s="22">
        <f t="shared" si="102"/>
        <v>82.229399541456075</v>
      </c>
      <c r="Z137" s="22">
        <f t="shared" si="102"/>
        <v>81.867577343514867</v>
      </c>
      <c r="AA137" s="22">
        <f t="shared" si="102"/>
        <v>92.343709841779571</v>
      </c>
      <c r="AB137" s="22">
        <f t="shared" si="102"/>
        <v>97.616231022317663</v>
      </c>
      <c r="AC137" s="22">
        <f t="shared" si="102"/>
        <v>94.201022857939606</v>
      </c>
      <c r="AD137" s="22">
        <f t="shared" si="102"/>
        <v>101.40667764504303</v>
      </c>
      <c r="AE137" s="22">
        <f t="shared" si="102"/>
        <v>58.829531606759517</v>
      </c>
      <c r="AF137" s="22">
        <f t="shared" si="102"/>
        <v>107.93191974031443</v>
      </c>
      <c r="AG137" s="22">
        <f t="shared" si="102"/>
        <v>59.179780433546348</v>
      </c>
      <c r="AH137" s="22">
        <f t="shared" si="102"/>
        <v>72.330842752112204</v>
      </c>
      <c r="AI137" s="22">
        <f t="shared" si="102"/>
        <v>79.867825381896267</v>
      </c>
      <c r="AJ137" s="22">
        <f t="shared" si="102"/>
        <v>86.559186857900158</v>
      </c>
      <c r="AK137" s="22">
        <f t="shared" si="102"/>
        <v>73.363813249912127</v>
      </c>
      <c r="AL137" s="22">
        <f t="shared" si="102"/>
        <v>94.201022857939606</v>
      </c>
      <c r="AM137" s="22">
        <f t="shared" si="102"/>
        <v>81.867577343514867</v>
      </c>
      <c r="AN137" s="22">
        <f ca="1">AVERAGE(OFFSET($A137,0,Fixtures!$D$6,1,3))</f>
        <v>84.812410703247394</v>
      </c>
      <c r="AO137" s="22">
        <f ca="1">AVERAGE(OFFSET($A137,0,Fixtures!$D$6,1,6))</f>
        <v>82.313295839285857</v>
      </c>
      <c r="AP137" s="22">
        <f ca="1">AVERAGE(OFFSET($A137,0,Fixtures!$D$6,1,9))</f>
        <v>81.518955613935972</v>
      </c>
      <c r="AQ137" s="22">
        <f ca="1">AVERAGE(OFFSET($A137,0,Fixtures!$D$6,1,12))</f>
        <v>82.879300952510462</v>
      </c>
      <c r="AR137" s="22">
        <f ca="1">IF(OR(Fixtures!$D$6&lt;=0,Fixtures!$D$6&gt;39),AVERAGE(A137:AM137),AVERAGE(OFFSET($A137,0,Fixtures!$D$6,1,39-Fixtures!$D$6)))</f>
        <v>82.703563702443475</v>
      </c>
    </row>
    <row r="138" spans="1:44" x14ac:dyDescent="0.25">
      <c r="A138" s="30" t="s">
        <v>61</v>
      </c>
      <c r="B138" s="22">
        <f>MIN(VLOOKUP($A134,$A$2:$AM$12,B$14+1,FALSE),VLOOKUP($A138,$A$2:$AM$12,B$14+1,FALSE))</f>
        <v>94.201022857939606</v>
      </c>
      <c r="C138" s="22">
        <f t="shared" ref="C138:AM138" si="103">MIN(VLOOKUP($A134,$A$2:$AM$12,C$14+1,FALSE),VLOOKUP($A138,$A$2:$AM$12,C$14+1,FALSE))</f>
        <v>100.50259943955743</v>
      </c>
      <c r="D138" s="22">
        <f t="shared" si="103"/>
        <v>89.666882861003714</v>
      </c>
      <c r="E138" s="22">
        <f t="shared" si="103"/>
        <v>70.821152883736488</v>
      </c>
      <c r="F138" s="22">
        <f t="shared" si="103"/>
        <v>100.0603723087404</v>
      </c>
      <c r="G138" s="22">
        <f t="shared" si="103"/>
        <v>70.821152883736488</v>
      </c>
      <c r="H138" s="22">
        <f t="shared" si="103"/>
        <v>84.988280748515805</v>
      </c>
      <c r="I138" s="22">
        <f t="shared" si="103"/>
        <v>58.829531606759517</v>
      </c>
      <c r="J138" s="22">
        <f t="shared" si="103"/>
        <v>117.04650812095635</v>
      </c>
      <c r="K138" s="22">
        <f t="shared" si="103"/>
        <v>75.553944416001471</v>
      </c>
      <c r="L138" s="22">
        <f t="shared" si="103"/>
        <v>59.179780433546348</v>
      </c>
      <c r="M138" s="22">
        <f t="shared" si="103"/>
        <v>79.721214878278772</v>
      </c>
      <c r="N138" s="22">
        <f t="shared" si="103"/>
        <v>88.30793433298453</v>
      </c>
      <c r="O138" s="22">
        <f t="shared" si="103"/>
        <v>58.829531606759517</v>
      </c>
      <c r="P138" s="22">
        <f t="shared" si="103"/>
        <v>113.46819122701986</v>
      </c>
      <c r="Q138" s="22">
        <f t="shared" si="103"/>
        <v>82.969099891398841</v>
      </c>
      <c r="R138" s="22">
        <f t="shared" si="103"/>
        <v>59.179780433546348</v>
      </c>
      <c r="S138" s="22">
        <f t="shared" si="103"/>
        <v>84.988280748515805</v>
      </c>
      <c r="T138" s="22">
        <f t="shared" si="103"/>
        <v>71.902760852706081</v>
      </c>
      <c r="U138" s="22">
        <f t="shared" si="103"/>
        <v>107.24840824615927</v>
      </c>
      <c r="V138" s="22">
        <f t="shared" si="103"/>
        <v>69.535866066967472</v>
      </c>
      <c r="W138" s="22">
        <f t="shared" si="103"/>
        <v>92.343709841779571</v>
      </c>
      <c r="X138" s="22">
        <f t="shared" si="103"/>
        <v>95.765324826237006</v>
      </c>
      <c r="Y138" s="22">
        <f t="shared" si="103"/>
        <v>131.08138785641688</v>
      </c>
      <c r="Z138" s="22">
        <f t="shared" si="103"/>
        <v>82.229399541456075</v>
      </c>
      <c r="AA138" s="22">
        <f t="shared" si="103"/>
        <v>115.1345834930373</v>
      </c>
      <c r="AB138" s="22">
        <f t="shared" si="103"/>
        <v>69.535866066967472</v>
      </c>
      <c r="AC138" s="22">
        <f t="shared" si="103"/>
        <v>72.330842752112204</v>
      </c>
      <c r="AD138" s="22">
        <f t="shared" si="103"/>
        <v>88.30793433298453</v>
      </c>
      <c r="AE138" s="22">
        <f t="shared" si="103"/>
        <v>92.837611003925332</v>
      </c>
      <c r="AF138" s="22">
        <f t="shared" si="103"/>
        <v>73.363813249912127</v>
      </c>
      <c r="AG138" s="22">
        <f t="shared" si="103"/>
        <v>71.902760852706081</v>
      </c>
      <c r="AH138" s="22">
        <f t="shared" si="103"/>
        <v>72.330842752112204</v>
      </c>
      <c r="AI138" s="22">
        <f t="shared" si="103"/>
        <v>79.867825381896267</v>
      </c>
      <c r="AJ138" s="22">
        <f t="shared" si="103"/>
        <v>86.559186857900158</v>
      </c>
      <c r="AK138" s="22">
        <f t="shared" si="103"/>
        <v>73.363813249912127</v>
      </c>
      <c r="AL138" s="22">
        <f t="shared" si="103"/>
        <v>86.559186857900158</v>
      </c>
      <c r="AM138" s="22">
        <f t="shared" si="103"/>
        <v>81.867577343514867</v>
      </c>
      <c r="AN138" s="22">
        <f ca="1">AVERAGE(OFFSET($A138,0,Fixtures!$D$6,1,3))</f>
        <v>84.492129363007351</v>
      </c>
      <c r="AO138" s="22">
        <f ca="1">AVERAGE(OFFSET($A138,0,Fixtures!$D$6,1,6))</f>
        <v>78.512300823958753</v>
      </c>
      <c r="AP138" s="22">
        <f ca="1">AVERAGE(OFFSET($A138,0,Fixtures!$D$6,1,9))</f>
        <v>78.984958937051232</v>
      </c>
      <c r="AQ138" s="22">
        <f ca="1">AVERAGE(OFFSET($A138,0,Fixtures!$D$6,1,12))</f>
        <v>80.315293666490291</v>
      </c>
      <c r="AR138" s="22">
        <f ca="1">IF(OR(Fixtures!$D$6&lt;=0,Fixtures!$D$6&gt;39),AVERAGE(A138:AM138),AVERAGE(OFFSET($A138,0,Fixtures!$D$6,1,39-Fixtures!$D$6)))</f>
        <v>79.935581330443284</v>
      </c>
    </row>
    <row r="139" spans="1:44" x14ac:dyDescent="0.25">
      <c r="A139" s="30" t="s">
        <v>53</v>
      </c>
      <c r="B139" s="22">
        <f>MIN(VLOOKUP($A134,$A$2:$AM$12,B$14+1,FALSE),VLOOKUP($A139,$A$2:$AM$12,B$14+1,FALSE))</f>
        <v>95.765324826237006</v>
      </c>
      <c r="C139" s="22">
        <f t="shared" ref="C139:AM139" si="104">MIN(VLOOKUP($A134,$A$2:$AM$12,C$14+1,FALSE),VLOOKUP($A139,$A$2:$AM$12,C$14+1,FALSE))</f>
        <v>92.343709841779571</v>
      </c>
      <c r="D139" s="22">
        <f t="shared" si="104"/>
        <v>89.666882861003714</v>
      </c>
      <c r="E139" s="22">
        <f t="shared" si="104"/>
        <v>70.821152883736488</v>
      </c>
      <c r="F139" s="22">
        <f t="shared" si="104"/>
        <v>100.0603723087404</v>
      </c>
      <c r="G139" s="22">
        <f t="shared" si="104"/>
        <v>92.837611003925332</v>
      </c>
      <c r="H139" s="22">
        <f t="shared" si="104"/>
        <v>70.821152883736488</v>
      </c>
      <c r="I139" s="22">
        <f t="shared" si="104"/>
        <v>58.829531606759517</v>
      </c>
      <c r="J139" s="22">
        <f t="shared" si="104"/>
        <v>117.04650812095635</v>
      </c>
      <c r="K139" s="22">
        <f t="shared" si="104"/>
        <v>75.553944416001471</v>
      </c>
      <c r="L139" s="22">
        <f t="shared" si="104"/>
        <v>59.179780433546348</v>
      </c>
      <c r="M139" s="22">
        <f t="shared" si="104"/>
        <v>97.616231022317663</v>
      </c>
      <c r="N139" s="22">
        <f t="shared" si="104"/>
        <v>88.30793433298453</v>
      </c>
      <c r="O139" s="22">
        <f t="shared" si="104"/>
        <v>97.616231022317663</v>
      </c>
      <c r="P139" s="22">
        <f t="shared" si="104"/>
        <v>69.535866066967472</v>
      </c>
      <c r="Q139" s="22">
        <f t="shared" si="104"/>
        <v>82.969099891398841</v>
      </c>
      <c r="R139" s="22">
        <f t="shared" si="104"/>
        <v>82.229399541456075</v>
      </c>
      <c r="S139" s="22">
        <f t="shared" si="104"/>
        <v>72.330842752112204</v>
      </c>
      <c r="T139" s="22">
        <f t="shared" si="104"/>
        <v>71.902760852706081</v>
      </c>
      <c r="U139" s="22">
        <f t="shared" si="104"/>
        <v>107.47745649532192</v>
      </c>
      <c r="V139" s="22">
        <f t="shared" si="104"/>
        <v>69.535866066967472</v>
      </c>
      <c r="W139" s="22">
        <f t="shared" si="104"/>
        <v>82.969099891398841</v>
      </c>
      <c r="X139" s="22">
        <f t="shared" si="104"/>
        <v>95.765324826237006</v>
      </c>
      <c r="Y139" s="22">
        <f t="shared" si="104"/>
        <v>94.201022857939606</v>
      </c>
      <c r="Z139" s="22">
        <f t="shared" si="104"/>
        <v>75.553944416001471</v>
      </c>
      <c r="AA139" s="22">
        <f t="shared" si="104"/>
        <v>117.04650812095635</v>
      </c>
      <c r="AB139" s="22">
        <f t="shared" si="104"/>
        <v>59.179780433546348</v>
      </c>
      <c r="AC139" s="22">
        <f t="shared" si="104"/>
        <v>94.201022857939606</v>
      </c>
      <c r="AD139" s="22">
        <f t="shared" si="104"/>
        <v>73.363813249912127</v>
      </c>
      <c r="AE139" s="22">
        <f t="shared" si="104"/>
        <v>84.988280748515805</v>
      </c>
      <c r="AF139" s="22">
        <f t="shared" si="104"/>
        <v>107.93191974031443</v>
      </c>
      <c r="AG139" s="22">
        <f t="shared" si="104"/>
        <v>79.867825381896267</v>
      </c>
      <c r="AH139" s="22">
        <f t="shared" si="104"/>
        <v>72.330842752112204</v>
      </c>
      <c r="AI139" s="22">
        <f t="shared" si="104"/>
        <v>79.867825381896267</v>
      </c>
      <c r="AJ139" s="22">
        <f t="shared" si="104"/>
        <v>86.559186857900158</v>
      </c>
      <c r="AK139" s="22">
        <f t="shared" si="104"/>
        <v>73.363813249912127</v>
      </c>
      <c r="AL139" s="22">
        <f t="shared" si="104"/>
        <v>113.46819122701986</v>
      </c>
      <c r="AM139" s="22">
        <f t="shared" si="104"/>
        <v>81.867577343514867</v>
      </c>
      <c r="AN139" s="22">
        <f ca="1">AVERAGE(OFFSET($A139,0,Fixtures!$D$6,1,3))</f>
        <v>84.184372285455837</v>
      </c>
      <c r="AO139" s="22">
        <f ca="1">AVERAGE(OFFSET($A139,0,Fixtures!$D$6,1,6))</f>
        <v>85.447284121781721</v>
      </c>
      <c r="AP139" s="22">
        <f ca="1">AVERAGE(OFFSET($A139,0,Fixtures!$D$6,1,9))</f>
        <v>83.608281135599881</v>
      </c>
      <c r="AQ139" s="22">
        <f ca="1">AVERAGE(OFFSET($A139,0,Fixtures!$D$6,1,12))</f>
        <v>85.99955592303246</v>
      </c>
      <c r="AR139" s="22">
        <f ca="1">IF(OR(Fixtures!$D$6&lt;=0,Fixtures!$D$6&gt;39),AVERAGE(A139:AM139),AVERAGE(OFFSET($A139,0,Fixtures!$D$6,1,39-Fixtures!$D$6)))</f>
        <v>86.164572617357607</v>
      </c>
    </row>
    <row r="140" spans="1:44" x14ac:dyDescent="0.25">
      <c r="A140" s="30" t="s">
        <v>2</v>
      </c>
      <c r="B140" s="22">
        <f>MIN(VLOOKUP($A134,$A$2:$AM$12,B$14+1,FALSE),VLOOKUP($A140,$A$2:$AM$12,B$14+1,FALSE))</f>
        <v>82.969099891398841</v>
      </c>
      <c r="C140" s="22">
        <f t="shared" ref="C140:AM140" si="105">MIN(VLOOKUP($A134,$A$2:$AM$12,C$14+1,FALSE),VLOOKUP($A140,$A$2:$AM$12,C$14+1,FALSE))</f>
        <v>86.559186857900158</v>
      </c>
      <c r="D140" s="22">
        <f t="shared" si="105"/>
        <v>89.666882861003714</v>
      </c>
      <c r="E140" s="22">
        <f t="shared" si="105"/>
        <v>70.821152883736488</v>
      </c>
      <c r="F140" s="22">
        <f t="shared" si="105"/>
        <v>100.0603723087404</v>
      </c>
      <c r="G140" s="22">
        <f t="shared" si="105"/>
        <v>82.229399541456075</v>
      </c>
      <c r="H140" s="22">
        <f t="shared" si="105"/>
        <v>84.988280748515805</v>
      </c>
      <c r="I140" s="22">
        <f t="shared" si="105"/>
        <v>58.829531606759517</v>
      </c>
      <c r="J140" s="22">
        <f t="shared" si="105"/>
        <v>117.04650812095635</v>
      </c>
      <c r="K140" s="22">
        <f t="shared" si="105"/>
        <v>75.553944416001471</v>
      </c>
      <c r="L140" s="22">
        <f t="shared" si="105"/>
        <v>59.179780433546348</v>
      </c>
      <c r="M140" s="22">
        <f t="shared" si="105"/>
        <v>69.535866066967472</v>
      </c>
      <c r="N140" s="22">
        <f t="shared" si="105"/>
        <v>88.30793433298453</v>
      </c>
      <c r="O140" s="22">
        <f t="shared" si="105"/>
        <v>139.24910293248271</v>
      </c>
      <c r="P140" s="22">
        <f t="shared" si="105"/>
        <v>92.343709841779571</v>
      </c>
      <c r="Q140" s="22">
        <f t="shared" si="105"/>
        <v>82.969099891398841</v>
      </c>
      <c r="R140" s="22">
        <f t="shared" si="105"/>
        <v>97.616231022317663</v>
      </c>
      <c r="S140" s="22">
        <f t="shared" si="105"/>
        <v>58.829531606759517</v>
      </c>
      <c r="T140" s="22">
        <f t="shared" si="105"/>
        <v>71.902760852706081</v>
      </c>
      <c r="U140" s="22">
        <f t="shared" si="105"/>
        <v>95.765324826237006</v>
      </c>
      <c r="V140" s="22">
        <f t="shared" si="105"/>
        <v>69.535866066967472</v>
      </c>
      <c r="W140" s="22">
        <f t="shared" si="105"/>
        <v>92.343709841779571</v>
      </c>
      <c r="X140" s="22">
        <f t="shared" si="105"/>
        <v>95.765324826237006</v>
      </c>
      <c r="Y140" s="22">
        <f t="shared" si="105"/>
        <v>117.04650812095635</v>
      </c>
      <c r="Z140" s="22">
        <f t="shared" si="105"/>
        <v>70.821152883736488</v>
      </c>
      <c r="AA140" s="22">
        <f t="shared" si="105"/>
        <v>101.40667764504303</v>
      </c>
      <c r="AB140" s="22">
        <f t="shared" si="105"/>
        <v>71.902760852706081</v>
      </c>
      <c r="AC140" s="22">
        <f t="shared" si="105"/>
        <v>79.867825381896267</v>
      </c>
      <c r="AD140" s="22">
        <f t="shared" si="105"/>
        <v>101.40667764504303</v>
      </c>
      <c r="AE140" s="22">
        <f t="shared" si="105"/>
        <v>75.553944416001471</v>
      </c>
      <c r="AF140" s="22">
        <f t="shared" si="105"/>
        <v>81.867577343514867</v>
      </c>
      <c r="AG140" s="22">
        <f t="shared" si="105"/>
        <v>84.988280748515805</v>
      </c>
      <c r="AH140" s="22">
        <f t="shared" si="105"/>
        <v>72.330842752112204</v>
      </c>
      <c r="AI140" s="22">
        <f t="shared" si="105"/>
        <v>79.867825381896267</v>
      </c>
      <c r="AJ140" s="22">
        <f t="shared" si="105"/>
        <v>86.559186857900158</v>
      </c>
      <c r="AK140" s="22">
        <f t="shared" si="105"/>
        <v>73.363813249912127</v>
      </c>
      <c r="AL140" s="22">
        <f t="shared" si="105"/>
        <v>100.50259943955743</v>
      </c>
      <c r="AM140" s="22">
        <f t="shared" si="105"/>
        <v>81.867577343514867</v>
      </c>
      <c r="AN140" s="22">
        <f ca="1">AVERAGE(OFFSET($A140,0,Fixtures!$D$6,1,3))</f>
        <v>85.609482480980262</v>
      </c>
      <c r="AO140" s="22">
        <f ca="1">AVERAGE(OFFSET($A140,0,Fixtures!$D$6,1,6))</f>
        <v>82.66919138118061</v>
      </c>
      <c r="AP140" s="22">
        <f ca="1">AVERAGE(OFFSET($A140,0,Fixtures!$D$6,1,9))</f>
        <v>81.756219308532479</v>
      </c>
      <c r="AQ140" s="22">
        <f ca="1">AVERAGE(OFFSET($A140,0,Fixtures!$D$6,1,12))</f>
        <v>83.648802753403743</v>
      </c>
      <c r="AR140" s="22">
        <f ca="1">IF(OR(Fixtures!$D$6&lt;=0,Fixtures!$D$6&gt;39),AVERAGE(A140:AM140),AVERAGE(OFFSET($A140,0,Fixtures!$D$6,1,39-Fixtures!$D$6)))</f>
        <v>83.470559141805879</v>
      </c>
    </row>
    <row r="141" spans="1:44" x14ac:dyDescent="0.25">
      <c r="A141" s="30" t="s">
        <v>113</v>
      </c>
      <c r="B141" s="22">
        <f>MIN(VLOOKUP($A134,$A$2:$AM$12,B$14+1,FALSE),VLOOKUP($A141,$A$2:$AM$12,B$14+1,FALSE))</f>
        <v>153.15454229967779</v>
      </c>
      <c r="C141" s="22">
        <f t="shared" ref="C141:AM141" si="106">MIN(VLOOKUP($A134,$A$2:$AM$12,C$14+1,FALSE),VLOOKUP($A141,$A$2:$AM$12,C$14+1,FALSE))</f>
        <v>59.179780433546348</v>
      </c>
      <c r="D141" s="22">
        <f t="shared" si="106"/>
        <v>89.666882861003714</v>
      </c>
      <c r="E141" s="22">
        <f t="shared" si="106"/>
        <v>70.821152883736488</v>
      </c>
      <c r="F141" s="22">
        <f t="shared" si="106"/>
        <v>100.0603723087404</v>
      </c>
      <c r="G141" s="22">
        <f t="shared" si="106"/>
        <v>97.616231022317663</v>
      </c>
      <c r="H141" s="22">
        <f t="shared" si="106"/>
        <v>71.902760852706081</v>
      </c>
      <c r="I141" s="22">
        <f t="shared" si="106"/>
        <v>58.829531606759517</v>
      </c>
      <c r="J141" s="22">
        <f t="shared" si="106"/>
        <v>84.988280748515805</v>
      </c>
      <c r="K141" s="22">
        <f t="shared" si="106"/>
        <v>75.553944416001471</v>
      </c>
      <c r="L141" s="22">
        <f t="shared" si="106"/>
        <v>59.179780433546348</v>
      </c>
      <c r="M141" s="22">
        <f t="shared" si="106"/>
        <v>73.363813249912127</v>
      </c>
      <c r="N141" s="22">
        <f t="shared" si="106"/>
        <v>88.30793433298453</v>
      </c>
      <c r="O141" s="22">
        <f t="shared" si="106"/>
        <v>82.969099891398841</v>
      </c>
      <c r="P141" s="22">
        <f t="shared" si="106"/>
        <v>113.46819122701986</v>
      </c>
      <c r="Q141" s="22">
        <f t="shared" si="106"/>
        <v>75.553944416001471</v>
      </c>
      <c r="R141" s="22">
        <f t="shared" si="106"/>
        <v>115.1345834930373</v>
      </c>
      <c r="S141" s="22">
        <f t="shared" si="106"/>
        <v>92.837611003925332</v>
      </c>
      <c r="T141" s="22">
        <f t="shared" si="106"/>
        <v>71.902760852706081</v>
      </c>
      <c r="U141" s="22">
        <f t="shared" si="106"/>
        <v>88.30793433298453</v>
      </c>
      <c r="V141" s="22">
        <f t="shared" si="106"/>
        <v>58.829531606759517</v>
      </c>
      <c r="W141" s="22">
        <f t="shared" si="106"/>
        <v>92.343709841779571</v>
      </c>
      <c r="X141" s="22">
        <f t="shared" si="106"/>
        <v>69.535866066967472</v>
      </c>
      <c r="Y141" s="22">
        <f t="shared" si="106"/>
        <v>107.93191974031443</v>
      </c>
      <c r="Z141" s="22">
        <f t="shared" si="106"/>
        <v>72.330842752112204</v>
      </c>
      <c r="AA141" s="22">
        <f t="shared" si="106"/>
        <v>129.75064428616039</v>
      </c>
      <c r="AB141" s="22">
        <f t="shared" si="106"/>
        <v>113.46819122701986</v>
      </c>
      <c r="AC141" s="22">
        <f t="shared" si="106"/>
        <v>94.201022857939606</v>
      </c>
      <c r="AD141" s="22">
        <f t="shared" si="106"/>
        <v>92.343709841779571</v>
      </c>
      <c r="AE141" s="22">
        <f t="shared" si="106"/>
        <v>92.837611003925332</v>
      </c>
      <c r="AF141" s="22">
        <f t="shared" si="106"/>
        <v>95.765324826237006</v>
      </c>
      <c r="AG141" s="22">
        <f t="shared" si="106"/>
        <v>101.40667764504303</v>
      </c>
      <c r="AH141" s="22">
        <f t="shared" si="106"/>
        <v>72.330842752112204</v>
      </c>
      <c r="AI141" s="22">
        <f t="shared" si="106"/>
        <v>79.867825381896267</v>
      </c>
      <c r="AJ141" s="22">
        <f t="shared" si="106"/>
        <v>79.721214878278772</v>
      </c>
      <c r="AK141" s="22">
        <f t="shared" si="106"/>
        <v>73.363813249912127</v>
      </c>
      <c r="AL141" s="22">
        <f t="shared" si="106"/>
        <v>79.867825381896267</v>
      </c>
      <c r="AM141" s="22">
        <f t="shared" si="106"/>
        <v>81.867577343514867</v>
      </c>
      <c r="AN141" s="22">
        <f ca="1">AVERAGE(OFFSET($A141,0,Fixtures!$D$6,1,3))</f>
        <v>93.12744790121485</v>
      </c>
      <c r="AO141" s="22">
        <f ca="1">AVERAGE(OFFSET($A141,0,Fixtures!$D$6,1,6))</f>
        <v>91.480864821172801</v>
      </c>
      <c r="AP141" s="22">
        <f ca="1">AVERAGE(OFFSET($A141,0,Fixtures!$D$6,1,9))</f>
        <v>86.870893604124888</v>
      </c>
      <c r="AQ141" s="22">
        <f ca="1">AVERAGE(OFFSET($A141,0,Fixtures!$D$6,1,12))</f>
        <v>86.391741088645844</v>
      </c>
      <c r="AR141" s="22">
        <f ca="1">IF(OR(Fixtures!$D$6&lt;=0,Fixtures!$D$6&gt;39),AVERAGE(A141:AM141),AVERAGE(OFFSET($A141,0,Fixtures!$D$6,1,39-Fixtures!$D$6)))</f>
        <v>85.779404105685018</v>
      </c>
    </row>
    <row r="142" spans="1:44" x14ac:dyDescent="0.25">
      <c r="A142" s="30" t="s">
        <v>112</v>
      </c>
      <c r="B142" s="22">
        <f>MIN(VLOOKUP($A134,$A$2:$AM$12,B$14+1,FALSE),VLOOKUP($A142,$A$2:$AM$12,B$14+1,FALSE))</f>
        <v>84.988280748515805</v>
      </c>
      <c r="C142" s="22">
        <f t="shared" ref="C142:AM142" si="107">MIN(VLOOKUP($A134,$A$2:$AM$12,C$14+1,FALSE),VLOOKUP($A142,$A$2:$AM$12,C$14+1,FALSE))</f>
        <v>58.829531606759517</v>
      </c>
      <c r="D142" s="22">
        <f t="shared" si="107"/>
        <v>89.666882861003714</v>
      </c>
      <c r="E142" s="22">
        <f t="shared" si="107"/>
        <v>70.821152883736488</v>
      </c>
      <c r="F142" s="22">
        <f t="shared" si="107"/>
        <v>94.201022857939606</v>
      </c>
      <c r="G142" s="22">
        <f t="shared" si="107"/>
        <v>107.24840824615927</v>
      </c>
      <c r="H142" s="22">
        <f t="shared" si="107"/>
        <v>84.988280748515805</v>
      </c>
      <c r="I142" s="22">
        <f t="shared" si="107"/>
        <v>58.829531606759517</v>
      </c>
      <c r="J142" s="22">
        <f t="shared" si="107"/>
        <v>82.969099891398841</v>
      </c>
      <c r="K142" s="22">
        <f t="shared" si="107"/>
        <v>75.553944416001471</v>
      </c>
      <c r="L142" s="22">
        <f t="shared" si="107"/>
        <v>59.179780433546348</v>
      </c>
      <c r="M142" s="22">
        <f t="shared" si="107"/>
        <v>97.616231022317663</v>
      </c>
      <c r="N142" s="22">
        <f t="shared" si="107"/>
        <v>88.30793433298453</v>
      </c>
      <c r="O142" s="22">
        <f t="shared" si="107"/>
        <v>113.46819122701986</v>
      </c>
      <c r="P142" s="22">
        <f t="shared" si="107"/>
        <v>59.179780433546348</v>
      </c>
      <c r="Q142" s="22">
        <f t="shared" si="107"/>
        <v>82.969099891398841</v>
      </c>
      <c r="R142" s="22">
        <f t="shared" si="107"/>
        <v>81.867577343514867</v>
      </c>
      <c r="S142" s="22">
        <f t="shared" si="107"/>
        <v>100.50259943955743</v>
      </c>
      <c r="T142" s="22">
        <f t="shared" si="107"/>
        <v>71.902760852706081</v>
      </c>
      <c r="U142" s="22">
        <f t="shared" si="107"/>
        <v>107.47745649532192</v>
      </c>
      <c r="V142" s="22">
        <f t="shared" si="107"/>
        <v>69.535866066967472</v>
      </c>
      <c r="W142" s="22">
        <f t="shared" si="107"/>
        <v>79.721214878278772</v>
      </c>
      <c r="X142" s="22">
        <f t="shared" si="107"/>
        <v>95.765324826237006</v>
      </c>
      <c r="Y142" s="22">
        <f t="shared" si="107"/>
        <v>131.36133571650458</v>
      </c>
      <c r="Z142" s="22">
        <f t="shared" si="107"/>
        <v>71.902760852706081</v>
      </c>
      <c r="AA142" s="22">
        <f t="shared" si="107"/>
        <v>69.535866066967472</v>
      </c>
      <c r="AB142" s="22">
        <f t="shared" si="107"/>
        <v>82.229399541456075</v>
      </c>
      <c r="AC142" s="22">
        <f t="shared" si="107"/>
        <v>94.201022857939606</v>
      </c>
      <c r="AD142" s="22">
        <f t="shared" si="107"/>
        <v>70.821152883736488</v>
      </c>
      <c r="AE142" s="22">
        <f t="shared" si="107"/>
        <v>72.330842752112204</v>
      </c>
      <c r="AF142" s="22">
        <f t="shared" si="107"/>
        <v>107.93191974031443</v>
      </c>
      <c r="AG142" s="22">
        <f t="shared" si="107"/>
        <v>88.30793433298453</v>
      </c>
      <c r="AH142" s="22">
        <f t="shared" si="107"/>
        <v>72.330842752112204</v>
      </c>
      <c r="AI142" s="22">
        <f t="shared" si="107"/>
        <v>79.867825381896267</v>
      </c>
      <c r="AJ142" s="22">
        <f t="shared" si="107"/>
        <v>86.559186857900158</v>
      </c>
      <c r="AK142" s="22">
        <f t="shared" si="107"/>
        <v>73.363813249912127</v>
      </c>
      <c r="AL142" s="22">
        <f t="shared" si="107"/>
        <v>95.765324826237006</v>
      </c>
      <c r="AM142" s="22">
        <f t="shared" si="107"/>
        <v>81.867577343514867</v>
      </c>
      <c r="AN142" s="22">
        <f ca="1">AVERAGE(OFFSET($A142,0,Fixtures!$D$6,1,3))</f>
        <v>79.117672831262766</v>
      </c>
      <c r="AO142" s="22">
        <f ca="1">AVERAGE(OFFSET($A142,0,Fixtures!$D$6,1,6))</f>
        <v>84.320619219866572</v>
      </c>
      <c r="AP142" s="22">
        <f ca="1">AVERAGE(OFFSET($A142,0,Fixtures!$D$6,1,9))</f>
        <v>82.857171200989782</v>
      </c>
      <c r="AQ142" s="22">
        <f ca="1">AVERAGE(OFFSET($A142,0,Fixtures!$D$6,1,12))</f>
        <v>83.53875965082689</v>
      </c>
      <c r="AR142" s="22">
        <f ca="1">IF(OR(Fixtures!$D$6&lt;=0,Fixtures!$D$6&gt;39),AVERAGE(A142:AM142),AVERAGE(OFFSET($A142,0,Fixtures!$D$6,1,39-Fixtures!$D$6)))</f>
        <v>83.940676634423639</v>
      </c>
    </row>
    <row r="143" spans="1:44" x14ac:dyDescent="0.25">
      <c r="A143" s="30" t="s">
        <v>10</v>
      </c>
      <c r="B143" s="22">
        <f>MIN(VLOOKUP($A134,$A$2:$AM$12,B$14+1,FALSE),VLOOKUP($A143,$A$2:$AM$12,B$14+1,FALSE))</f>
        <v>97.616231022317663</v>
      </c>
      <c r="C143" s="22">
        <f t="shared" ref="C143:AM143" si="108">MIN(VLOOKUP($A134,$A$2:$AM$12,C$14+1,FALSE),VLOOKUP($A143,$A$2:$AM$12,C$14+1,FALSE))</f>
        <v>100.50259943955743</v>
      </c>
      <c r="D143" s="22">
        <f t="shared" si="108"/>
        <v>89.666882861003714</v>
      </c>
      <c r="E143" s="22">
        <f t="shared" si="108"/>
        <v>70.821152883736488</v>
      </c>
      <c r="F143" s="22">
        <f t="shared" si="108"/>
        <v>92.343709841779571</v>
      </c>
      <c r="G143" s="22">
        <f t="shared" si="108"/>
        <v>69.535866066967472</v>
      </c>
      <c r="H143" s="22">
        <f t="shared" si="108"/>
        <v>84.988280748515805</v>
      </c>
      <c r="I143" s="22">
        <f t="shared" si="108"/>
        <v>58.829531606759517</v>
      </c>
      <c r="J143" s="22">
        <f t="shared" si="108"/>
        <v>113.46819122701986</v>
      </c>
      <c r="K143" s="22">
        <f t="shared" si="108"/>
        <v>75.553944416001471</v>
      </c>
      <c r="L143" s="22">
        <f t="shared" si="108"/>
        <v>59.179780433546348</v>
      </c>
      <c r="M143" s="22">
        <f t="shared" si="108"/>
        <v>95.765324826237006</v>
      </c>
      <c r="N143" s="22">
        <f t="shared" si="108"/>
        <v>88.30793433298453</v>
      </c>
      <c r="O143" s="22">
        <f t="shared" si="108"/>
        <v>73.363813249912127</v>
      </c>
      <c r="P143" s="22">
        <f t="shared" si="108"/>
        <v>70.821152883736488</v>
      </c>
      <c r="Q143" s="22">
        <f t="shared" si="108"/>
        <v>72.330842752112204</v>
      </c>
      <c r="R143" s="22">
        <f t="shared" si="108"/>
        <v>79.721214878278772</v>
      </c>
      <c r="S143" s="22">
        <f t="shared" si="108"/>
        <v>100.0603723087404</v>
      </c>
      <c r="T143" s="22">
        <f t="shared" si="108"/>
        <v>71.902760852706081</v>
      </c>
      <c r="U143" s="22">
        <f t="shared" si="108"/>
        <v>58.829531606759517</v>
      </c>
      <c r="V143" s="22">
        <f t="shared" si="108"/>
        <v>69.535866066967472</v>
      </c>
      <c r="W143" s="22">
        <f t="shared" si="108"/>
        <v>92.343709841779571</v>
      </c>
      <c r="X143" s="22">
        <f t="shared" si="108"/>
        <v>92.837611003925332</v>
      </c>
      <c r="Y143" s="22">
        <f t="shared" si="108"/>
        <v>71.902760852706081</v>
      </c>
      <c r="Z143" s="22">
        <f t="shared" si="108"/>
        <v>82.229399541456075</v>
      </c>
      <c r="AA143" s="22">
        <f t="shared" si="108"/>
        <v>79.867825381896267</v>
      </c>
      <c r="AB143" s="22">
        <f t="shared" si="108"/>
        <v>81.867577343514867</v>
      </c>
      <c r="AC143" s="22">
        <f t="shared" si="108"/>
        <v>94.201022857939606</v>
      </c>
      <c r="AD143" s="22">
        <f t="shared" si="108"/>
        <v>59.179780433546348</v>
      </c>
      <c r="AE143" s="22">
        <f t="shared" si="108"/>
        <v>86.559186857900158</v>
      </c>
      <c r="AF143" s="22">
        <f t="shared" si="108"/>
        <v>82.969099891398841</v>
      </c>
      <c r="AG143" s="22">
        <f t="shared" si="108"/>
        <v>89.666882861003714</v>
      </c>
      <c r="AH143" s="22">
        <f t="shared" si="108"/>
        <v>72.330842752112204</v>
      </c>
      <c r="AI143" s="22">
        <f t="shared" si="108"/>
        <v>79.867825381896267</v>
      </c>
      <c r="AJ143" s="22">
        <f t="shared" si="108"/>
        <v>86.559186857900158</v>
      </c>
      <c r="AK143" s="22">
        <f t="shared" si="108"/>
        <v>73.363813249912127</v>
      </c>
      <c r="AL143" s="22">
        <f t="shared" si="108"/>
        <v>84.988280748515805</v>
      </c>
      <c r="AM143" s="22">
        <f t="shared" si="108"/>
        <v>75.553944416001471</v>
      </c>
      <c r="AN143" s="22">
        <f ca="1">AVERAGE(OFFSET($A143,0,Fixtures!$D$6,1,3))</f>
        <v>79.97999671646204</v>
      </c>
      <c r="AO143" s="22">
        <f ca="1">AVERAGE(OFFSET($A143,0,Fixtures!$D$6,1,6))</f>
        <v>80.817802608983484</v>
      </c>
      <c r="AP143" s="22">
        <f ca="1">AVERAGE(OFFSET($A143,0,Fixtures!$D$6,1,9))</f>
        <v>80.521960127067729</v>
      </c>
      <c r="AQ143" s="22">
        <f ca="1">AVERAGE(OFFSET($A143,0,Fixtures!$D$6,1,12))</f>
        <v>80.434988585382413</v>
      </c>
      <c r="AR143" s="22">
        <f ca="1">IF(OR(Fixtures!$D$6&lt;=0,Fixtures!$D$6&gt;39),AVERAGE(A143:AM143),AVERAGE(OFFSET($A143,0,Fixtures!$D$6,1,39-Fixtures!$D$6)))</f>
        <v>80.476351482556979</v>
      </c>
    </row>
    <row r="144" spans="1:44" x14ac:dyDescent="0.25">
      <c r="A144" s="30" t="s">
        <v>71</v>
      </c>
      <c r="B144" s="22">
        <f>MIN(VLOOKUP($A134,$A$2:$AM$12,B$14+1,FALSE),VLOOKUP($A144,$A$2:$AM$12,B$14+1,FALSE))</f>
        <v>82.229399541456075</v>
      </c>
      <c r="C144" s="22">
        <f t="shared" ref="C144:AM144" si="109">MIN(VLOOKUP($A134,$A$2:$AM$12,C$14+1,FALSE),VLOOKUP($A144,$A$2:$AM$12,C$14+1,FALSE))</f>
        <v>100.50259943955743</v>
      </c>
      <c r="D144" s="22">
        <f t="shared" si="109"/>
        <v>79.721214878278772</v>
      </c>
      <c r="E144" s="22">
        <f t="shared" si="109"/>
        <v>70.821152883736488</v>
      </c>
      <c r="F144" s="22">
        <f t="shared" si="109"/>
        <v>82.969099891398841</v>
      </c>
      <c r="G144" s="22">
        <f t="shared" si="109"/>
        <v>107.24840824615927</v>
      </c>
      <c r="H144" s="22">
        <f t="shared" si="109"/>
        <v>84.988280748515805</v>
      </c>
      <c r="I144" s="22">
        <f t="shared" si="109"/>
        <v>58.829531606759517</v>
      </c>
      <c r="J144" s="22">
        <f t="shared" si="109"/>
        <v>107.93191974031443</v>
      </c>
      <c r="K144" s="22">
        <f t="shared" si="109"/>
        <v>69.535866066967472</v>
      </c>
      <c r="L144" s="22">
        <f t="shared" si="109"/>
        <v>59.179780433546348</v>
      </c>
      <c r="M144" s="22">
        <f t="shared" si="109"/>
        <v>86.559186857900158</v>
      </c>
      <c r="N144" s="22">
        <f t="shared" si="109"/>
        <v>79.867825381896267</v>
      </c>
      <c r="O144" s="22">
        <f t="shared" si="109"/>
        <v>115.1345834930373</v>
      </c>
      <c r="P144" s="22">
        <f t="shared" si="109"/>
        <v>113.46819122701986</v>
      </c>
      <c r="Q144" s="22">
        <f t="shared" si="109"/>
        <v>58.829531606759517</v>
      </c>
      <c r="R144" s="22">
        <f t="shared" si="109"/>
        <v>115.1345834930373</v>
      </c>
      <c r="S144" s="22">
        <f t="shared" si="109"/>
        <v>107.24840824615927</v>
      </c>
      <c r="T144" s="22">
        <f t="shared" si="109"/>
        <v>71.902760852706081</v>
      </c>
      <c r="U144" s="22">
        <f t="shared" si="109"/>
        <v>81.867577343514867</v>
      </c>
      <c r="V144" s="22">
        <f t="shared" si="109"/>
        <v>69.535866066967472</v>
      </c>
      <c r="W144" s="22">
        <f t="shared" si="109"/>
        <v>84.988280748515805</v>
      </c>
      <c r="X144" s="22">
        <f t="shared" si="109"/>
        <v>88.30793433298453</v>
      </c>
      <c r="Y144" s="22">
        <f t="shared" si="109"/>
        <v>100.0603723087404</v>
      </c>
      <c r="Z144" s="22">
        <f t="shared" si="109"/>
        <v>82.229399541456075</v>
      </c>
      <c r="AA144" s="22">
        <f t="shared" si="109"/>
        <v>100.50259943955743</v>
      </c>
      <c r="AB144" s="22">
        <f t="shared" si="109"/>
        <v>131.08138785641688</v>
      </c>
      <c r="AC144" s="22">
        <f t="shared" si="109"/>
        <v>94.201022857939606</v>
      </c>
      <c r="AD144" s="22">
        <f t="shared" si="109"/>
        <v>71.902760852706081</v>
      </c>
      <c r="AE144" s="22">
        <f t="shared" si="109"/>
        <v>92.837611003925332</v>
      </c>
      <c r="AF144" s="22">
        <f t="shared" si="109"/>
        <v>97.616231022317663</v>
      </c>
      <c r="AG144" s="22">
        <f t="shared" si="109"/>
        <v>94.201022857939606</v>
      </c>
      <c r="AH144" s="22">
        <f t="shared" si="109"/>
        <v>72.330842752112204</v>
      </c>
      <c r="AI144" s="22">
        <f t="shared" si="109"/>
        <v>70.821152883736488</v>
      </c>
      <c r="AJ144" s="22">
        <f t="shared" si="109"/>
        <v>59.179780433546348</v>
      </c>
      <c r="AK144" s="22">
        <f t="shared" si="109"/>
        <v>73.363813249912127</v>
      </c>
      <c r="AL144" s="22">
        <f t="shared" si="109"/>
        <v>131.08138785641688</v>
      </c>
      <c r="AM144" s="22">
        <f t="shared" si="109"/>
        <v>81.867577343514867</v>
      </c>
      <c r="AN144" s="22">
        <f ca="1">AVERAGE(OFFSET($A144,0,Fixtures!$D$6,1,3))</f>
        <v>86.313798238190358</v>
      </c>
      <c r="AO144" s="22">
        <f ca="1">AVERAGE(OFFSET($A144,0,Fixtures!$D$6,1,6))</f>
        <v>87.181581891156767</v>
      </c>
      <c r="AP144" s="22">
        <f ca="1">AVERAGE(OFFSET($A144,0,Fixtures!$D$6,1,9))</f>
        <v>80.717137546015067</v>
      </c>
      <c r="AQ144" s="22">
        <f ca="1">AVERAGE(OFFSET($A144,0,Fixtures!$D$6,1,12))</f>
        <v>85.476416779354807</v>
      </c>
      <c r="AR144" s="22">
        <f ca="1">IF(OR(Fixtures!$D$6&lt;=0,Fixtures!$D$6&gt;39),AVERAGE(A144:AM144),AVERAGE(OFFSET($A144,0,Fixtures!$D$6,1,39-Fixtures!$D$6)))</f>
        <v>85.400291192187936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>VLOOKUP($A2,'Proj GC'!$A$24:$AM$43,B$1+1,FALSE)</f>
        <v>2.2493747589863706</v>
      </c>
      <c r="C2" s="9">
        <f>VLOOKUP($A2,'Proj GC'!$A$24:$AM$43,C$1+1,FALSE)</f>
        <v>1.1856885013211103</v>
      </c>
      <c r="D2" s="9">
        <f>VLOOKUP($A2,'Proj GC'!$A$24:$AM$43,D$1+1,FALSE)</f>
        <v>1.6329392426405744</v>
      </c>
      <c r="E2" s="9">
        <f>VLOOKUP($A2,'Proj GC'!$A$24:$AM$43,E$1+1,FALSE)</f>
        <v>1.4985025352337831</v>
      </c>
      <c r="F2" s="9">
        <f>VLOOKUP($A2,'Proj GC'!$A$24:$AM$43,F$1+1,FALSE)</f>
        <v>1.359363636910647</v>
      </c>
      <c r="G2" s="9">
        <f>VLOOKUP($A2,'Proj GC'!$A$24:$AM$43,G$1+1,FALSE)</f>
        <v>2.113384267010562</v>
      </c>
      <c r="H2" s="9">
        <f>VLOOKUP($A2,'Proj GC'!$A$24:$AM$43,H$1+1,FALSE)</f>
        <v>1.3618635610238341</v>
      </c>
      <c r="I2" s="9">
        <f>VLOOKUP($A2,'Proj GC'!$A$24:$AM$43,I$1+1,FALSE)</f>
        <v>1.8039524409924867</v>
      </c>
      <c r="J2" s="9">
        <f>VLOOKUP($A2,'Proj GC'!$A$24:$AM$43,J$1+1,FALSE)</f>
        <v>1.402131864050512</v>
      </c>
      <c r="K2" s="9">
        <f>VLOOKUP($A2,'Proj GC'!$A$24:$AM$43,K$1+1,FALSE)</f>
        <v>3.9011439263654957</v>
      </c>
      <c r="L2" s="9">
        <f>VLOOKUP($A2,'Proj GC'!$A$24:$AM$43,L$1+1,FALSE)</f>
        <v>2.2124387840505872</v>
      </c>
      <c r="M2" s="9">
        <f>VLOOKUP($A2,'Proj GC'!$A$24:$AM$43,M$1+1,FALSE)</f>
        <v>2.3647544295328928</v>
      </c>
      <c r="N2" s="9">
        <f>VLOOKUP($A2,'Proj GC'!$A$24:$AM$43,N$1+1,FALSE)</f>
        <v>1.009102052503192</v>
      </c>
      <c r="O2" s="9">
        <f>VLOOKUP($A2,'Proj GC'!$A$24:$AM$43,O$1+1,FALSE)</f>
        <v>2.7318254500294477</v>
      </c>
      <c r="P2" s="9">
        <f>VLOOKUP($A2,'Proj GC'!$A$24:$AM$43,P$1+1,FALSE)</f>
        <v>2.9020461982094004</v>
      </c>
      <c r="Q2" s="9">
        <f>VLOOKUP($A2,'Proj GC'!$A$24:$AM$43,Q$1+1,FALSE)</f>
        <v>1.8326482652134548</v>
      </c>
      <c r="R2" s="9">
        <f>VLOOKUP($A2,'Proj GC'!$A$24:$AM$43,R$1+1,FALSE)</f>
        <v>1.924505841914298</v>
      </c>
      <c r="S2" s="9">
        <f>VLOOKUP($A2,'Proj GC'!$A$24:$AM$43,S$1+1,FALSE)</f>
        <v>1.6062655997953419</v>
      </c>
      <c r="T2" s="9">
        <f>VLOOKUP($A2,'Proj GC'!$A$24:$AM$43,T$1+1,FALSE)</f>
        <v>1.2076045266148052</v>
      </c>
      <c r="U2" s="9">
        <f>VLOOKUP($A2,'Proj GC'!$A$24:$AM$43,U$1+1,FALSE)</f>
        <v>1.8687189434766722</v>
      </c>
      <c r="V2" s="9">
        <f>VLOOKUP($A2,'Proj GC'!$A$24:$AM$43,V$1+1,FALSE)</f>
        <v>2.0343887763442465</v>
      </c>
      <c r="W2" s="9">
        <f>VLOOKUP($A2,'Proj GC'!$A$24:$AM$43,W$1+1,FALSE)</f>
        <v>2.6115095705421911</v>
      </c>
      <c r="X2" s="9">
        <f>VLOOKUP($A2,'Proj GC'!$A$24:$AM$43,X$1+1,FALSE)</f>
        <v>2.0945426611124933</v>
      </c>
      <c r="Y2" s="9">
        <f>VLOOKUP($A2,'Proj GC'!$A$24:$AM$43,Y$1+1,FALSE)</f>
        <v>1.2509606150546317</v>
      </c>
      <c r="Z2" s="9">
        <f>VLOOKUP($A2,'Proj GC'!$A$24:$AM$43,Z$1+1,FALSE)</f>
        <v>1.7712136871586956</v>
      </c>
      <c r="AA2" s="9">
        <f>VLOOKUP($A2,'Proj GC'!$A$24:$AM$43,AA$1+1,FALSE)</f>
        <v>1.5057797973379834</v>
      </c>
      <c r="AB2" s="9">
        <f>VLOOKUP($A2,'Proj GC'!$A$24:$AM$43,AB$1+1,FALSE)</f>
        <v>2.39948317994119</v>
      </c>
      <c r="AC2" s="9">
        <f>VLOOKUP($A2,'Proj GC'!$A$24:$AM$43,AC$1+1,FALSE)</f>
        <v>1.2883055635955218</v>
      </c>
      <c r="AD2" s="9">
        <f>VLOOKUP($A2,'Proj GC'!$A$24:$AM$43,AD$1+1,FALSE)</f>
        <v>2.7376597542077539</v>
      </c>
      <c r="AE2" s="9">
        <f>VLOOKUP($A2,'Proj GC'!$A$24:$AM$43,AE$1+1,FALSE)</f>
        <v>1.9426920830988548</v>
      </c>
      <c r="AF2" s="9">
        <f>VLOOKUP($A2,'Proj GC'!$A$24:$AM$43,AF$1+1,FALSE)</f>
        <v>1.5074240537393362</v>
      </c>
      <c r="AG2" s="9">
        <f>VLOOKUP($A2,'Proj GC'!$A$24:$AM$43,AG$1+1,FALSE)</f>
        <v>1.5830174280344158</v>
      </c>
      <c r="AH2" s="9">
        <f>VLOOKUP($A2,'Proj GC'!$A$24:$AM$43,AH$1+1,FALSE)</f>
        <v>3.3050011465447047</v>
      </c>
      <c r="AI2" s="9">
        <f>VLOOKUP($A2,'Proj GC'!$A$24:$AM$43,AI$1+1,FALSE)</f>
        <v>1.8287426566312832</v>
      </c>
      <c r="AJ2" s="9">
        <f>VLOOKUP($A2,'Proj GC'!$A$24:$AM$43,AJ$1+1,FALSE)</f>
        <v>1.0031297963135244</v>
      </c>
      <c r="AK2" s="9">
        <f>VLOOKUP($A2,'Proj GC'!$A$24:$AM$43,AK$1+1,FALSE)</f>
        <v>2.4393289920927099</v>
      </c>
      <c r="AL2" s="9">
        <f>VLOOKUP($A2,'Proj GC'!$A$24:$AM$43,AL$1+1,FALSE)</f>
        <v>1.4147448398996327</v>
      </c>
      <c r="AM2" s="9">
        <f>VLOOKUP($A2,'Proj GC'!$A$24:$AM$43,AM$1+1,FALSE)</f>
        <v>2.0306543218047937</v>
      </c>
      <c r="AN2" s="9">
        <f ca="1">AVERAGE(OFFSET($A2,0,Fixtures!$D$6,1,3))</f>
        <v>1.9895524669673768</v>
      </c>
      <c r="AO2" s="9">
        <f ca="1">AVERAGE(OFFSET($A2,0,Fixtures!$D$6,1,6))</f>
        <v>2.0606833382034311</v>
      </c>
      <c r="AP2" s="9">
        <f ca="1">AVERAGE(OFFSET($A2,0,Fixtures!$D$6,1,9))</f>
        <v>1.9594779415842341</v>
      </c>
      <c r="AQ2" s="9">
        <f ca="1">AVERAGE(OFFSET($A2,0,Fixtures!$D$6,1,12))</f>
        <v>1.922521091910826</v>
      </c>
      <c r="AR2" s="9">
        <f ca="1">IF(OR(Fixtures!$D$6&lt;=0,Fixtures!$D$6&gt;39),AVERAGE(A2:AM2),AVERAGE(OFFSET($A2,0,Fixtures!$D$6,1,39-Fixtures!$D$6)))</f>
        <v>1.9164273305420485</v>
      </c>
    </row>
    <row r="3" spans="1:44" x14ac:dyDescent="0.25">
      <c r="A3" s="30" t="s">
        <v>121</v>
      </c>
      <c r="B3" s="9">
        <f>VLOOKUP($A3,'Proj GC'!$A$24:$AM$43,B$1+1,FALSE)</f>
        <v>1.368919209230899</v>
      </c>
      <c r="C3" s="9">
        <f>VLOOKUP($A3,'Proj GC'!$A$24:$AM$43,C$1+1,FALSE)</f>
        <v>0.99579393754895684</v>
      </c>
      <c r="D3" s="9">
        <f>VLOOKUP($A3,'Proj GC'!$A$24:$AM$43,D$1+1,FALSE)</f>
        <v>1.1766605365469094</v>
      </c>
      <c r="E3" s="9">
        <f>VLOOKUP($A3,'Proj GC'!$A$24:$AM$43,E$1+1,FALSE)</f>
        <v>2.8577603268904008</v>
      </c>
      <c r="F3" s="9">
        <f>VLOOKUP($A3,'Proj GC'!$A$24:$AM$43,F$1+1,FALSE)</f>
        <v>0.99762524243945816</v>
      </c>
      <c r="G3" s="9">
        <f>VLOOKUP($A3,'Proj GC'!$A$24:$AM$43,G$1+1,FALSE)</f>
        <v>1.1042547360179036</v>
      </c>
      <c r="H3" s="9">
        <f>VLOOKUP($A3,'Proj GC'!$A$24:$AM$43,H$1+1,FALSE)</f>
        <v>2.1258770885114333</v>
      </c>
      <c r="I3" s="9">
        <f>VLOOKUP($A3,'Proj GC'!$A$24:$AM$43,I$1+1,FALSE)</f>
        <v>1.1030502455403119</v>
      </c>
      <c r="J3" s="9">
        <f>VLOOKUP($A3,'Proj GC'!$A$24:$AM$43,J$1+1,FALSE)</f>
        <v>1.5275937042281273</v>
      </c>
      <c r="K3" s="9">
        <f>VLOOKUP($A3,'Proj GC'!$A$24:$AM$43,K$1+1,FALSE)</f>
        <v>1.1962001587027538</v>
      </c>
      <c r="L3" s="9">
        <f>VLOOKUP($A3,'Proj GC'!$A$24:$AM$43,L$1+1,FALSE)</f>
        <v>0.88462368266126012</v>
      </c>
      <c r="M3" s="9">
        <f>VLOOKUP($A3,'Proj GC'!$A$24:$AM$43,M$1+1,FALSE)</f>
        <v>2.0011828680099422</v>
      </c>
      <c r="N3" s="9">
        <f>VLOOKUP($A3,'Proj GC'!$A$24:$AM$43,N$1+1,FALSE)</f>
        <v>1.3424958433540375</v>
      </c>
      <c r="O3" s="9">
        <f>VLOOKUP($A3,'Proj GC'!$A$24:$AM$43,O$1+1,FALSE)</f>
        <v>2.4210593957045048</v>
      </c>
      <c r="P3" s="9">
        <f>VLOOKUP($A3,'Proj GC'!$A$24:$AM$43,P$1+1,FALSE)</f>
        <v>1.5481473710619753</v>
      </c>
      <c r="Q3" s="9">
        <f>VLOOKUP($A3,'Proj GC'!$A$24:$AM$43,Q$1+1,FALSE)</f>
        <v>1.1596302233400329</v>
      </c>
      <c r="R3" s="9">
        <f>VLOOKUP($A3,'Proj GC'!$A$24:$AM$43,R$1+1,FALSE)</f>
        <v>1.0977193294494663</v>
      </c>
      <c r="S3" s="9">
        <f>VLOOKUP($A3,'Proj GC'!$A$24:$AM$43,S$1+1,FALSE)</f>
        <v>0.94374075862037987</v>
      </c>
      <c r="T3" s="9">
        <f>VLOOKUP($A3,'Proj GC'!$A$24:$AM$43,T$1+1,FALSE)</f>
        <v>1.6477664161775032</v>
      </c>
      <c r="U3" s="9">
        <f>VLOOKUP($A3,'Proj GC'!$A$24:$AM$43,U$1+1,FALSE)</f>
        <v>0.86856922561235106</v>
      </c>
      <c r="V3" s="9">
        <f>VLOOKUP($A3,'Proj GC'!$A$24:$AM$43,V$1+1,FALSE)</f>
        <v>1.4231078030531079</v>
      </c>
      <c r="W3" s="9">
        <f>VLOOKUP($A3,'Proj GC'!$A$24:$AM$43,W$1+1,FALSE)</f>
        <v>1.7869162864572006</v>
      </c>
      <c r="X3" s="9">
        <f>VLOOKUP($A3,'Proj GC'!$A$24:$AM$43,X$1+1,FALSE)</f>
        <v>1.0226040499378373</v>
      </c>
      <c r="Y3" s="9">
        <f>VLOOKUP($A3,'Proj GC'!$A$24:$AM$43,Y$1+1,FALSE)</f>
        <v>1.297492299988821</v>
      </c>
      <c r="Z3" s="9">
        <f>VLOOKUP($A3,'Proj GC'!$A$24:$AM$43,Z$1+1,FALSE)</f>
        <v>1.4875440301657259</v>
      </c>
      <c r="AA3" s="9">
        <f>VLOOKUP($A3,'Proj GC'!$A$24:$AM$43,AA$1+1,FALSE)</f>
        <v>0.91638393345208924</v>
      </c>
      <c r="AB3" s="9">
        <f>VLOOKUP($A3,'Proj GC'!$A$24:$AM$43,AB$1+1,FALSE)</f>
        <v>1.4097855776921724</v>
      </c>
      <c r="AC3" s="9">
        <f>VLOOKUP($A3,'Proj GC'!$A$24:$AM$43,AC$1+1,FALSE)</f>
        <v>0.734836906490965</v>
      </c>
      <c r="AD3" s="9">
        <f>VLOOKUP($A3,'Proj GC'!$A$24:$AM$43,AD$1+1,FALSE)</f>
        <v>1.732287123754864</v>
      </c>
      <c r="AE3" s="9">
        <f>VLOOKUP($A3,'Proj GC'!$A$24:$AM$43,AE$1+1,FALSE)</f>
        <v>1.0363631161654543</v>
      </c>
      <c r="AF3" s="9">
        <f>VLOOKUP($A3,'Proj GC'!$A$24:$AM$43,AF$1+1,FALSE)</f>
        <v>2.0054567536523282</v>
      </c>
      <c r="AG3" s="9">
        <f>VLOOKUP($A3,'Proj GC'!$A$24:$AM$43,AG$1+1,FALSE)</f>
        <v>1.3396348124694657</v>
      </c>
      <c r="AH3" s="9">
        <f>VLOOKUP($A3,'Proj GC'!$A$24:$AM$43,AH$1+1,FALSE)</f>
        <v>1.3214748839754631</v>
      </c>
      <c r="AI3" s="9">
        <f>VLOOKUP($A3,'Proj GC'!$A$24:$AM$43,AI$1+1,FALSE)</f>
        <v>1.6207091822484696</v>
      </c>
      <c r="AJ3" s="9">
        <f>VLOOKUP($A3,'Proj GC'!$A$24:$AM$43,AJ$1+1,FALSE)</f>
        <v>1.913046169240681</v>
      </c>
      <c r="AK3" s="9">
        <f>VLOOKUP($A3,'Proj GC'!$A$24:$AM$43,AK$1+1,FALSE)</f>
        <v>1.7577274681750132</v>
      </c>
      <c r="AL3" s="9">
        <f>VLOOKUP($A3,'Proj GC'!$A$24:$AM$43,AL$1+1,FALSE)</f>
        <v>0.7392118480781007</v>
      </c>
      <c r="AM3" s="9">
        <f>VLOOKUP($A3,'Proj GC'!$A$24:$AM$43,AM$1+1,FALSE)</f>
        <v>1.4902796831503018</v>
      </c>
      <c r="AN3" s="9">
        <f ca="1">AVERAGE(OFFSET($A3,0,Fixtures!$D$6,1,3))</f>
        <v>1.167829048803761</v>
      </c>
      <c r="AO3" s="9">
        <f ca="1">AVERAGE(OFFSET($A3,0,Fixtures!$D$6,1,6))</f>
        <v>1.3616755994180902</v>
      </c>
      <c r="AP3" s="9">
        <f ca="1">AVERAGE(OFFSET($A3,0,Fixtures!$D$6,1,9))</f>
        <v>1.4957262684636339</v>
      </c>
      <c r="AQ3" s="9">
        <f ca="1">AVERAGE(OFFSET($A3,0,Fixtures!$D$6,1,12))</f>
        <v>1.4049047496837392</v>
      </c>
      <c r="AR3" s="9">
        <f ca="1">IF(OR(Fixtures!$D$6&lt;=0,Fixtures!$D$6&gt;39),AVERAGE(A3:AM3),AVERAGE(OFFSET($A3,0,Fixtures!$D$6,1,39-Fixtures!$D$6)))</f>
        <v>1.4264570861273735</v>
      </c>
    </row>
    <row r="4" spans="1:44" x14ac:dyDescent="0.25">
      <c r="A4" s="30" t="s">
        <v>73</v>
      </c>
      <c r="B4" s="9">
        <f>VLOOKUP($A4,'Proj GC'!$A$24:$AM$43,B$1+1,FALSE)</f>
        <v>1.0907445564105629</v>
      </c>
      <c r="C4" s="9">
        <f>VLOOKUP($A4,'Proj GC'!$A$24:$AM$43,C$1+1,FALSE)</f>
        <v>1.7655426048670988</v>
      </c>
      <c r="D4" s="9">
        <f>VLOOKUP($A4,'Proj GC'!$A$24:$AM$43,D$1+1,FALSE)</f>
        <v>2.2110358975188724</v>
      </c>
      <c r="E4" s="9">
        <f>VLOOKUP($A4,'Proj GC'!$A$24:$AM$43,E$1+1,FALSE)</f>
        <v>2.3178410142641463</v>
      </c>
      <c r="F4" s="9">
        <f>VLOOKUP($A4,'Proj GC'!$A$24:$AM$43,F$1+1,FALSE)</f>
        <v>1.3825288349205611</v>
      </c>
      <c r="G4" s="9">
        <f>VLOOKUP($A4,'Proj GC'!$A$24:$AM$43,G$1+1,FALSE)</f>
        <v>2.0315236467776887</v>
      </c>
      <c r="H4" s="9">
        <f>VLOOKUP($A4,'Proj GC'!$A$24:$AM$43,H$1+1,FALSE)</f>
        <v>1.1509059100890988</v>
      </c>
      <c r="I4" s="9">
        <f>VLOOKUP($A4,'Proj GC'!$A$24:$AM$43,I$1+1,FALSE)</f>
        <v>1.7892978575766132</v>
      </c>
      <c r="J4" s="9">
        <f>VLOOKUP($A4,'Proj GC'!$A$24:$AM$43,J$1+1,FALSE)</f>
        <v>1.0224189826718777</v>
      </c>
      <c r="K4" s="9">
        <f>VLOOKUP($A4,'Proj GC'!$A$24:$AM$43,K$1+1,FALSE)</f>
        <v>1.5821518377750514</v>
      </c>
      <c r="L4" s="9">
        <f>VLOOKUP($A4,'Proj GC'!$A$24:$AM$43,L$1+1,FALSE)</f>
        <v>1.5483058943170251</v>
      </c>
      <c r="M4" s="9">
        <f>VLOOKUP($A4,'Proj GC'!$A$24:$AM$43,M$1+1,FALSE)</f>
        <v>1.2762613368133715</v>
      </c>
      <c r="N4" s="9">
        <f>VLOOKUP($A4,'Proj GC'!$A$24:$AM$43,N$1+1,FALSE)</f>
        <v>1.3402625053583139</v>
      </c>
      <c r="O4" s="9">
        <f>VLOOKUP($A4,'Proj GC'!$A$24:$AM$43,O$1+1,FALSE)</f>
        <v>1.9044342763251525</v>
      </c>
      <c r="P4" s="9">
        <f>VLOOKUP($A4,'Proj GC'!$A$24:$AM$43,P$1+1,FALSE)</f>
        <v>1.2687079286625216</v>
      </c>
      <c r="Q4" s="9">
        <f>VLOOKUP($A4,'Proj GC'!$A$24:$AM$43,Q$1+1,FALSE)</f>
        <v>1.8731624144816905</v>
      </c>
      <c r="R4" s="9">
        <f>VLOOKUP($A4,'Proj GC'!$A$24:$AM$43,R$1+1,FALSE)</f>
        <v>2.4570188801440924</v>
      </c>
      <c r="S4" s="9">
        <f>VLOOKUP($A4,'Proj GC'!$A$24:$AM$43,S$1+1,FALSE)</f>
        <v>1.1530224721027629</v>
      </c>
      <c r="T4" s="9">
        <f>VLOOKUP($A4,'Proj GC'!$A$24:$AM$43,T$1+1,FALSE)</f>
        <v>1.1977944335843442</v>
      </c>
      <c r="U4" s="9">
        <f>VLOOKUP($A4,'Proj GC'!$A$24:$AM$43,U$1+1,FALSE)</f>
        <v>1.7733456024221799</v>
      </c>
      <c r="V4" s="9">
        <f>VLOOKUP($A4,'Proj GC'!$A$24:$AM$43,V$1+1,FALSE)</f>
        <v>1.7192545076639625</v>
      </c>
      <c r="W4" s="9">
        <f>VLOOKUP($A4,'Proj GC'!$A$24:$AM$43,W$1+1,FALSE)</f>
        <v>1.0591264368576792</v>
      </c>
      <c r="X4" s="9">
        <f>VLOOKUP($A4,'Proj GC'!$A$24:$AM$43,X$1+1,FALSE)</f>
        <v>1.5273172457197186</v>
      </c>
      <c r="Y4" s="9">
        <f>VLOOKUP($A4,'Proj GC'!$A$24:$AM$43,Y$1+1,FALSE)</f>
        <v>1.1871156512082361</v>
      </c>
      <c r="Z4" s="9">
        <f>VLOOKUP($A4,'Proj GC'!$A$24:$AM$43,Z$1+1,FALSE)</f>
        <v>1.1818921569771488</v>
      </c>
      <c r="AA4" s="9">
        <f>VLOOKUP($A4,'Proj GC'!$A$24:$AM$43,AA$1+1,FALSE)</f>
        <v>1.6293838435268901</v>
      </c>
      <c r="AB4" s="9">
        <f>VLOOKUP($A4,'Proj GC'!$A$24:$AM$43,AB$1+1,FALSE)</f>
        <v>1.722416285486843</v>
      </c>
      <c r="AC4" s="9">
        <f>VLOOKUP($A4,'Proj GC'!$A$24:$AM$43,AC$1+1,FALSE)</f>
        <v>1.644781233815467</v>
      </c>
      <c r="AD4" s="9">
        <f>VLOOKUP($A4,'Proj GC'!$A$24:$AM$43,AD$1+1,FALSE)</f>
        <v>2.7981808907689456</v>
      </c>
      <c r="AE4" s="9">
        <f>VLOOKUP($A4,'Proj GC'!$A$24:$AM$43,AE$1+1,FALSE)</f>
        <v>0.84930034893937389</v>
      </c>
      <c r="AF4" s="9">
        <f>VLOOKUP($A4,'Proj GC'!$A$24:$AM$43,AF$1+1,FALSE)</f>
        <v>2.0021205326957534</v>
      </c>
      <c r="AG4" s="9">
        <f>VLOOKUP($A4,'Proj GC'!$A$24:$AM$43,AG$1+1,FALSE)</f>
        <v>0.85435676266019078</v>
      </c>
      <c r="AH4" s="9">
        <f>VLOOKUP($A4,'Proj GC'!$A$24:$AM$43,AH$1+1,FALSE)</f>
        <v>2.3129013976834569</v>
      </c>
      <c r="AI4" s="9">
        <f>VLOOKUP($A4,'Proj GC'!$A$24:$AM$43,AI$1+1,FALSE)</f>
        <v>1.274869226300309</v>
      </c>
      <c r="AJ4" s="9">
        <f>VLOOKUP($A4,'Proj GC'!$A$24:$AM$43,AJ$1+1,FALSE)</f>
        <v>1.5516125797966596</v>
      </c>
      <c r="AK4" s="9">
        <f>VLOOKUP($A4,'Proj GC'!$A$24:$AM$43,AK$1+1,FALSE)</f>
        <v>3.302905476540539</v>
      </c>
      <c r="AL4" s="9">
        <f>VLOOKUP($A4,'Proj GC'!$A$24:$AM$43,AL$1+1,FALSE)</f>
        <v>1.359945581727213</v>
      </c>
      <c r="AM4" s="9">
        <f>VLOOKUP($A4,'Proj GC'!$A$24:$AM$43,AM$1+1,FALSE)</f>
        <v>2.0652591237702214</v>
      </c>
      <c r="AN4" s="9">
        <f ca="1">AVERAGE(OFFSET($A4,0,Fixtures!$D$6,1,3))</f>
        <v>1.7640874911745954</v>
      </c>
      <c r="AO4" s="9">
        <f ca="1">AVERAGE(OFFSET($A4,0,Fixtures!$D$6,1,6))</f>
        <v>1.7436068610938644</v>
      </c>
      <c r="AP4" s="9">
        <f ca="1">AVERAGE(OFFSET($A4,0,Fixtures!$D$6,1,9))</f>
        <v>1.8434476054667437</v>
      </c>
      <c r="AQ4" s="9">
        <f ca="1">AVERAGE(OFFSET($A4,0,Fixtures!$D$6,1,12))</f>
        <v>1.8150267204893937</v>
      </c>
      <c r="AR4" s="9">
        <f ca="1">IF(OR(Fixtures!$D$6&lt;=0,Fixtures!$D$6&gt;39),AVERAGE(A4:AM4),AVERAGE(OFFSET($A4,0,Fixtures!$D$6,1,39-Fixtures!$D$6)))</f>
        <v>1.8196575595180116</v>
      </c>
    </row>
    <row r="5" spans="1:44" x14ac:dyDescent="0.25">
      <c r="A5" s="30" t="s">
        <v>61</v>
      </c>
      <c r="B5" s="9">
        <f>VLOOKUP($A5,'Proj GC'!$A$24:$AM$43,B$1+1,FALSE)</f>
        <v>1.0841509763357127</v>
      </c>
      <c r="C5" s="9">
        <f>VLOOKUP($A5,'Proj GC'!$A$24:$AM$43,C$1+1,FALSE)</f>
        <v>1.4264313552777115</v>
      </c>
      <c r="D5" s="9">
        <f>VLOOKUP($A5,'Proj GC'!$A$24:$AM$43,D$1+1,FALSE)</f>
        <v>1.5960939609856182</v>
      </c>
      <c r="E5" s="9">
        <f>VLOOKUP($A5,'Proj GC'!$A$24:$AM$43,E$1+1,FALSE)</f>
        <v>1.4932883254905382</v>
      </c>
      <c r="F5" s="9">
        <f>VLOOKUP($A5,'Proj GC'!$A$24:$AM$43,F$1+1,FALSE)</f>
        <v>1.4137141898022589</v>
      </c>
      <c r="G5" s="9">
        <f>VLOOKUP($A5,'Proj GC'!$A$24:$AM$43,G$1+1,FALSE)</f>
        <v>0.81507418618918226</v>
      </c>
      <c r="H5" s="9">
        <f>VLOOKUP($A5,'Proj GC'!$A$24:$AM$43,H$1+1,FALSE)</f>
        <v>1.4074936266184426</v>
      </c>
      <c r="I5" s="9">
        <f>VLOOKUP($A5,'Proj GC'!$A$24:$AM$43,I$1+1,FALSE)</f>
        <v>1.1021543849480699</v>
      </c>
      <c r="J5" s="9">
        <f>VLOOKUP($A5,'Proj GC'!$A$24:$AM$43,J$1+1,FALSE)</f>
        <v>1.847786876452741</v>
      </c>
      <c r="K5" s="9">
        <f>VLOOKUP($A5,'Proj GC'!$A$24:$AM$43,K$1+1,FALSE)</f>
        <v>1.3112224521770466</v>
      </c>
      <c r="L5" s="9">
        <f>VLOOKUP($A5,'Proj GC'!$A$24:$AM$43,L$1+1,FALSE)</f>
        <v>1.2989476259349695</v>
      </c>
      <c r="M5" s="9">
        <f>VLOOKUP($A5,'Proj GC'!$A$24:$AM$43,M$1+1,FALSE)</f>
        <v>0.91750418756382368</v>
      </c>
      <c r="N5" s="9">
        <f>VLOOKUP($A5,'Proj GC'!$A$24:$AM$43,N$1+1,FALSE)</f>
        <v>1.2612941890341234</v>
      </c>
      <c r="O5" s="9">
        <f>VLOOKUP($A5,'Proj GC'!$A$24:$AM$43,O$1+1,FALSE)</f>
        <v>0.67706371113427222</v>
      </c>
      <c r="P5" s="9">
        <f>VLOOKUP($A5,'Proj GC'!$A$24:$AM$43,P$1+1,FALSE)</f>
        <v>1.7626416521490054</v>
      </c>
      <c r="Q5" s="9">
        <f>VLOOKUP($A5,'Proj GC'!$A$24:$AM$43,Q$1+1,FALSE)</f>
        <v>1.5182183079876066</v>
      </c>
      <c r="R5" s="9">
        <f>VLOOKUP($A5,'Proj GC'!$A$24:$AM$43,R$1+1,FALSE)</f>
        <v>0.68109469292195424</v>
      </c>
      <c r="S5" s="9">
        <f>VLOOKUP($A5,'Proj GC'!$A$24:$AM$43,S$1+1,FALSE)</f>
        <v>1.1954828942840729</v>
      </c>
      <c r="T5" s="9">
        <f>VLOOKUP($A5,'Proj GC'!$A$24:$AM$43,T$1+1,FALSE)</f>
        <v>1.646428155292796</v>
      </c>
      <c r="U5" s="9">
        <f>VLOOKUP($A5,'Proj GC'!$A$24:$AM$43,U$1+1,FALSE)</f>
        <v>1.234312144209639</v>
      </c>
      <c r="V5" s="9">
        <f>VLOOKUP($A5,'Proj GC'!$A$24:$AM$43,V$1+1,FALSE)</f>
        <v>0.94220647732308949</v>
      </c>
      <c r="W5" s="9">
        <f>VLOOKUP($A5,'Proj GC'!$A$24:$AM$43,W$1+1,FALSE)</f>
        <v>1.9587397125113908</v>
      </c>
      <c r="X5" s="9">
        <f>VLOOKUP($A5,'Proj GC'!$A$24:$AM$43,X$1+1,FALSE)</f>
        <v>1.2369482396088594</v>
      </c>
      <c r="Y5" s="9">
        <f>VLOOKUP($A5,'Proj GC'!$A$24:$AM$43,Y$1+1,FALSE)</f>
        <v>1.8438490055477326</v>
      </c>
      <c r="Z5" s="9">
        <f>VLOOKUP($A5,'Proj GC'!$A$24:$AM$43,Z$1+1,FALSE)</f>
        <v>0.95488379981400506</v>
      </c>
      <c r="AA5" s="9">
        <f>VLOOKUP($A5,'Proj GC'!$A$24:$AM$43,AA$1+1,FALSE)</f>
        <v>1.619534174526188</v>
      </c>
      <c r="AB5" s="9">
        <f>VLOOKUP($A5,'Proj GC'!$A$24:$AM$43,AB$1+1,FALSE)</f>
        <v>0.80028193749594945</v>
      </c>
      <c r="AC5" s="9">
        <f>VLOOKUP($A5,'Proj GC'!$A$24:$AM$43,AC$1+1,FALSE)</f>
        <v>1.0174377511550181</v>
      </c>
      <c r="AD5" s="9">
        <f>VLOOKUP($A5,'Proj GC'!$A$24:$AM$43,AD$1+1,FALSE)</f>
        <v>1.0163279582396374</v>
      </c>
      <c r="AE5" s="9">
        <f>VLOOKUP($A5,'Proj GC'!$A$24:$AM$43,AE$1+1,FALSE)</f>
        <v>2.6330819741978972</v>
      </c>
      <c r="AF5" s="9">
        <f>VLOOKUP($A5,'Proj GC'!$A$24:$AM$43,AF$1+1,FALSE)</f>
        <v>0.84433743232862801</v>
      </c>
      <c r="AG5" s="9">
        <f>VLOOKUP($A5,'Proj GC'!$A$24:$AM$43,AG$1+1,FALSE)</f>
        <v>1.0114161610771228</v>
      </c>
      <c r="AH5" s="9">
        <f>VLOOKUP($A5,'Proj GC'!$A$24:$AM$43,AH$1+1,FALSE)</f>
        <v>0.86954345207216954</v>
      </c>
      <c r="AI5" s="9">
        <f>VLOOKUP($A5,'Proj GC'!$A$24:$AM$43,AI$1+1,FALSE)</f>
        <v>1.3705926752496629</v>
      </c>
      <c r="AJ5" s="9">
        <f>VLOOKUP($A5,'Proj GC'!$A$24:$AM$43,AJ$1+1,FALSE)</f>
        <v>2.2307146590661131</v>
      </c>
      <c r="AK5" s="9">
        <f>VLOOKUP($A5,'Proj GC'!$A$24:$AM$43,AK$1+1,FALSE)</f>
        <v>1.0684595937176451</v>
      </c>
      <c r="AL5" s="9">
        <f>VLOOKUP($A5,'Proj GC'!$A$24:$AM$43,AL$1+1,FALSE)</f>
        <v>1.2175799571468033</v>
      </c>
      <c r="AM5" s="9">
        <f>VLOOKUP($A5,'Proj GC'!$A$24:$AM$43,AM$1+1,FALSE)</f>
        <v>0.94637065598333037</v>
      </c>
      <c r="AN5" s="9">
        <f ca="1">AVERAGE(OFFSET($A5,0,Fixtures!$D$6,1,3))</f>
        <v>1.5556158945308509</v>
      </c>
      <c r="AO5" s="9">
        <f ca="1">AVERAGE(OFFSET($A5,0,Fixtures!$D$6,1,6))</f>
        <v>1.2320241215117456</v>
      </c>
      <c r="AP5" s="9">
        <f ca="1">AVERAGE(OFFSET($A5,0,Fixtures!$D$6,1,9))</f>
        <v>1.340212406344877</v>
      </c>
      <c r="AQ5" s="9">
        <f ca="1">AVERAGE(OFFSET($A5,0,Fixtures!$D$6,1,12))</f>
        <v>1.3151231803970731</v>
      </c>
      <c r="AR5" s="9">
        <f ca="1">IF(OR(Fixtures!$D$6&lt;=0,Fixtures!$D$6&gt;39),AVERAGE(A5:AM5),AVERAGE(OFFSET($A5,0,Fixtures!$D$6,1,39-Fixtures!$D$6)))</f>
        <v>1.2932602063849115</v>
      </c>
    </row>
    <row r="6" spans="1:44" x14ac:dyDescent="0.25">
      <c r="A6" s="30" t="s">
        <v>53</v>
      </c>
      <c r="B6" s="9">
        <f>VLOOKUP($A6,'Proj GC'!$A$24:$AM$43,B$1+1,FALSE)</f>
        <v>1.1873674191056711</v>
      </c>
      <c r="C6" s="9">
        <f>VLOOKUP($A6,'Proj GC'!$A$24:$AM$43,C$1+1,FALSE)</f>
        <v>1.399375723785296</v>
      </c>
      <c r="D6" s="9">
        <f>VLOOKUP($A6,'Proj GC'!$A$24:$AM$43,D$1+1,FALSE)</f>
        <v>1.9864061376854416</v>
      </c>
      <c r="E6" s="9">
        <f>VLOOKUP($A6,'Proj GC'!$A$24:$AM$43,E$1+1,FALSE)</f>
        <v>1.0150531436632395</v>
      </c>
      <c r="F6" s="9">
        <f>VLOOKUP($A6,'Proj GC'!$A$24:$AM$43,F$1+1,FALSE)</f>
        <v>1.635599312231707</v>
      </c>
      <c r="G6" s="9">
        <f>VLOOKUP($A6,'Proj GC'!$A$24:$AM$43,G$1+1,FALSE)</f>
        <v>1.1510675160730672</v>
      </c>
      <c r="H6" s="9">
        <f>VLOOKUP($A6,'Proj GC'!$A$24:$AM$43,H$1+1,FALSE)</f>
        <v>0.87809162314470468</v>
      </c>
      <c r="I6" s="9">
        <f>VLOOKUP($A6,'Proj GC'!$A$24:$AM$43,I$1+1,FALSE)</f>
        <v>1.476560008000156</v>
      </c>
      <c r="J6" s="9">
        <f>VLOOKUP($A6,'Proj GC'!$A$24:$AM$43,J$1+1,FALSE)</f>
        <v>1.8989202401249177</v>
      </c>
      <c r="K6" s="9">
        <f>VLOOKUP($A6,'Proj GC'!$A$24:$AM$43,K$1+1,FALSE)</f>
        <v>1.5367158539475414</v>
      </c>
      <c r="L6" s="9">
        <f>VLOOKUP($A6,'Proj GC'!$A$24:$AM$43,L$1+1,FALSE)</f>
        <v>1.3325828567119258</v>
      </c>
      <c r="M6" s="9">
        <f>VLOOKUP($A6,'Proj GC'!$A$24:$AM$43,M$1+1,FALSE)</f>
        <v>2.110179616310301</v>
      </c>
      <c r="N6" s="9">
        <f>VLOOKUP($A6,'Proj GC'!$A$24:$AM$43,N$1+1,FALSE)</f>
        <v>1.6087418688642894</v>
      </c>
      <c r="O6" s="9">
        <f>VLOOKUP($A6,'Proj GC'!$A$24:$AM$43,O$1+1,FALSE)</f>
        <v>1.479275460928525</v>
      </c>
      <c r="P6" s="9">
        <f>VLOOKUP($A6,'Proj GC'!$A$24:$AM$43,P$1+1,FALSE)</f>
        <v>0.86215571217477238</v>
      </c>
      <c r="Q6" s="9">
        <f>VLOOKUP($A6,'Proj GC'!$A$24:$AM$43,Q$1+1,FALSE)</f>
        <v>1.3588111125076099</v>
      </c>
      <c r="R6" s="9">
        <f>VLOOKUP($A6,'Proj GC'!$A$24:$AM$43,R$1+1,FALSE)</f>
        <v>1.0195392756752608</v>
      </c>
      <c r="S6" s="9">
        <f>VLOOKUP($A6,'Proj GC'!$A$24:$AM$43,S$1+1,FALSE)</f>
        <v>1.0961009212393893</v>
      </c>
      <c r="T6" s="9">
        <f>VLOOKUP($A6,'Proj GC'!$A$24:$AM$43,T$1+1,FALSE)</f>
        <v>0.9884409970910133</v>
      </c>
      <c r="U6" s="9">
        <f>VLOOKUP($A6,'Proj GC'!$A$24:$AM$43,U$1+1,FALSE)</f>
        <v>1.7447484120395695</v>
      </c>
      <c r="V6" s="9">
        <f>VLOOKUP($A6,'Proj GC'!$A$24:$AM$43,V$1+1,FALSE)</f>
        <v>1.3117171160556704</v>
      </c>
      <c r="W6" s="9">
        <f>VLOOKUP($A6,'Proj GC'!$A$24:$AM$43,W$1+1,FALSE)</f>
        <v>1.0287106129731474</v>
      </c>
      <c r="X6" s="9">
        <f>VLOOKUP($A6,'Proj GC'!$A$24:$AM$43,X$1+1,FALSE)</f>
        <v>2.8366586303100632</v>
      </c>
      <c r="Y6" s="9">
        <f>VLOOKUP($A6,'Proj GC'!$A$24:$AM$43,Y$1+1,FALSE)</f>
        <v>1.1679720774810338</v>
      </c>
      <c r="Z6" s="9">
        <f>VLOOKUP($A6,'Proj GC'!$A$24:$AM$43,Z$1+1,FALSE)</f>
        <v>0.93677217873230545</v>
      </c>
      <c r="AA6" s="9">
        <f>VLOOKUP($A6,'Proj GC'!$A$24:$AM$43,AA$1+1,FALSE)</f>
        <v>1.7737217001455086</v>
      </c>
      <c r="AB6" s="9">
        <f>VLOOKUP($A6,'Proj GC'!$A$24:$AM$43,AB$1+1,FALSE)</f>
        <v>0.73375350925942584</v>
      </c>
      <c r="AC6" s="9">
        <f>VLOOKUP($A6,'Proj GC'!$A$24:$AM$43,AC$1+1,FALSE)</f>
        <v>1.5230154611939082</v>
      </c>
      <c r="AD6" s="9">
        <f>VLOOKUP($A6,'Proj GC'!$A$24:$AM$43,AD$1+1,FALSE)</f>
        <v>0.909617356306747</v>
      </c>
      <c r="AE6" s="9">
        <f>VLOOKUP($A6,'Proj GC'!$A$24:$AM$43,AE$1+1,FALSE)</f>
        <v>1.2879116194215736</v>
      </c>
      <c r="AF6" s="9">
        <f>VLOOKUP($A6,'Proj GC'!$A$24:$AM$43,AF$1+1,FALSE)</f>
        <v>2.4031822979330748</v>
      </c>
      <c r="AG6" s="9">
        <f>VLOOKUP($A6,'Proj GC'!$A$24:$AM$43,AG$1+1,FALSE)</f>
        <v>0.99025877962983888</v>
      </c>
      <c r="AH6" s="9">
        <f>VLOOKUP($A6,'Proj GC'!$A$24:$AM$43,AH$1+1,FALSE)</f>
        <v>1.9906484649647291</v>
      </c>
      <c r="AI6" s="9">
        <f>VLOOKUP($A6,'Proj GC'!$A$24:$AM$43,AI$1+1,FALSE)</f>
        <v>1.4125995778606146</v>
      </c>
      <c r="AJ6" s="9">
        <f>VLOOKUP($A6,'Proj GC'!$A$24:$AM$43,AJ$1+1,FALSE)</f>
        <v>1.5163139553487899</v>
      </c>
      <c r="AK6" s="9">
        <f>VLOOKUP($A6,'Proj GC'!$A$24:$AM$43,AK$1+1,FALSE)</f>
        <v>1.3297429516737251</v>
      </c>
      <c r="AL6" s="9">
        <f>VLOOKUP($A6,'Proj GC'!$A$24:$AM$43,AL$1+1,FALSE)</f>
        <v>1.7194959190721126</v>
      </c>
      <c r="AM6" s="9">
        <f>VLOOKUP($A6,'Proj GC'!$A$24:$AM$43,AM$1+1,FALSE)</f>
        <v>1.0949053247170928</v>
      </c>
      <c r="AN6" s="9">
        <f ca="1">AVERAGE(OFFSET($A6,0,Fixtures!$D$6,1,3))</f>
        <v>1.2401814789740762</v>
      </c>
      <c r="AO6" s="9">
        <f ca="1">AVERAGE(OFFSET($A6,0,Fixtures!$D$6,1,6))</f>
        <v>1.5174389965749786</v>
      </c>
      <c r="AP6" s="9">
        <f ca="1">AVERAGE(OFFSET($A6,0,Fixtures!$D$6,1,9))</f>
        <v>1.4848100515925557</v>
      </c>
      <c r="AQ6" s="9">
        <f ca="1">AVERAGE(OFFSET($A6,0,Fixtures!$D$6,1,12))</f>
        <v>1.4514894322580236</v>
      </c>
      <c r="AR6" s="9">
        <f ca="1">IF(OR(Fixtures!$D$6&lt;=0,Fixtures!$D$6&gt;39),AVERAGE(A6:AM6),AVERAGE(OFFSET($A6,0,Fixtures!$D$6,1,39-Fixtures!$D$6)))</f>
        <v>1.470699246192928</v>
      </c>
    </row>
    <row r="7" spans="1:44" x14ac:dyDescent="0.25">
      <c r="A7" s="30" t="s">
        <v>2</v>
      </c>
      <c r="B7" s="9">
        <f>VLOOKUP($A7,'Proj GC'!$A$24:$AM$43,B$1+1,FALSE)</f>
        <v>1.2651626098390971</v>
      </c>
      <c r="C7" s="9">
        <f>VLOOKUP($A7,'Proj GC'!$A$24:$AM$43,C$1+1,FALSE)</f>
        <v>1.6132189451446097</v>
      </c>
      <c r="D7" s="9">
        <f>VLOOKUP($A7,'Proj GC'!$A$24:$AM$43,D$1+1,FALSE)</f>
        <v>2.0115463653412449</v>
      </c>
      <c r="E7" s="9">
        <f>VLOOKUP($A7,'Proj GC'!$A$24:$AM$43,E$1+1,FALSE)</f>
        <v>1.1186954367408903</v>
      </c>
      <c r="F7" s="9">
        <f>VLOOKUP($A7,'Proj GC'!$A$24:$AM$43,F$1+1,FALSE)</f>
        <v>2.9555604361704897</v>
      </c>
      <c r="G7" s="9">
        <f>VLOOKUP($A7,'Proj GC'!$A$24:$AM$43,G$1+1,FALSE)</f>
        <v>1.2538832151432715</v>
      </c>
      <c r="H7" s="9">
        <f>VLOOKUP($A7,'Proj GC'!$A$24:$AM$43,H$1+1,FALSE)</f>
        <v>2.4482045537841746</v>
      </c>
      <c r="I7" s="9">
        <f>VLOOKUP($A7,'Proj GC'!$A$24:$AM$43,I$1+1,FALSE)</f>
        <v>1.6353880692378833</v>
      </c>
      <c r="J7" s="9">
        <f>VLOOKUP($A7,'Proj GC'!$A$24:$AM$43,J$1+1,FALSE)</f>
        <v>2.5952102728720394</v>
      </c>
      <c r="K7" s="9">
        <f>VLOOKUP($A7,'Proj GC'!$A$24:$AM$43,K$1+1,FALSE)</f>
        <v>1.4156435875849394</v>
      </c>
      <c r="L7" s="9">
        <f>VLOOKUP($A7,'Proj GC'!$A$24:$AM$43,L$1+1,FALSE)</f>
        <v>1.8159514344917898</v>
      </c>
      <c r="M7" s="9">
        <f>VLOOKUP($A7,'Proj GC'!$A$24:$AM$43,M$1+1,FALSE)</f>
        <v>1.0603246016391519</v>
      </c>
      <c r="N7" s="9">
        <f>VLOOKUP($A7,'Proj GC'!$A$24:$AM$43,N$1+1,FALSE)</f>
        <v>1.8648429372572202</v>
      </c>
      <c r="O7" s="9">
        <f>VLOOKUP($A7,'Proj GC'!$A$24:$AM$43,O$1+1,FALSE)</f>
        <v>2.3353923412234079</v>
      </c>
      <c r="P7" s="9">
        <f>VLOOKUP($A7,'Proj GC'!$A$24:$AM$43,P$1+1,FALSE)</f>
        <v>1.7210261277783614</v>
      </c>
      <c r="Q7" s="9">
        <f>VLOOKUP($A7,'Proj GC'!$A$24:$AM$43,Q$1+1,FALSE)</f>
        <v>1.4364337094708954</v>
      </c>
      <c r="R7" s="9">
        <f>VLOOKUP($A7,'Proj GC'!$A$24:$AM$43,R$1+1,FALSE)</f>
        <v>1.8192910418317212</v>
      </c>
      <c r="S7" s="9">
        <f>VLOOKUP($A7,'Proj GC'!$A$24:$AM$43,S$1+1,FALSE)</f>
        <v>0.89706799086216626</v>
      </c>
      <c r="T7" s="9">
        <f>VLOOKUP($A7,'Proj GC'!$A$24:$AM$43,T$1+1,FALSE)</f>
        <v>2.4429871157751095</v>
      </c>
      <c r="U7" s="9">
        <f>VLOOKUP($A7,'Proj GC'!$A$24:$AM$43,U$1+1,FALSE)</f>
        <v>1.46028712433713</v>
      </c>
      <c r="V7" s="9">
        <f>VLOOKUP($A7,'Proj GC'!$A$24:$AM$43,V$1+1,FALSE)</f>
        <v>1.6388807343513891</v>
      </c>
      <c r="W7" s="9">
        <f>VLOOKUP($A7,'Proj GC'!$A$24:$AM$43,W$1+1,FALSE)</f>
        <v>2.1147268407133053</v>
      </c>
      <c r="X7" s="9">
        <f>VLOOKUP($A7,'Proj GC'!$A$24:$AM$43,X$1+1,FALSE)</f>
        <v>1.737289521509382</v>
      </c>
      <c r="Y7" s="9">
        <f>VLOOKUP($A7,'Proj GC'!$A$24:$AM$43,Y$1+1,FALSE)</f>
        <v>2.1814165684542317</v>
      </c>
      <c r="Z7" s="9">
        <f>VLOOKUP($A7,'Proj GC'!$A$24:$AM$43,Z$1+1,FALSE)</f>
        <v>1.0799234260885402</v>
      </c>
      <c r="AA7" s="9">
        <f>VLOOKUP($A7,'Proj GC'!$A$24:$AM$43,AA$1+1,FALSE)</f>
        <v>1.8899342690188985</v>
      </c>
      <c r="AB7" s="9">
        <f>VLOOKUP($A7,'Proj GC'!$A$24:$AM$43,AB$1+1,FALSE)</f>
        <v>1.3400645295595321</v>
      </c>
      <c r="AC7" s="9">
        <f>VLOOKUP($A7,'Proj GC'!$A$24:$AM$43,AC$1+1,FALSE)</f>
        <v>1.2178725156063588</v>
      </c>
      <c r="AD7" s="9">
        <f>VLOOKUP($A7,'Proj GC'!$A$24:$AM$43,AD$1+1,FALSE)</f>
        <v>2.1457836894565236</v>
      </c>
      <c r="AE7" s="9">
        <f>VLOOKUP($A7,'Proj GC'!$A$24:$AM$43,AE$1+1,FALSE)</f>
        <v>1.1520918706615477</v>
      </c>
      <c r="AF7" s="9">
        <f>VLOOKUP($A7,'Proj GC'!$A$24:$AM$43,AF$1+1,FALSE)</f>
        <v>1.2483659332052464</v>
      </c>
      <c r="AG7" s="9">
        <f>VLOOKUP($A7,'Proj GC'!$A$24:$AM$43,AG$1+1,FALSE)</f>
        <v>1.5839416888683631</v>
      </c>
      <c r="AH7" s="9">
        <f>VLOOKUP($A7,'Proj GC'!$A$24:$AM$43,AH$1+1,FALSE)</f>
        <v>1.2156369106928508</v>
      </c>
      <c r="AI7" s="9">
        <f>VLOOKUP($A7,'Proj GC'!$A$24:$AM$43,AI$1+1,FALSE)</f>
        <v>3.4886725097287958</v>
      </c>
      <c r="AJ7" s="9">
        <f>VLOOKUP($A7,'Proj GC'!$A$24:$AM$43,AJ$1+1,FALSE)</f>
        <v>1.6711376277240459</v>
      </c>
      <c r="AK7" s="9">
        <f>VLOOKUP($A7,'Proj GC'!$A$24:$AM$43,AK$1+1,FALSE)</f>
        <v>1.3465723602697588</v>
      </c>
      <c r="AL7" s="9">
        <f>VLOOKUP($A7,'Proj GC'!$A$24:$AM$43,AL$1+1,FALSE)</f>
        <v>1.8730848028683442</v>
      </c>
      <c r="AM7" s="9">
        <f>VLOOKUP($A7,'Proj GC'!$A$24:$AM$43,AM$1+1,FALSE)</f>
        <v>1.9785156638827242</v>
      </c>
      <c r="AN7" s="9">
        <f ca="1">AVERAGE(OFFSET($A7,0,Fixtures!$D$6,1,3))</f>
        <v>1.5052493585748099</v>
      </c>
      <c r="AO7" s="9">
        <f ca="1">AVERAGE(OFFSET($A7,0,Fixtures!$D$6,1,6))</f>
        <v>1.4272821014151482</v>
      </c>
      <c r="AP7" s="9">
        <f ca="1">AVERAGE(OFFSET($A7,0,Fixtures!$D$6,1,9))</f>
        <v>1.6744527895792765</v>
      </c>
      <c r="AQ7" s="9">
        <f ca="1">AVERAGE(OFFSET($A7,0,Fixtures!$D$6,1,12))</f>
        <v>1.7022437442949474</v>
      </c>
      <c r="AR7" s="9">
        <f ca="1">IF(OR(Fixtures!$D$6&lt;=0,Fixtures!$D$6&gt;39),AVERAGE(A7:AM7),AVERAGE(OFFSET($A7,0,Fixtures!$D$6,1,39-Fixtures!$D$6)))</f>
        <v>1.7201523248149597</v>
      </c>
    </row>
    <row r="8" spans="1:44" x14ac:dyDescent="0.25">
      <c r="A8" s="30" t="s">
        <v>113</v>
      </c>
      <c r="B8" s="9">
        <f>VLOOKUP($A8,'Proj GC'!$A$24:$AM$43,B$1+1,FALSE)</f>
        <v>2.9167780735445361</v>
      </c>
      <c r="C8" s="9">
        <f>VLOOKUP($A8,'Proj GC'!$A$24:$AM$43,C$1+1,FALSE)</f>
        <v>0.8905675399802121</v>
      </c>
      <c r="D8" s="9">
        <f>VLOOKUP($A8,'Proj GC'!$A$24:$AM$43,D$1+1,FALSE)</f>
        <v>1.7144931031432107</v>
      </c>
      <c r="E8" s="9">
        <f>VLOOKUP($A8,'Proj GC'!$A$24:$AM$43,E$1+1,FALSE)</f>
        <v>1.7921228278486343</v>
      </c>
      <c r="F8" s="9">
        <f>VLOOKUP($A8,'Proj GC'!$A$24:$AM$43,F$1+1,FALSE)</f>
        <v>2.3047477191264387</v>
      </c>
      <c r="G8" s="9">
        <f>VLOOKUP($A8,'Proj GC'!$A$24:$AM$43,G$1+1,FALSE)</f>
        <v>1.7954186134276231</v>
      </c>
      <c r="H8" s="9">
        <f>VLOOKUP($A8,'Proj GC'!$A$24:$AM$43,H$1+1,FALSE)</f>
        <v>1.3224804301476139</v>
      </c>
      <c r="I8" s="9">
        <f>VLOOKUP($A8,'Proj GC'!$A$24:$AM$43,I$1+1,FALSE)</f>
        <v>1.2319850872178157</v>
      </c>
      <c r="J8" s="9">
        <f>VLOOKUP($A8,'Proj GC'!$A$24:$AM$43,J$1+1,FALSE)</f>
        <v>1.5631574747463026</v>
      </c>
      <c r="K8" s="9">
        <f>VLOOKUP($A8,'Proj GC'!$A$24:$AM$43,K$1+1,FALSE)</f>
        <v>1.6139287844406083</v>
      </c>
      <c r="L8" s="9">
        <f>VLOOKUP($A8,'Proj GC'!$A$24:$AM$43,L$1+1,FALSE)</f>
        <v>1.8485065018581555</v>
      </c>
      <c r="M8" s="9">
        <f>VLOOKUP($A8,'Proj GC'!$A$24:$AM$43,M$1+1,FALSE)</f>
        <v>1.1040161050091735</v>
      </c>
      <c r="N8" s="9">
        <f>VLOOKUP($A8,'Proj GC'!$A$24:$AM$43,N$1+1,FALSE)</f>
        <v>2.1527923903252026</v>
      </c>
      <c r="O8" s="9">
        <f>VLOOKUP($A8,'Proj GC'!$A$24:$AM$43,O$1+1,FALSE)</f>
        <v>1.2485613607104713</v>
      </c>
      <c r="P8" s="9">
        <f>VLOOKUP($A8,'Proj GC'!$A$24:$AM$43,P$1+1,FALSE)</f>
        <v>2.1176270799205041</v>
      </c>
      <c r="Q8" s="9">
        <f>VLOOKUP($A8,'Proj GC'!$A$24:$AM$43,Q$1+1,FALSE)</f>
        <v>1.1369743165897042</v>
      </c>
      <c r="R8" s="9">
        <f>VLOOKUP($A8,'Proj GC'!$A$24:$AM$43,R$1+1,FALSE)</f>
        <v>2.4160796289728279</v>
      </c>
      <c r="S8" s="9">
        <f>VLOOKUP($A8,'Proj GC'!$A$24:$AM$43,S$1+1,FALSE)</f>
        <v>1.3970677525957689</v>
      </c>
      <c r="T8" s="9">
        <f>VLOOKUP($A8,'Proj GC'!$A$24:$AM$43,T$1+1,FALSE)</f>
        <v>1.8403727846093296</v>
      </c>
      <c r="U8" s="9">
        <f>VLOOKUP($A8,'Proj GC'!$A$24:$AM$43,U$1+1,FALSE)</f>
        <v>1.328902866207329</v>
      </c>
      <c r="V8" s="9">
        <f>VLOOKUP($A8,'Proj GC'!$A$24:$AM$43,V$1+1,FALSE)</f>
        <v>0.8852968168756753</v>
      </c>
      <c r="W8" s="9">
        <f>VLOOKUP($A8,'Proj GC'!$A$24:$AM$43,W$1+1,FALSE)</f>
        <v>2.4109306533001682</v>
      </c>
      <c r="X8" s="9">
        <f>VLOOKUP($A8,'Proj GC'!$A$24:$AM$43,X$1+1,FALSE)</f>
        <v>1.0464112021028968</v>
      </c>
      <c r="Y8" s="9">
        <f>VLOOKUP($A8,'Proj GC'!$A$24:$AM$43,Y$1+1,FALSE)</f>
        <v>1.9851511951986025</v>
      </c>
      <c r="Z8" s="9">
        <f>VLOOKUP($A8,'Proj GC'!$A$24:$AM$43,Z$1+1,FALSE)</f>
        <v>1.330353979476613</v>
      </c>
      <c r="AA8" s="9">
        <f>VLOOKUP($A8,'Proj GC'!$A$24:$AM$43,AA$1+1,FALSE)</f>
        <v>1.9525539170008879</v>
      </c>
      <c r="AB8" s="9">
        <f>VLOOKUP($A8,'Proj GC'!$A$24:$AM$43,AB$1+1,FALSE)</f>
        <v>2.0869777538776302</v>
      </c>
      <c r="AC8" s="9">
        <f>VLOOKUP($A8,'Proj GC'!$A$24:$AM$43,AC$1+1,FALSE)</f>
        <v>1.6173756193950335</v>
      </c>
      <c r="AD8" s="9">
        <f>VLOOKUP($A8,'Proj GC'!$A$24:$AM$43,AD$1+1,FALSE)</f>
        <v>1.6984431149056074</v>
      </c>
      <c r="AE8" s="9">
        <f>VLOOKUP($A8,'Proj GC'!$A$24:$AM$43,AE$1+1,FALSE)</f>
        <v>1.4175850700294284</v>
      </c>
      <c r="AF8" s="9">
        <f>VLOOKUP($A8,'Proj GC'!$A$24:$AM$43,AF$1+1,FALSE)</f>
        <v>1.4411254844325738</v>
      </c>
      <c r="AG8" s="9">
        <f>VLOOKUP($A8,'Proj GC'!$A$24:$AM$43,AG$1+1,FALSE)</f>
        <v>1.8651348721724323</v>
      </c>
      <c r="AH8" s="9">
        <f>VLOOKUP($A8,'Proj GC'!$A$24:$AM$43,AH$1+1,FALSE)</f>
        <v>1.2374299723182696</v>
      </c>
      <c r="AI8" s="9">
        <f>VLOOKUP($A8,'Proj GC'!$A$24:$AM$43,AI$1+1,FALSE)</f>
        <v>1.6492092432853087</v>
      </c>
      <c r="AJ8" s="9">
        <f>VLOOKUP($A8,'Proj GC'!$A$24:$AM$43,AJ$1+1,FALSE)</f>
        <v>1.1996855293862756</v>
      </c>
      <c r="AK8" s="9">
        <f>VLOOKUP($A8,'Proj GC'!$A$24:$AM$43,AK$1+1,FALSE)</f>
        <v>2.5611563639546731</v>
      </c>
      <c r="AL8" s="9">
        <f>VLOOKUP($A8,'Proj GC'!$A$24:$AM$43,AL$1+1,FALSE)</f>
        <v>1.201891799071384</v>
      </c>
      <c r="AM8" s="9">
        <f>VLOOKUP($A8,'Proj GC'!$A$24:$AM$43,AM$1+1,FALSE)</f>
        <v>3.4428947409172728</v>
      </c>
      <c r="AN8" s="9">
        <f ca="1">AVERAGE(OFFSET($A8,0,Fixtures!$D$6,1,3))</f>
        <v>1.5778012681100231</v>
      </c>
      <c r="AO8" s="9">
        <f ca="1">AVERAGE(OFFSET($A8,0,Fixtures!$D$6,1,6))</f>
        <v>1.5461823555422241</v>
      </c>
      <c r="AP8" s="9">
        <f ca="1">AVERAGE(OFFSET($A8,0,Fixtures!$D$6,1,9))</f>
        <v>1.6319050299866225</v>
      </c>
      <c r="AQ8" s="9">
        <f ca="1">AVERAGE(OFFSET($A8,0,Fixtures!$D$6,1,12))</f>
        <v>1.7424777564981901</v>
      </c>
      <c r="AR8" s="9">
        <f ca="1">IF(OR(Fixtures!$D$6&lt;=0,Fixtures!$D$6&gt;39),AVERAGE(A8:AM8),AVERAGE(OFFSET($A8,0,Fixtures!$D$6,1,39-Fixtures!$D$6)))</f>
        <v>1.7574483463516599</v>
      </c>
    </row>
    <row r="9" spans="1:44" x14ac:dyDescent="0.25">
      <c r="A9" s="30" t="s">
        <v>112</v>
      </c>
      <c r="B9" s="9">
        <f>VLOOKUP($A9,'Proj GC'!$A$24:$AM$43,B$1+1,FALSE)</f>
        <v>1.0607137283261923</v>
      </c>
      <c r="C9" s="9">
        <f>VLOOKUP($A9,'Proj GC'!$A$24:$AM$43,C$1+1,FALSE)</f>
        <v>0.60073697146598304</v>
      </c>
      <c r="D9" s="9">
        <f>VLOOKUP($A9,'Proj GC'!$A$24:$AM$43,D$1+1,FALSE)</f>
        <v>1.0975046027469655</v>
      </c>
      <c r="E9" s="9">
        <f>VLOOKUP($A9,'Proj GC'!$A$24:$AM$43,E$1+1,FALSE)</f>
        <v>1.7379270863785636</v>
      </c>
      <c r="F9" s="9">
        <f>VLOOKUP($A9,'Proj GC'!$A$24:$AM$43,F$1+1,FALSE)</f>
        <v>0.96193247906420998</v>
      </c>
      <c r="G9" s="9">
        <f>VLOOKUP($A9,'Proj GC'!$A$24:$AM$43,G$1+1,FALSE)</f>
        <v>1.4608230325768732</v>
      </c>
      <c r="H9" s="9">
        <f>VLOOKUP($A9,'Proj GC'!$A$24:$AM$43,H$1+1,FALSE)</f>
        <v>1.3249469605716198</v>
      </c>
      <c r="I9" s="9">
        <f>VLOOKUP($A9,'Proj GC'!$A$24:$AM$43,I$1+1,FALSE)</f>
        <v>1.1191059848394942</v>
      </c>
      <c r="J9" s="9">
        <f>VLOOKUP($A9,'Proj GC'!$A$24:$AM$43,J$1+1,FALSE)</f>
        <v>0.84723784862313356</v>
      </c>
      <c r="K9" s="9">
        <f>VLOOKUP($A9,'Proj GC'!$A$24:$AM$43,K$1+1,FALSE)</f>
        <v>1.2160830351748919</v>
      </c>
      <c r="L9" s="9">
        <f>VLOOKUP($A9,'Proj GC'!$A$24:$AM$43,L$1+1,FALSE)</f>
        <v>0.81556922564349443</v>
      </c>
      <c r="M9" s="9">
        <f>VLOOKUP($A9,'Proj GC'!$A$24:$AM$43,M$1+1,FALSE)</f>
        <v>1.3470665365254089</v>
      </c>
      <c r="N9" s="9">
        <f>VLOOKUP($A9,'Proj GC'!$A$24:$AM$43,N$1+1,FALSE)</f>
        <v>1.0951656796285336</v>
      </c>
      <c r="O9" s="9">
        <f>VLOOKUP($A9,'Proj GC'!$A$24:$AM$43,O$1+1,FALSE)</f>
        <v>1.4161631121705383</v>
      </c>
      <c r="P9" s="9">
        <f>VLOOKUP($A9,'Proj GC'!$A$24:$AM$43,P$1+1,FALSE)</f>
        <v>0.60431353265416132</v>
      </c>
      <c r="Q9" s="9">
        <f>VLOOKUP($A9,'Proj GC'!$A$24:$AM$43,Q$1+1,FALSE)</f>
        <v>1.0803197453141824</v>
      </c>
      <c r="R9" s="9">
        <f>VLOOKUP($A9,'Proj GC'!$A$24:$AM$43,R$1+1,FALSE)</f>
        <v>0.83598966592739909</v>
      </c>
      <c r="S9" s="9">
        <f>VLOOKUP($A9,'Proj GC'!$A$24:$AM$43,S$1+1,FALSE)</f>
        <v>1.2543433755702671</v>
      </c>
      <c r="T9" s="9">
        <f>VLOOKUP($A9,'Proj GC'!$A$24:$AM$43,T$1+1,FALSE)</f>
        <v>0.74915359315701668</v>
      </c>
      <c r="U9" s="9">
        <f>VLOOKUP($A9,'Proj GC'!$A$24:$AM$43,U$1+1,FALSE)</f>
        <v>2.3362494028093366</v>
      </c>
      <c r="V9" s="9">
        <f>VLOOKUP($A9,'Proj GC'!$A$24:$AM$43,V$1+1,FALSE)</f>
        <v>1.9792417559156297</v>
      </c>
      <c r="W9" s="9">
        <f>VLOOKUP($A9,'Proj GC'!$A$24:$AM$43,W$1+1,FALSE)</f>
        <v>0.81407211445591943</v>
      </c>
      <c r="X9" s="9">
        <f>VLOOKUP($A9,'Proj GC'!$A$24:$AM$43,X$1+1,FALSE)</f>
        <v>1.2656269096715944</v>
      </c>
      <c r="Y9" s="9">
        <f>VLOOKUP($A9,'Proj GC'!$A$24:$AM$43,Y$1+1,FALSE)</f>
        <v>1.5639355506409605</v>
      </c>
      <c r="Z9" s="9">
        <f>VLOOKUP($A9,'Proj GC'!$A$24:$AM$43,Z$1+1,FALSE)</f>
        <v>0.89739720428869085</v>
      </c>
      <c r="AA9" s="9">
        <f>VLOOKUP($A9,'Proj GC'!$A$24:$AM$43,AA$1+1,FALSE)</f>
        <v>0.71006456193736833</v>
      </c>
      <c r="AB9" s="9">
        <f>VLOOKUP($A9,'Proj GC'!$A$24:$AM$43,AB$1+1,FALSE)</f>
        <v>0.83968440843960013</v>
      </c>
      <c r="AC9" s="9">
        <f>VLOOKUP($A9,'Proj GC'!$A$24:$AM$43,AC$1+1,FALSE)</f>
        <v>1.2488240688545098</v>
      </c>
      <c r="AD9" s="9">
        <f>VLOOKUP($A9,'Proj GC'!$A$24:$AM$43,AD$1+1,FALSE)</f>
        <v>0.7231892509954444</v>
      </c>
      <c r="AE9" s="9">
        <f>VLOOKUP($A9,'Proj GC'!$A$24:$AM$43,AE$1+1,FALSE)</f>
        <v>0.9027399685327594</v>
      </c>
      <c r="AF9" s="9">
        <f>VLOOKUP($A9,'Proj GC'!$A$24:$AM$43,AF$1+1,FALSE)</f>
        <v>1.6359882374697847</v>
      </c>
      <c r="AG9" s="9">
        <f>VLOOKUP($A9,'Proj GC'!$A$24:$AM$43,AG$1+1,FALSE)</f>
        <v>0.90175528478147204</v>
      </c>
      <c r="AH9" s="9">
        <f>VLOOKUP($A9,'Proj GC'!$A$24:$AM$43,AH$1+1,FALSE)</f>
        <v>1.2183194605291707</v>
      </c>
      <c r="AI9" s="9">
        <f>VLOOKUP($A9,'Proj GC'!$A$24:$AM$43,AI$1+1,FALSE)</f>
        <v>0.94801001723812872</v>
      </c>
      <c r="AJ9" s="9">
        <f>VLOOKUP($A9,'Proj GC'!$A$24:$AM$43,AJ$1+1,FALSE)</f>
        <v>1.1634057355096172</v>
      </c>
      <c r="AK9" s="9">
        <f>VLOOKUP($A9,'Proj GC'!$A$24:$AM$43,AK$1+1,FALSE)</f>
        <v>1.6394821843504053</v>
      </c>
      <c r="AL9" s="9">
        <f>VLOOKUP($A9,'Proj GC'!$A$24:$AM$43,AL$1+1,FALSE)</f>
        <v>0.97790632759278273</v>
      </c>
      <c r="AM9" s="9">
        <f>VLOOKUP($A9,'Proj GC'!$A$24:$AM$43,AM$1+1,FALSE)</f>
        <v>1.4369608637872768</v>
      </c>
      <c r="AN9" s="9">
        <f ca="1">AVERAGE(OFFSET($A9,0,Fixtures!$D$6,1,3))</f>
        <v>0.95825109612757109</v>
      </c>
      <c r="AO9" s="9">
        <f ca="1">AVERAGE(OFFSET($A9,0,Fixtures!$D$6,1,6))</f>
        <v>1.1051360451938568</v>
      </c>
      <c r="AP9" s="9">
        <f ca="1">AVERAGE(OFFSET($A9,0,Fixtures!$D$6,1,9))</f>
        <v>1.1535238009179212</v>
      </c>
      <c r="AQ9" s="9">
        <f ca="1">AVERAGE(OFFSET($A9,0,Fixtures!$D$6,1,12))</f>
        <v>1.1462360413140766</v>
      </c>
      <c r="AR9" s="9">
        <f ca="1">IF(OR(Fixtures!$D$6&lt;=0,Fixtures!$D$6&gt;39),AVERAGE(A9:AM9),AVERAGE(OFFSET($A9,0,Fixtures!$D$6,1,39-Fixtures!$D$6)))</f>
        <v>1.1633255817855772</v>
      </c>
    </row>
    <row r="10" spans="1:44" x14ac:dyDescent="0.25">
      <c r="A10" s="30" t="s">
        <v>10</v>
      </c>
      <c r="B10" s="9">
        <f>VLOOKUP($A10,'Proj GC'!$A$24:$AM$43,B$1+1,FALSE)</f>
        <v>1.4472919823133259</v>
      </c>
      <c r="C10" s="9">
        <f>VLOOKUP($A10,'Proj GC'!$A$24:$AM$43,C$1+1,FALSE)</f>
        <v>1.5739591914528084</v>
      </c>
      <c r="D10" s="9">
        <f>VLOOKUP($A10,'Proj GC'!$A$24:$AM$43,D$1+1,FALSE)</f>
        <v>1.4900862781442976</v>
      </c>
      <c r="E10" s="9">
        <f>VLOOKUP($A10,'Proj GC'!$A$24:$AM$43,E$1+1,FALSE)</f>
        <v>1.3009925218978724</v>
      </c>
      <c r="F10" s="9">
        <f>VLOOKUP($A10,'Proj GC'!$A$24:$AM$43,F$1+1,FALSE)</f>
        <v>1.3691197608369061</v>
      </c>
      <c r="G10" s="9">
        <f>VLOOKUP($A10,'Proj GC'!$A$24:$AM$43,G$1+1,FALSE)</f>
        <v>0.84351500629433729</v>
      </c>
      <c r="H10" s="9">
        <f>VLOOKUP($A10,'Proj GC'!$A$24:$AM$43,H$1+1,FALSE)</f>
        <v>1.6002359488774867</v>
      </c>
      <c r="I10" s="9">
        <f>VLOOKUP($A10,'Proj GC'!$A$24:$AM$43,I$1+1,FALSE)</f>
        <v>1.3820577013922619</v>
      </c>
      <c r="J10" s="9">
        <f>VLOOKUP($A10,'Proj GC'!$A$24:$AM$43,J$1+1,FALSE)</f>
        <v>1.6823186235587775</v>
      </c>
      <c r="K10" s="9">
        <f>VLOOKUP($A10,'Proj GC'!$A$24:$AM$43,K$1+1,FALSE)</f>
        <v>1.3037710252266161</v>
      </c>
      <c r="L10" s="9">
        <f>VLOOKUP($A10,'Proj GC'!$A$24:$AM$43,L$1+1,FALSE)</f>
        <v>2.7753271115784579</v>
      </c>
      <c r="M10" s="9">
        <f>VLOOKUP($A10,'Proj GC'!$A$24:$AM$43,M$1+1,FALSE)</f>
        <v>1.1616952968671845</v>
      </c>
      <c r="N10" s="9">
        <f>VLOOKUP($A10,'Proj GC'!$A$24:$AM$43,N$1+1,FALSE)</f>
        <v>1.5034904541146275</v>
      </c>
      <c r="O10" s="9">
        <f>VLOOKUP($A10,'Proj GC'!$A$24:$AM$43,O$1+1,FALSE)</f>
        <v>0.88995048016916167</v>
      </c>
      <c r="P10" s="9">
        <f>VLOOKUP($A10,'Proj GC'!$A$24:$AM$43,P$1+1,FALSE)</f>
        <v>0.8591063662450833</v>
      </c>
      <c r="Q10" s="9">
        <f>VLOOKUP($A10,'Proj GC'!$A$24:$AM$43,Q$1+1,FALSE)</f>
        <v>1.0724020758921169</v>
      </c>
      <c r="R10" s="9">
        <f>VLOOKUP($A10,'Proj GC'!$A$24:$AM$43,R$1+1,FALSE)</f>
        <v>0.96706987161246127</v>
      </c>
      <c r="S10" s="9">
        <f>VLOOKUP($A10,'Proj GC'!$A$24:$AM$43,S$1+1,FALSE)</f>
        <v>1.4835296658464248</v>
      </c>
      <c r="T10" s="9">
        <f>VLOOKUP($A10,'Proj GC'!$A$24:$AM$43,T$1+1,FALSE)</f>
        <v>2.0645553317094287</v>
      </c>
      <c r="U10" s="9">
        <f>VLOOKUP($A10,'Proj GC'!$A$24:$AM$43,U$1+1,FALSE)</f>
        <v>0.71364024826810935</v>
      </c>
      <c r="V10" s="9">
        <f>VLOOKUP($A10,'Proj GC'!$A$24:$AM$43,V$1+1,FALSE)</f>
        <v>1.0712323294138546</v>
      </c>
      <c r="W10" s="9">
        <f>VLOOKUP($A10,'Proj GC'!$A$24:$AM$43,W$1+1,FALSE)</f>
        <v>1.9476085685484021</v>
      </c>
      <c r="X10" s="9">
        <f>VLOOKUP($A10,'Proj GC'!$A$24:$AM$43,X$1+1,FALSE)</f>
        <v>1.1261802356054624</v>
      </c>
      <c r="Y10" s="9">
        <f>VLOOKUP($A10,'Proj GC'!$A$24:$AM$43,Y$1+1,FALSE)</f>
        <v>1.06605518568446</v>
      </c>
      <c r="Z10" s="9">
        <f>VLOOKUP($A10,'Proj GC'!$A$24:$AM$43,Z$1+1,FALSE)</f>
        <v>2.3512229897011094</v>
      </c>
      <c r="AA10" s="9">
        <f>VLOOKUP($A10,'Proj GC'!$A$24:$AM$43,AA$1+1,FALSE)</f>
        <v>0.96884835179652373</v>
      </c>
      <c r="AB10" s="9">
        <f>VLOOKUP($A10,'Proj GC'!$A$24:$AM$43,AB$1+1,FALSE)</f>
        <v>0.9931066358145485</v>
      </c>
      <c r="AC10" s="9">
        <f>VLOOKUP($A10,'Proj GC'!$A$24:$AM$43,AC$1+1,FALSE)</f>
        <v>1.4446352403099734</v>
      </c>
      <c r="AD10" s="9">
        <f>VLOOKUP($A10,'Proj GC'!$A$24:$AM$43,AD$1+1,FALSE)</f>
        <v>0.71788899295257413</v>
      </c>
      <c r="AE10" s="9">
        <f>VLOOKUP($A10,'Proj GC'!$A$24:$AM$43,AE$1+1,FALSE)</f>
        <v>1.2833564236500627</v>
      </c>
      <c r="AF10" s="9">
        <f>VLOOKUP($A10,'Proj GC'!$A$24:$AM$43,AF$1+1,FALSE)</f>
        <v>1.0064688163907836</v>
      </c>
      <c r="AG10" s="9">
        <f>VLOOKUP($A10,'Proj GC'!$A$24:$AM$43,AG$1+1,FALSE)</f>
        <v>1.3294321987712172</v>
      </c>
      <c r="AH10" s="9">
        <f>VLOOKUP($A10,'Proj GC'!$A$24:$AM$43,AH$1+1,FALSE)</f>
        <v>1.8578636036186367</v>
      </c>
      <c r="AI10" s="9">
        <f>VLOOKUP($A10,'Proj GC'!$A$24:$AM$43,AI$1+1,FALSE)</f>
        <v>1.7353719866781403</v>
      </c>
      <c r="AJ10" s="9">
        <f>VLOOKUP($A10,'Proj GC'!$A$24:$AM$43,AJ$1+1,FALSE)</f>
        <v>1.943457964810402</v>
      </c>
      <c r="AK10" s="9">
        <f>VLOOKUP($A10,'Proj GC'!$A$24:$AM$43,AK$1+1,FALSE)</f>
        <v>0.99749577297262859</v>
      </c>
      <c r="AL10" s="9">
        <f>VLOOKUP($A10,'Proj GC'!$A$24:$AM$43,AL$1+1,FALSE)</f>
        <v>1.260065626686603</v>
      </c>
      <c r="AM10" s="9">
        <f>VLOOKUP($A10,'Proj GC'!$A$24:$AM$43,AM$1+1,FALSE)</f>
        <v>0.91651818700652388</v>
      </c>
      <c r="AN10" s="9">
        <f ca="1">AVERAGE(OFFSET($A10,0,Fixtures!$D$6,1,3))</f>
        <v>1.1486268856375368</v>
      </c>
      <c r="AO10" s="9">
        <f ca="1">AVERAGE(OFFSET($A10,0,Fixtures!$D$6,1,6))</f>
        <v>1.2732742126155412</v>
      </c>
      <c r="AP10" s="9">
        <f ca="1">AVERAGE(OFFSET($A10,0,Fixtures!$D$6,1,9))</f>
        <v>1.36844122223938</v>
      </c>
      <c r="AQ10" s="9">
        <f ca="1">AVERAGE(OFFSET($A10,0,Fixtures!$D$6,1,12))</f>
        <v>1.3034318082904237</v>
      </c>
      <c r="AR10" s="9">
        <f ca="1">IF(OR(Fixtures!$D$6&lt;=0,Fixtures!$D$6&gt;39),AVERAGE(A10:AM10),AVERAGE(OFFSET($A10,0,Fixtures!$D$6,1,39-Fixtures!$D$6)))</f>
        <v>1.3175049830770498</v>
      </c>
    </row>
    <row r="11" spans="1:44" x14ac:dyDescent="0.25">
      <c r="A11" s="30" t="s">
        <v>71</v>
      </c>
      <c r="B11" s="9">
        <f>VLOOKUP($A11,'Proj GC'!$A$24:$AM$43,B$1+1,FALSE)</f>
        <v>1.0669861350861627</v>
      </c>
      <c r="C11" s="9">
        <f>VLOOKUP($A11,'Proj GC'!$A$24:$AM$43,C$1+1,FALSE)</f>
        <v>1.8562663613947095</v>
      </c>
      <c r="D11" s="9">
        <f>VLOOKUP($A11,'Proj GC'!$A$24:$AM$43,D$1+1,FALSE)</f>
        <v>1.0344406188259261</v>
      </c>
      <c r="E11" s="9">
        <f>VLOOKUP($A11,'Proj GC'!$A$24:$AM$43,E$1+1,FALSE)</f>
        <v>1.1471107720131717</v>
      </c>
      <c r="F11" s="9">
        <f>VLOOKUP($A11,'Proj GC'!$A$24:$AM$43,F$1+1,FALSE)</f>
        <v>1.0765842839466488</v>
      </c>
      <c r="G11" s="9">
        <f>VLOOKUP($A11,'Proj GC'!$A$24:$AM$43,G$1+1,FALSE)</f>
        <v>2.9686697714599717</v>
      </c>
      <c r="H11" s="9">
        <f>VLOOKUP($A11,'Proj GC'!$A$24:$AM$43,H$1+1,FALSE)</f>
        <v>1.7995170453556482</v>
      </c>
      <c r="I11" s="9">
        <f>VLOOKUP($A11,'Proj GC'!$A$24:$AM$43,I$1+1,FALSE)</f>
        <v>0.98036726028021137</v>
      </c>
      <c r="J11" s="9">
        <f>VLOOKUP($A11,'Proj GC'!$A$24:$AM$43,J$1+1,FALSE)</f>
        <v>1.7117160960295914</v>
      </c>
      <c r="K11" s="9">
        <f>VLOOKUP($A11,'Proj GC'!$A$24:$AM$43,K$1+1,FALSE)</f>
        <v>0.90227832622391635</v>
      </c>
      <c r="L11" s="9">
        <f>VLOOKUP($A11,'Proj GC'!$A$24:$AM$43,L$1+1,FALSE)</f>
        <v>1.4783385005031588</v>
      </c>
      <c r="M11" s="9">
        <f>VLOOKUP($A11,'Proj GC'!$A$24:$AM$43,M$1+1,FALSE)</f>
        <v>1.3727612161479852</v>
      </c>
      <c r="N11" s="9">
        <f>VLOOKUP($A11,'Proj GC'!$A$24:$AM$43,N$1+1,FALSE)</f>
        <v>1.0363429965094577</v>
      </c>
      <c r="O11" s="9">
        <f>VLOOKUP($A11,'Proj GC'!$A$24:$AM$43,O$1+1,FALSE)</f>
        <v>1.8259447274621479</v>
      </c>
      <c r="P11" s="9">
        <f>VLOOKUP($A11,'Proj GC'!$A$24:$AM$43,P$1+1,FALSE)</f>
        <v>2.0832883662487212</v>
      </c>
      <c r="Q11" s="9">
        <f>VLOOKUP($A11,'Proj GC'!$A$24:$AM$43,Q$1+1,FALSE)</f>
        <v>0.76335586673449851</v>
      </c>
      <c r="R11" s="9">
        <f>VLOOKUP($A11,'Proj GC'!$A$24:$AM$43,R$1+1,FALSE)</f>
        <v>2.5150205128495902</v>
      </c>
      <c r="S11" s="9">
        <f>VLOOKUP($A11,'Proj GC'!$A$24:$AM$43,S$1+1,FALSE)</f>
        <v>1.3916259299816616</v>
      </c>
      <c r="T11" s="9">
        <f>VLOOKUP($A11,'Proj GC'!$A$24:$AM$43,T$1+1,FALSE)</f>
        <v>1.4644992406655011</v>
      </c>
      <c r="U11" s="9">
        <f>VLOOKUP($A11,'Proj GC'!$A$24:$AM$43,U$1+1,FALSE)</f>
        <v>1.0622912294839997</v>
      </c>
      <c r="V11" s="9">
        <f>VLOOKUP($A11,'Proj GC'!$A$24:$AM$43,V$1+1,FALSE)</f>
        <v>1.2046353774694831</v>
      </c>
      <c r="W11" s="9">
        <f>VLOOKUP($A11,'Proj GC'!$A$24:$AM$43,W$1+1,FALSE)</f>
        <v>1.3478478700381964</v>
      </c>
      <c r="X11" s="9">
        <f>VLOOKUP($A11,'Proj GC'!$A$24:$AM$43,X$1+1,FALSE)</f>
        <v>1.1458595353586518</v>
      </c>
      <c r="Y11" s="9">
        <f>VLOOKUP($A11,'Proj GC'!$A$24:$AM$43,Y$1+1,FALSE)</f>
        <v>1.5868794909575803</v>
      </c>
      <c r="Z11" s="9">
        <f>VLOOKUP($A11,'Proj GC'!$A$24:$AM$43,Z$1+1,FALSE)</f>
        <v>1.2426245890328216</v>
      </c>
      <c r="AA11" s="9">
        <f>VLOOKUP($A11,'Proj GC'!$A$24:$AM$43,AA$1+1,FALSE)</f>
        <v>1.5938928684620457</v>
      </c>
      <c r="AB11" s="9">
        <f>VLOOKUP($A11,'Proj GC'!$A$24:$AM$43,AB$1+1,FALSE)</f>
        <v>2.0788486114540867</v>
      </c>
      <c r="AC11" s="9">
        <f>VLOOKUP($A11,'Proj GC'!$A$24:$AM$43,AC$1+1,FALSE)</f>
        <v>1.6836087730646012</v>
      </c>
      <c r="AD11" s="9">
        <f>VLOOKUP($A11,'Proj GC'!$A$24:$AM$43,AD$1+1,FALSE)</f>
        <v>1.1403217268503005</v>
      </c>
      <c r="AE11" s="9">
        <f>VLOOKUP($A11,'Proj GC'!$A$24:$AM$43,AE$1+1,FALSE)</f>
        <v>1.3945979972408793</v>
      </c>
      <c r="AF11" s="9">
        <f>VLOOKUP($A11,'Proj GC'!$A$24:$AM$43,AF$1+1,FALSE)</f>
        <v>1.5481173157733878</v>
      </c>
      <c r="AG11" s="9">
        <f>VLOOKUP($A11,'Proj GC'!$A$24:$AM$43,AG$1+1,FALSE)</f>
        <v>1.2223266357391234</v>
      </c>
      <c r="AH11" s="9">
        <f>VLOOKUP($A11,'Proj GC'!$A$24:$AM$43,AH$1+1,FALSE)</f>
        <v>2.2083822044553365</v>
      </c>
      <c r="AI11" s="9">
        <f>VLOOKUP($A11,'Proj GC'!$A$24:$AM$43,AI$1+1,FALSE)</f>
        <v>0.91895585543790725</v>
      </c>
      <c r="AJ11" s="9">
        <f>VLOOKUP($A11,'Proj GC'!$A$24:$AM$43,AJ$1+1,FALSE)</f>
        <v>0.76790059944683386</v>
      </c>
      <c r="AK11" s="9">
        <f>VLOOKUP($A11,'Proj GC'!$A$24:$AM$43,AK$1+1,FALSE)</f>
        <v>1.545275492320211</v>
      </c>
      <c r="AL11" s="9">
        <f>VLOOKUP($A11,'Proj GC'!$A$24:$AM$43,AL$1+1,FALSE)</f>
        <v>1.9872913346136998</v>
      </c>
      <c r="AM11" s="9">
        <f>VLOOKUP($A11,'Proj GC'!$A$24:$AM$43,AM$1+1,FALSE)</f>
        <v>1.608230843920303</v>
      </c>
      <c r="AN11" s="9">
        <f ca="1">AVERAGE(OFFSET($A11,0,Fixtures!$D$6,1,3))</f>
        <v>1.4061761657185936</v>
      </c>
      <c r="AO11" s="9">
        <f ca="1">AVERAGE(OFFSET($A11,0,Fixtures!$D$6,1,6))</f>
        <v>1.5328924421872714</v>
      </c>
      <c r="AP11" s="9">
        <f ca="1">AVERAGE(OFFSET($A11,0,Fixtures!$D$6,1,9))</f>
        <v>1.3810540667031759</v>
      </c>
      <c r="AQ11" s="9">
        <f ca="1">AVERAGE(OFFSET($A11,0,Fixtures!$D$6,1,12))</f>
        <v>1.452598745381765</v>
      </c>
      <c r="AR11" s="9">
        <f ca="1">IF(OR(Fixtures!$D$6&lt;=0,Fixtures!$D$6&gt;39),AVERAGE(A11:AM11),AVERAGE(OFFSET($A11,0,Fixtures!$D$6,1,39-Fixtures!$D$6)))</f>
        <v>1.4568189798965987</v>
      </c>
    </row>
    <row r="12" spans="1:44" s="1" customFormat="1" x14ac:dyDescent="0.25">
      <c r="A12" s="30" t="s">
        <v>63</v>
      </c>
      <c r="B12" s="9">
        <f>VLOOKUP($A12,'Proj GC'!$A$24:$AM$43,B$1+1,FALSE)</f>
        <v>2.4195879723970473</v>
      </c>
      <c r="C12" s="9">
        <f>VLOOKUP($A12,'Proj GC'!$A$24:$AM$43,C$1+1,FALSE)</f>
        <v>1.9406133095074625</v>
      </c>
      <c r="D12" s="9">
        <f>VLOOKUP($A12,'Proj GC'!$A$24:$AM$43,D$1+1,FALSE)</f>
        <v>1.7313855290554923</v>
      </c>
      <c r="E12" s="9">
        <f>VLOOKUP($A12,'Proj GC'!$A$24:$AM$43,E$1+1,FALSE)</f>
        <v>1.1188568561909493</v>
      </c>
      <c r="F12" s="9">
        <f>VLOOKUP($A12,'Proj GC'!$A$24:$AM$43,F$1+1,FALSE)</f>
        <v>1.932074307922683</v>
      </c>
      <c r="G12" s="9">
        <f>VLOOKUP($A12,'Proj GC'!$A$24:$AM$43,G$1+1,FALSE)</f>
        <v>1.6943471264690084</v>
      </c>
      <c r="H12" s="9">
        <f>VLOOKUP($A12,'Proj GC'!$A$24:$AM$43,H$1+1,FALSE)</f>
        <v>1.6410459997297449</v>
      </c>
      <c r="I12" s="9">
        <f>VLOOKUP($A12,'Proj GC'!$A$24:$AM$43,I$1+1,FALSE)</f>
        <v>0.92940911160796003</v>
      </c>
      <c r="J12" s="9">
        <f>VLOOKUP($A12,'Proj GC'!$A$24:$AM$43,J$1+1,FALSE)</f>
        <v>2.2600610606843565</v>
      </c>
      <c r="K12" s="9">
        <f>VLOOKUP($A12,'Proj GC'!$A$24:$AM$43,K$1+1,FALSE)</f>
        <v>1.1936271195823149</v>
      </c>
      <c r="L12" s="9">
        <f>VLOOKUP($A12,'Proj GC'!$A$24:$AM$43,L$1+1,FALSE)</f>
        <v>0.93494246266575209</v>
      </c>
      <c r="M12" s="9">
        <f>VLOOKUP($A12,'Proj GC'!$A$24:$AM$43,M$1+1,FALSE)</f>
        <v>1.8848801742664569</v>
      </c>
      <c r="N12" s="9">
        <f>VLOOKUP($A12,'Proj GC'!$A$24:$AM$43,N$1+1,FALSE)</f>
        <v>1.3951190253386769</v>
      </c>
      <c r="O12" s="9">
        <f>VLOOKUP($A12,'Proj GC'!$A$24:$AM$43,O$1+1,FALSE)</f>
        <v>2.6887728675144058</v>
      </c>
      <c r="P12" s="9">
        <f>VLOOKUP($A12,'Proj GC'!$A$24:$AM$43,P$1+1,FALSE)</f>
        <v>2.1909670329802795</v>
      </c>
      <c r="Q12" s="9">
        <f>VLOOKUP($A12,'Proj GC'!$A$24:$AM$43,Q$1+1,FALSE)</f>
        <v>1.3107742882677802</v>
      </c>
      <c r="R12" s="9">
        <f>VLOOKUP($A12,'Proj GC'!$A$24:$AM$43,R$1+1,FALSE)</f>
        <v>2.2231435441185665</v>
      </c>
      <c r="S12" s="9">
        <f>VLOOKUP($A12,'Proj GC'!$A$24:$AM$43,S$1+1,FALSE)</f>
        <v>2.0498451669247149</v>
      </c>
      <c r="T12" s="9">
        <f>VLOOKUP($A12,'Proj GC'!$A$24:$AM$43,T$1+1,FALSE)</f>
        <v>1.3883765741304095</v>
      </c>
      <c r="U12" s="9">
        <f>VLOOKUP($A12,'Proj GC'!$A$24:$AM$43,U$1+1,FALSE)</f>
        <v>1.6979657092446216</v>
      </c>
      <c r="V12" s="9">
        <f>VLOOKUP($A12,'Proj GC'!$A$24:$AM$43,V$1+1,FALSE)</f>
        <v>1.0985514543645398</v>
      </c>
      <c r="W12" s="9">
        <f>VLOOKUP($A12,'Proj GC'!$A$24:$AM$43,W$1+1,FALSE)</f>
        <v>1.7830726107340751</v>
      </c>
      <c r="X12" s="9">
        <f>VLOOKUP($A12,'Proj GC'!$A$24:$AM$43,X$1+1,FALSE)</f>
        <v>1.5129334373176269</v>
      </c>
      <c r="Y12" s="9">
        <f>VLOOKUP($A12,'Proj GC'!$A$24:$AM$43,Y$1+1,FALSE)</f>
        <v>2.5364672940567807</v>
      </c>
      <c r="Z12" s="9">
        <f>VLOOKUP($A12,'Proj GC'!$A$24:$AM$43,Z$1+1,FALSE)</f>
        <v>1.29908824851326</v>
      </c>
      <c r="AA12" s="9">
        <f>VLOOKUP($A12,'Proj GC'!$A$24:$AM$43,AA$1+1,FALSE)</f>
        <v>3.614446230370898</v>
      </c>
      <c r="AB12" s="9">
        <f>VLOOKUP($A12,'Proj GC'!$A$24:$AM$43,AB$1+1,FALSE)</f>
        <v>3.0621143851591426</v>
      </c>
      <c r="AC12" s="9">
        <f>VLOOKUP($A12,'Proj GC'!$A$24:$AM$43,AC$1+1,FALSE)</f>
        <v>1.4882200584595364</v>
      </c>
      <c r="AD12" s="9">
        <f>VLOOKUP($A12,'Proj GC'!$A$24:$AM$43,AD$1+1,FALSE)</f>
        <v>1.9580702330913755</v>
      </c>
      <c r="AE12" s="9">
        <f>VLOOKUP($A12,'Proj GC'!$A$24:$AM$43,AE$1+1,FALSE)</f>
        <v>1.4666804105074596</v>
      </c>
      <c r="AF12" s="9">
        <f>VLOOKUP($A12,'Proj GC'!$A$24:$AM$43,AF$1+1,FALSE)</f>
        <v>2.0840666921725912</v>
      </c>
      <c r="AG12" s="9">
        <f>VLOOKUP($A12,'Proj GC'!$A$24:$AM$43,AG$1+1,FALSE)</f>
        <v>1.7999223327989</v>
      </c>
      <c r="AH12" s="9">
        <f>VLOOKUP($A12,'Proj GC'!$A$24:$AM$43,AH$1+1,FALSE)</f>
        <v>1.3966424442290866</v>
      </c>
      <c r="AI12" s="9">
        <f>VLOOKUP($A12,'Proj GC'!$A$24:$AM$43,AI$1+1,FALSE)</f>
        <v>1.2617792902114295</v>
      </c>
      <c r="AJ12" s="9">
        <f>VLOOKUP($A12,'Proj GC'!$A$24:$AM$43,AJ$1+1,FALSE)</f>
        <v>1.6713787604827761</v>
      </c>
      <c r="AK12" s="9">
        <f>VLOOKUP($A12,'Proj GC'!$A$24:$AM$43,AK$1+1,FALSE)</f>
        <v>1.1590266764751642</v>
      </c>
      <c r="AL12" s="9">
        <f>VLOOKUP($A12,'Proj GC'!$A$24:$AM$43,AL$1+1,FALSE)</f>
        <v>2.5310617568240743</v>
      </c>
      <c r="AM12" s="9">
        <f>VLOOKUP($A12,'Proj GC'!$A$24:$AM$43,AM$1+1,FALSE)</f>
        <v>1.2933720573697298</v>
      </c>
      <c r="AN12" s="9">
        <f ca="1">AVERAGE(OFFSET($A12,0,Fixtures!$D$6,1,3))</f>
        <v>1.6376569006861237</v>
      </c>
      <c r="AO12" s="9">
        <f ca="1">AVERAGE(OFFSET($A12,0,Fixtures!$D$6,1,6))</f>
        <v>1.6989336952098248</v>
      </c>
      <c r="AP12" s="9">
        <f ca="1">AVERAGE(OFFSET($A12,0,Fixtures!$D$6,1,9))</f>
        <v>1.5873096553809243</v>
      </c>
      <c r="AQ12" s="9">
        <f ca="1">AVERAGE(OFFSET($A12,0,Fixtures!$D$6,1,12))</f>
        <v>1.6456564677756873</v>
      </c>
      <c r="AR12" s="9">
        <f ca="1">IF(OR(Fixtures!$D$6&lt;=0,Fixtures!$D$6&gt;39),AVERAGE(A12:AM12),AVERAGE(OFFSET($A12,0,Fixtures!$D$6,1,39-Fixtures!$D$6)))</f>
        <v>1.6463837011474658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si="0">MIN(VLOOKUP($A14,$A$2:$AM$12,B$14+1,FALSE),VLOOKUP($A15,$A$2:$AM$12,B$14+1,FALSE))</f>
        <v>1.368919209230899</v>
      </c>
      <c r="C15" s="9">
        <f t="shared" si="0"/>
        <v>0.99579393754895684</v>
      </c>
      <c r="D15" s="9">
        <f t="shared" si="0"/>
        <v>1.1766605365469094</v>
      </c>
      <c r="E15" s="9">
        <f t="shared" si="0"/>
        <v>1.4985025352337831</v>
      </c>
      <c r="F15" s="9">
        <f t="shared" si="0"/>
        <v>0.99762524243945816</v>
      </c>
      <c r="G15" s="9">
        <f t="shared" si="0"/>
        <v>1.1042547360179036</v>
      </c>
      <c r="H15" s="9">
        <f t="shared" si="0"/>
        <v>1.3618635610238341</v>
      </c>
      <c r="I15" s="9">
        <f t="shared" si="0"/>
        <v>1.1030502455403119</v>
      </c>
      <c r="J15" s="9">
        <f t="shared" si="0"/>
        <v>1.402131864050512</v>
      </c>
      <c r="K15" s="9">
        <f t="shared" si="0"/>
        <v>1.1962001587027538</v>
      </c>
      <c r="L15" s="9">
        <f t="shared" si="0"/>
        <v>0.88462368266126012</v>
      </c>
      <c r="M15" s="9">
        <f t="shared" si="0"/>
        <v>2.0011828680099422</v>
      </c>
      <c r="N15" s="9">
        <f t="shared" si="0"/>
        <v>1.009102052503192</v>
      </c>
      <c r="O15" s="9">
        <f t="shared" si="0"/>
        <v>2.4210593957045048</v>
      </c>
      <c r="P15" s="9">
        <f t="shared" si="0"/>
        <v>1.5481473710619753</v>
      </c>
      <c r="Q15" s="9">
        <f t="shared" si="0"/>
        <v>1.1596302233400329</v>
      </c>
      <c r="R15" s="9">
        <f t="shared" ref="R15:AG15" si="1">MIN(VLOOKUP($A14,$A$2:$AM$12,R$14+1,FALSE),VLOOKUP($A15,$A$2:$AM$12,R$14+1,FALSE))</f>
        <v>1.0977193294494663</v>
      </c>
      <c r="S15" s="9">
        <f t="shared" si="1"/>
        <v>0.94374075862037987</v>
      </c>
      <c r="T15" s="9">
        <f t="shared" si="1"/>
        <v>1.2076045266148052</v>
      </c>
      <c r="U15" s="9">
        <f t="shared" si="1"/>
        <v>0.86856922561235106</v>
      </c>
      <c r="V15" s="9">
        <f t="shared" si="1"/>
        <v>1.4231078030531079</v>
      </c>
      <c r="W15" s="9">
        <f t="shared" si="1"/>
        <v>1.7869162864572006</v>
      </c>
      <c r="X15" s="9">
        <f t="shared" si="1"/>
        <v>1.0226040499378373</v>
      </c>
      <c r="Y15" s="9">
        <f t="shared" si="1"/>
        <v>1.2509606150546317</v>
      </c>
      <c r="Z15" s="9">
        <f t="shared" si="1"/>
        <v>1.4875440301657259</v>
      </c>
      <c r="AA15" s="9">
        <f t="shared" si="1"/>
        <v>0.91638393345208924</v>
      </c>
      <c r="AB15" s="9">
        <f t="shared" si="1"/>
        <v>1.4097855776921724</v>
      </c>
      <c r="AC15" s="9">
        <f t="shared" si="1"/>
        <v>0.734836906490965</v>
      </c>
      <c r="AD15" s="9">
        <f t="shared" si="1"/>
        <v>1.732287123754864</v>
      </c>
      <c r="AE15" s="9">
        <f t="shared" si="1"/>
        <v>1.0363631161654543</v>
      </c>
      <c r="AF15" s="9">
        <f t="shared" si="1"/>
        <v>1.5074240537393362</v>
      </c>
      <c r="AG15" s="9">
        <f t="shared" si="1"/>
        <v>1.3396348124694657</v>
      </c>
      <c r="AH15" s="9">
        <f t="shared" ref="AH15:AM15" si="2">MIN(VLOOKUP($A14,$A$2:$AM$12,AH$14+1,FALSE),VLOOKUP($A15,$A$2:$AM$12,AH$14+1,FALSE))</f>
        <v>1.3214748839754631</v>
      </c>
      <c r="AI15" s="9">
        <f t="shared" si="2"/>
        <v>1.6207091822484696</v>
      </c>
      <c r="AJ15" s="9">
        <f t="shared" si="2"/>
        <v>1.0031297963135244</v>
      </c>
      <c r="AK15" s="9">
        <f t="shared" si="2"/>
        <v>1.7577274681750132</v>
      </c>
      <c r="AL15" s="9">
        <f t="shared" si="2"/>
        <v>0.7392118480781007</v>
      </c>
      <c r="AM15" s="9">
        <f t="shared" si="2"/>
        <v>1.4902796831503018</v>
      </c>
      <c r="AN15" s="9">
        <f ca="1">AVERAGE(OFFSET($A15,0,Fixtures!$D$6,1,3))</f>
        <v>1.167829048803761</v>
      </c>
      <c r="AO15" s="9">
        <f ca="1">AVERAGE(OFFSET($A15,0,Fixtures!$D$6,1,6))</f>
        <v>1.2786701494325914</v>
      </c>
      <c r="AP15" s="9">
        <f ca="1">AVERAGE(OFFSET($A15,0,Fixtures!$D$6,1,9))</f>
        <v>1.3392874825925061</v>
      </c>
      <c r="AQ15" s="9">
        <f ca="1">AVERAGE(OFFSET($A15,0,Fixtures!$D$6,1,12))</f>
        <v>1.2875756602803932</v>
      </c>
      <c r="AR15" s="9">
        <f ca="1">IF(OR(Fixtures!$D$6&lt;=0,Fixtures!$D$6&gt;39),AVERAGE(A15:AM15),AVERAGE(OFFSET($A15,0,Fixtures!$D$6,1,39-Fixtures!$D$6)))</f>
        <v>1.298461715869178</v>
      </c>
    </row>
    <row r="16" spans="1:44" x14ac:dyDescent="0.25">
      <c r="A16" s="30" t="s">
        <v>73</v>
      </c>
      <c r="B16" s="9">
        <f>MIN(VLOOKUP($A14,$A$2:$AM$12,B$14+1,FALSE),VLOOKUP($A16,$A$2:$AM$12,B$14+1,FALSE))</f>
        <v>1.0907445564105629</v>
      </c>
      <c r="C16" s="9">
        <f t="shared" ref="C16:AM16" si="3">MIN(VLOOKUP($A14,$A$2:$AM$12,C$14+1,FALSE),VLOOKUP($A16,$A$2:$AM$12,C$14+1,FALSE))</f>
        <v>1.1856885013211103</v>
      </c>
      <c r="D16" s="9">
        <f t="shared" si="3"/>
        <v>1.6329392426405744</v>
      </c>
      <c r="E16" s="9">
        <f t="shared" si="3"/>
        <v>1.4985025352337831</v>
      </c>
      <c r="F16" s="9">
        <f t="shared" si="3"/>
        <v>1.359363636910647</v>
      </c>
      <c r="G16" s="9">
        <f t="shared" si="3"/>
        <v>2.0315236467776887</v>
      </c>
      <c r="H16" s="9">
        <f t="shared" si="3"/>
        <v>1.1509059100890988</v>
      </c>
      <c r="I16" s="9">
        <f t="shared" si="3"/>
        <v>1.7892978575766132</v>
      </c>
      <c r="J16" s="9">
        <f t="shared" si="3"/>
        <v>1.0224189826718777</v>
      </c>
      <c r="K16" s="9">
        <f t="shared" si="3"/>
        <v>1.5821518377750514</v>
      </c>
      <c r="L16" s="9">
        <f t="shared" si="3"/>
        <v>1.5483058943170251</v>
      </c>
      <c r="M16" s="9">
        <f t="shared" si="3"/>
        <v>1.2762613368133715</v>
      </c>
      <c r="N16" s="9">
        <f t="shared" si="3"/>
        <v>1.009102052503192</v>
      </c>
      <c r="O16" s="9">
        <f t="shared" si="3"/>
        <v>1.9044342763251525</v>
      </c>
      <c r="P16" s="9">
        <f t="shared" si="3"/>
        <v>1.2687079286625216</v>
      </c>
      <c r="Q16" s="9">
        <f t="shared" si="3"/>
        <v>1.8326482652134548</v>
      </c>
      <c r="R16" s="9">
        <f t="shared" si="3"/>
        <v>1.924505841914298</v>
      </c>
      <c r="S16" s="9">
        <f t="shared" si="3"/>
        <v>1.1530224721027629</v>
      </c>
      <c r="T16" s="9">
        <f t="shared" si="3"/>
        <v>1.1977944335843442</v>
      </c>
      <c r="U16" s="9">
        <f t="shared" si="3"/>
        <v>1.7733456024221799</v>
      </c>
      <c r="V16" s="9">
        <f t="shared" si="3"/>
        <v>1.7192545076639625</v>
      </c>
      <c r="W16" s="9">
        <f t="shared" si="3"/>
        <v>1.0591264368576792</v>
      </c>
      <c r="X16" s="9">
        <f t="shared" si="3"/>
        <v>1.5273172457197186</v>
      </c>
      <c r="Y16" s="9">
        <f t="shared" si="3"/>
        <v>1.1871156512082361</v>
      </c>
      <c r="Z16" s="9">
        <f t="shared" si="3"/>
        <v>1.1818921569771488</v>
      </c>
      <c r="AA16" s="9">
        <f t="shared" si="3"/>
        <v>1.5057797973379834</v>
      </c>
      <c r="AB16" s="9">
        <f t="shared" si="3"/>
        <v>1.722416285486843</v>
      </c>
      <c r="AC16" s="9">
        <f t="shared" si="3"/>
        <v>1.2883055635955218</v>
      </c>
      <c r="AD16" s="9">
        <f t="shared" si="3"/>
        <v>2.7376597542077539</v>
      </c>
      <c r="AE16" s="9">
        <f t="shared" si="3"/>
        <v>0.84930034893937389</v>
      </c>
      <c r="AF16" s="9">
        <f t="shared" si="3"/>
        <v>1.5074240537393362</v>
      </c>
      <c r="AG16" s="9">
        <f t="shared" si="3"/>
        <v>0.85435676266019078</v>
      </c>
      <c r="AH16" s="9">
        <f t="shared" si="3"/>
        <v>2.3129013976834569</v>
      </c>
      <c r="AI16" s="9">
        <f t="shared" si="3"/>
        <v>1.274869226300309</v>
      </c>
      <c r="AJ16" s="9">
        <f t="shared" si="3"/>
        <v>1.0031297963135244</v>
      </c>
      <c r="AK16" s="9">
        <f t="shared" si="3"/>
        <v>2.4393289920927099</v>
      </c>
      <c r="AL16" s="9">
        <f t="shared" si="3"/>
        <v>1.359945581727213</v>
      </c>
      <c r="AM16" s="9">
        <f t="shared" si="3"/>
        <v>2.0306543218047937</v>
      </c>
      <c r="AN16" s="9">
        <f ca="1">AVERAGE(OFFSET($A16,0,Fixtures!$D$6,1,3))</f>
        <v>1.6250885555808832</v>
      </c>
      <c r="AO16" s="9">
        <f ca="1">AVERAGE(OFFSET($A16,0,Fixtures!$D$6,1,6))</f>
        <v>1.5916579801376056</v>
      </c>
      <c r="AP16" s="9">
        <f ca="1">AVERAGE(OFFSET($A16,0,Fixtures!$D$6,1,9))</f>
        <v>1.585252877281353</v>
      </c>
      <c r="AQ16" s="9">
        <f ca="1">AVERAGE(OFFSET($A16,0,Fixtures!$D$6,1,12))</f>
        <v>1.6069136962204225</v>
      </c>
      <c r="AR16" s="9">
        <f ca="1">IF(OR(Fixtures!$D$6&lt;=0,Fixtures!$D$6&gt;39),AVERAGE(A16:AM16),AVERAGE(OFFSET($A16,0,Fixtures!$D$6,1,39-Fixtures!$D$6)))</f>
        <v>1.6052614362785624</v>
      </c>
    </row>
    <row r="17" spans="1:44" x14ac:dyDescent="0.25">
      <c r="A17" s="30" t="s">
        <v>61</v>
      </c>
      <c r="B17" s="9">
        <f>MIN(VLOOKUP($A14,$A$2:$AM$12,B$14+1,FALSE),VLOOKUP($A17,$A$2:$AM$12,B$14+1,FALSE))</f>
        <v>1.0841509763357127</v>
      </c>
      <c r="C17" s="9">
        <f t="shared" ref="C17:AM17" si="4">MIN(VLOOKUP($A14,$A$2:$AM$12,C$14+1,FALSE),VLOOKUP($A17,$A$2:$AM$12,C$14+1,FALSE))</f>
        <v>1.1856885013211103</v>
      </c>
      <c r="D17" s="9">
        <f t="shared" si="4"/>
        <v>1.5960939609856182</v>
      </c>
      <c r="E17" s="9">
        <f t="shared" si="4"/>
        <v>1.4932883254905382</v>
      </c>
      <c r="F17" s="9">
        <f t="shared" si="4"/>
        <v>1.359363636910647</v>
      </c>
      <c r="G17" s="9">
        <f t="shared" si="4"/>
        <v>0.81507418618918226</v>
      </c>
      <c r="H17" s="9">
        <f t="shared" si="4"/>
        <v>1.3618635610238341</v>
      </c>
      <c r="I17" s="9">
        <f t="shared" si="4"/>
        <v>1.1021543849480699</v>
      </c>
      <c r="J17" s="9">
        <f t="shared" si="4"/>
        <v>1.402131864050512</v>
      </c>
      <c r="K17" s="9">
        <f t="shared" si="4"/>
        <v>1.3112224521770466</v>
      </c>
      <c r="L17" s="9">
        <f t="shared" si="4"/>
        <v>1.2989476259349695</v>
      </c>
      <c r="M17" s="9">
        <f t="shared" si="4"/>
        <v>0.91750418756382368</v>
      </c>
      <c r="N17" s="9">
        <f t="shared" si="4"/>
        <v>1.009102052503192</v>
      </c>
      <c r="O17" s="9">
        <f t="shared" si="4"/>
        <v>0.67706371113427222</v>
      </c>
      <c r="P17" s="9">
        <f t="shared" si="4"/>
        <v>1.7626416521490054</v>
      </c>
      <c r="Q17" s="9">
        <f t="shared" si="4"/>
        <v>1.5182183079876066</v>
      </c>
      <c r="R17" s="9">
        <f t="shared" si="4"/>
        <v>0.68109469292195424</v>
      </c>
      <c r="S17" s="9">
        <f t="shared" si="4"/>
        <v>1.1954828942840729</v>
      </c>
      <c r="T17" s="9">
        <f t="shared" si="4"/>
        <v>1.2076045266148052</v>
      </c>
      <c r="U17" s="9">
        <f t="shared" si="4"/>
        <v>1.234312144209639</v>
      </c>
      <c r="V17" s="9">
        <f t="shared" si="4"/>
        <v>0.94220647732308949</v>
      </c>
      <c r="W17" s="9">
        <f t="shared" si="4"/>
        <v>1.9587397125113908</v>
      </c>
      <c r="X17" s="9">
        <f t="shared" si="4"/>
        <v>1.2369482396088594</v>
      </c>
      <c r="Y17" s="9">
        <f t="shared" si="4"/>
        <v>1.2509606150546317</v>
      </c>
      <c r="Z17" s="9">
        <f t="shared" si="4"/>
        <v>0.95488379981400506</v>
      </c>
      <c r="AA17" s="9">
        <f t="shared" si="4"/>
        <v>1.5057797973379834</v>
      </c>
      <c r="AB17" s="9">
        <f t="shared" si="4"/>
        <v>0.80028193749594945</v>
      </c>
      <c r="AC17" s="9">
        <f t="shared" si="4"/>
        <v>1.0174377511550181</v>
      </c>
      <c r="AD17" s="9">
        <f t="shared" si="4"/>
        <v>1.0163279582396374</v>
      </c>
      <c r="AE17" s="9">
        <f t="shared" si="4"/>
        <v>1.9426920830988548</v>
      </c>
      <c r="AF17" s="9">
        <f t="shared" si="4"/>
        <v>0.84433743232862801</v>
      </c>
      <c r="AG17" s="9">
        <f t="shared" si="4"/>
        <v>1.0114161610771228</v>
      </c>
      <c r="AH17" s="9">
        <f t="shared" si="4"/>
        <v>0.86954345207216954</v>
      </c>
      <c r="AI17" s="9">
        <f t="shared" si="4"/>
        <v>1.3705926752496629</v>
      </c>
      <c r="AJ17" s="9">
        <f t="shared" si="4"/>
        <v>1.0031297963135244</v>
      </c>
      <c r="AK17" s="9">
        <f t="shared" si="4"/>
        <v>1.0684595937176451</v>
      </c>
      <c r="AL17" s="9">
        <f t="shared" si="4"/>
        <v>1.2175799571468033</v>
      </c>
      <c r="AM17" s="9">
        <f t="shared" si="4"/>
        <v>0.94637065598333037</v>
      </c>
      <c r="AN17" s="9">
        <f ca="1">AVERAGE(OFFSET($A17,0,Fixtures!$D$6,1,3))</f>
        <v>1.3254859308311702</v>
      </c>
      <c r="AO17" s="9">
        <f ca="1">AVERAGE(OFFSET($A17,0,Fixtures!$D$6,1,6))</f>
        <v>1.1169591396619052</v>
      </c>
      <c r="AP17" s="9">
        <f ca="1">AVERAGE(OFFSET($A17,0,Fixtures!$D$6,1,9))</f>
        <v>1.1271041003613627</v>
      </c>
      <c r="AQ17" s="9">
        <f ca="1">AVERAGE(OFFSET($A17,0,Fixtures!$D$6,1,12))</f>
        <v>1.1361144539344641</v>
      </c>
      <c r="AR17" s="9">
        <f ca="1">IF(OR(Fixtures!$D$6&lt;=0,Fixtures!$D$6&gt;39),AVERAGE(A17:AM17),AVERAGE(OFFSET($A17,0,Fixtures!$D$6,1,39-Fixtures!$D$6)))</f>
        <v>1.1188988651256724</v>
      </c>
    </row>
    <row r="18" spans="1:44" x14ac:dyDescent="0.25">
      <c r="A18" s="30" t="s">
        <v>53</v>
      </c>
      <c r="B18" s="9">
        <f>MIN(VLOOKUP($A14,$A$2:$AM$12,B$14+1,FALSE),VLOOKUP($A18,$A$2:$AM$12,B$14+1,FALSE))</f>
        <v>1.1873674191056711</v>
      </c>
      <c r="C18" s="9">
        <f t="shared" ref="C18:AM18" si="5">MIN(VLOOKUP($A14,$A$2:$AM$12,C$14+1,FALSE),VLOOKUP($A18,$A$2:$AM$12,C$14+1,FALSE))</f>
        <v>1.1856885013211103</v>
      </c>
      <c r="D18" s="9">
        <f t="shared" si="5"/>
        <v>1.6329392426405744</v>
      </c>
      <c r="E18" s="9">
        <f t="shared" si="5"/>
        <v>1.0150531436632395</v>
      </c>
      <c r="F18" s="9">
        <f t="shared" si="5"/>
        <v>1.359363636910647</v>
      </c>
      <c r="G18" s="9">
        <f t="shared" si="5"/>
        <v>1.1510675160730672</v>
      </c>
      <c r="H18" s="9">
        <f t="shared" si="5"/>
        <v>0.87809162314470468</v>
      </c>
      <c r="I18" s="9">
        <f t="shared" si="5"/>
        <v>1.476560008000156</v>
      </c>
      <c r="J18" s="9">
        <f t="shared" si="5"/>
        <v>1.402131864050512</v>
      </c>
      <c r="K18" s="9">
        <f t="shared" si="5"/>
        <v>1.5367158539475414</v>
      </c>
      <c r="L18" s="9">
        <f t="shared" si="5"/>
        <v>1.3325828567119258</v>
      </c>
      <c r="M18" s="9">
        <f t="shared" si="5"/>
        <v>2.110179616310301</v>
      </c>
      <c r="N18" s="9">
        <f t="shared" si="5"/>
        <v>1.009102052503192</v>
      </c>
      <c r="O18" s="9">
        <f t="shared" si="5"/>
        <v>1.479275460928525</v>
      </c>
      <c r="P18" s="9">
        <f t="shared" si="5"/>
        <v>0.86215571217477238</v>
      </c>
      <c r="Q18" s="9">
        <f t="shared" si="5"/>
        <v>1.3588111125076099</v>
      </c>
      <c r="R18" s="9">
        <f t="shared" si="5"/>
        <v>1.0195392756752608</v>
      </c>
      <c r="S18" s="9">
        <f t="shared" si="5"/>
        <v>1.0961009212393893</v>
      </c>
      <c r="T18" s="9">
        <f t="shared" si="5"/>
        <v>0.9884409970910133</v>
      </c>
      <c r="U18" s="9">
        <f t="shared" si="5"/>
        <v>1.7447484120395695</v>
      </c>
      <c r="V18" s="9">
        <f t="shared" si="5"/>
        <v>1.3117171160556704</v>
      </c>
      <c r="W18" s="9">
        <f t="shared" si="5"/>
        <v>1.0287106129731474</v>
      </c>
      <c r="X18" s="9">
        <f t="shared" si="5"/>
        <v>2.0945426611124933</v>
      </c>
      <c r="Y18" s="9">
        <f t="shared" si="5"/>
        <v>1.1679720774810338</v>
      </c>
      <c r="Z18" s="9">
        <f t="shared" si="5"/>
        <v>0.93677217873230545</v>
      </c>
      <c r="AA18" s="9">
        <f t="shared" si="5"/>
        <v>1.5057797973379834</v>
      </c>
      <c r="AB18" s="9">
        <f t="shared" si="5"/>
        <v>0.73375350925942584</v>
      </c>
      <c r="AC18" s="9">
        <f t="shared" si="5"/>
        <v>1.2883055635955218</v>
      </c>
      <c r="AD18" s="9">
        <f t="shared" si="5"/>
        <v>0.909617356306747</v>
      </c>
      <c r="AE18" s="9">
        <f t="shared" si="5"/>
        <v>1.2879116194215736</v>
      </c>
      <c r="AF18" s="9">
        <f t="shared" si="5"/>
        <v>1.5074240537393362</v>
      </c>
      <c r="AG18" s="9">
        <f t="shared" si="5"/>
        <v>0.99025877962983888</v>
      </c>
      <c r="AH18" s="9">
        <f t="shared" si="5"/>
        <v>1.9906484649647291</v>
      </c>
      <c r="AI18" s="9">
        <f t="shared" si="5"/>
        <v>1.4125995778606146</v>
      </c>
      <c r="AJ18" s="9">
        <f t="shared" si="5"/>
        <v>1.0031297963135244</v>
      </c>
      <c r="AK18" s="9">
        <f t="shared" si="5"/>
        <v>1.3297429516737251</v>
      </c>
      <c r="AL18" s="9">
        <f t="shared" si="5"/>
        <v>1.4147448398996327</v>
      </c>
      <c r="AM18" s="9">
        <f t="shared" si="5"/>
        <v>1.0949053247170928</v>
      </c>
      <c r="AN18" s="9">
        <f ca="1">AVERAGE(OFFSET($A18,0,Fixtures!$D$6,1,3))</f>
        <v>1.1619448464412807</v>
      </c>
      <c r="AO18" s="9">
        <f ca="1">AVERAGE(OFFSET($A18,0,Fixtures!$D$6,1,6))</f>
        <v>1.3290276396096243</v>
      </c>
      <c r="AP18" s="9">
        <f ca="1">AVERAGE(OFFSET($A18,0,Fixtures!$D$6,1,9))</f>
        <v>1.3021820181672901</v>
      </c>
      <c r="AQ18" s="9">
        <f ca="1">AVERAGE(OFFSET($A18,0,Fixtures!$D$6,1,12))</f>
        <v>1.282602764546968</v>
      </c>
      <c r="AR18" s="9">
        <f ca="1">IF(OR(Fixtures!$D$6&lt;=0,Fixtures!$D$6&gt;39),AVERAGE(A18:AM18),AVERAGE(OFFSET($A18,0,Fixtures!$D$6,1,39-Fixtures!$D$6)))</f>
        <v>1.2935716661929397</v>
      </c>
    </row>
    <row r="19" spans="1:44" x14ac:dyDescent="0.25">
      <c r="A19" s="30" t="s">
        <v>2</v>
      </c>
      <c r="B19" s="9">
        <f>MIN(VLOOKUP($A14,$A$2:$AM$12,B$14+1,FALSE),VLOOKUP($A19,$A$2:$AM$12,B$14+1,FALSE))</f>
        <v>1.2651626098390971</v>
      </c>
      <c r="C19" s="9">
        <f t="shared" ref="C19:AM19" si="6">MIN(VLOOKUP($A14,$A$2:$AM$12,C$14+1,FALSE),VLOOKUP($A19,$A$2:$AM$12,C$14+1,FALSE))</f>
        <v>1.1856885013211103</v>
      </c>
      <c r="D19" s="9">
        <f t="shared" si="6"/>
        <v>1.6329392426405744</v>
      </c>
      <c r="E19" s="9">
        <f t="shared" si="6"/>
        <v>1.1186954367408903</v>
      </c>
      <c r="F19" s="9">
        <f t="shared" si="6"/>
        <v>1.359363636910647</v>
      </c>
      <c r="G19" s="9">
        <f t="shared" si="6"/>
        <v>1.2538832151432715</v>
      </c>
      <c r="H19" s="9">
        <f t="shared" si="6"/>
        <v>1.3618635610238341</v>
      </c>
      <c r="I19" s="9">
        <f t="shared" si="6"/>
        <v>1.6353880692378833</v>
      </c>
      <c r="J19" s="9">
        <f t="shared" si="6"/>
        <v>1.402131864050512</v>
      </c>
      <c r="K19" s="9">
        <f t="shared" si="6"/>
        <v>1.4156435875849394</v>
      </c>
      <c r="L19" s="9">
        <f t="shared" si="6"/>
        <v>1.8159514344917898</v>
      </c>
      <c r="M19" s="9">
        <f t="shared" si="6"/>
        <v>1.0603246016391519</v>
      </c>
      <c r="N19" s="9">
        <f t="shared" si="6"/>
        <v>1.009102052503192</v>
      </c>
      <c r="O19" s="9">
        <f t="shared" si="6"/>
        <v>2.3353923412234079</v>
      </c>
      <c r="P19" s="9">
        <f t="shared" si="6"/>
        <v>1.7210261277783614</v>
      </c>
      <c r="Q19" s="9">
        <f t="shared" si="6"/>
        <v>1.4364337094708954</v>
      </c>
      <c r="R19" s="9">
        <f t="shared" si="6"/>
        <v>1.8192910418317212</v>
      </c>
      <c r="S19" s="9">
        <f t="shared" si="6"/>
        <v>0.89706799086216626</v>
      </c>
      <c r="T19" s="9">
        <f t="shared" si="6"/>
        <v>1.2076045266148052</v>
      </c>
      <c r="U19" s="9">
        <f t="shared" si="6"/>
        <v>1.46028712433713</v>
      </c>
      <c r="V19" s="9">
        <f t="shared" si="6"/>
        <v>1.6388807343513891</v>
      </c>
      <c r="W19" s="9">
        <f t="shared" si="6"/>
        <v>2.1147268407133053</v>
      </c>
      <c r="X19" s="9">
        <f t="shared" si="6"/>
        <v>1.737289521509382</v>
      </c>
      <c r="Y19" s="9">
        <f t="shared" si="6"/>
        <v>1.2509606150546317</v>
      </c>
      <c r="Z19" s="9">
        <f t="shared" si="6"/>
        <v>1.0799234260885402</v>
      </c>
      <c r="AA19" s="9">
        <f t="shared" si="6"/>
        <v>1.5057797973379834</v>
      </c>
      <c r="AB19" s="9">
        <f t="shared" si="6"/>
        <v>1.3400645295595321</v>
      </c>
      <c r="AC19" s="9">
        <f t="shared" si="6"/>
        <v>1.2178725156063588</v>
      </c>
      <c r="AD19" s="9">
        <f t="shared" si="6"/>
        <v>2.1457836894565236</v>
      </c>
      <c r="AE19" s="9">
        <f t="shared" si="6"/>
        <v>1.1520918706615477</v>
      </c>
      <c r="AF19" s="9">
        <f t="shared" si="6"/>
        <v>1.2483659332052464</v>
      </c>
      <c r="AG19" s="9">
        <f t="shared" si="6"/>
        <v>1.5830174280344158</v>
      </c>
      <c r="AH19" s="9">
        <f t="shared" si="6"/>
        <v>1.2156369106928508</v>
      </c>
      <c r="AI19" s="9">
        <f t="shared" si="6"/>
        <v>1.8287426566312832</v>
      </c>
      <c r="AJ19" s="9">
        <f t="shared" si="6"/>
        <v>1.0031297963135244</v>
      </c>
      <c r="AK19" s="9">
        <f t="shared" si="6"/>
        <v>1.3465723602697588</v>
      </c>
      <c r="AL19" s="9">
        <f t="shared" si="6"/>
        <v>1.4147448398996327</v>
      </c>
      <c r="AM19" s="9">
        <f t="shared" si="6"/>
        <v>1.9785156638827242</v>
      </c>
      <c r="AN19" s="9">
        <f ca="1">AVERAGE(OFFSET($A19,0,Fixtures!$D$6,1,3))</f>
        <v>1.5052493585748099</v>
      </c>
      <c r="AO19" s="9">
        <f ca="1">AVERAGE(OFFSET($A19,0,Fixtures!$D$6,1,6))</f>
        <v>1.4271280579428236</v>
      </c>
      <c r="AP19" s="9">
        <f ca="1">AVERAGE(OFFSET($A19,0,Fixtures!$D$6,1,9))</f>
        <v>1.4156903512079453</v>
      </c>
      <c r="AQ19" s="9">
        <f ca="1">AVERAGE(OFFSET($A19,0,Fixtures!$D$6,1,12))</f>
        <v>1.4699769186023897</v>
      </c>
      <c r="AR19" s="9">
        <f ca="1">IF(OR(Fixtures!$D$6&lt;=0,Fixtures!$D$6&gt;39),AVERAGE(A19:AM19),AVERAGE(OFFSET($A19,0,Fixtures!$D$6,1,39-Fixtures!$D$6)))</f>
        <v>1.4667703331503512</v>
      </c>
    </row>
    <row r="20" spans="1:44" x14ac:dyDescent="0.25">
      <c r="A20" s="30" t="s">
        <v>113</v>
      </c>
      <c r="B20" s="9">
        <f>MIN(VLOOKUP($A14,$A$2:$AM$12,B$14+1,FALSE),VLOOKUP($A20,$A$2:$AM$12,B$14+1,FALSE))</f>
        <v>2.2493747589863706</v>
      </c>
      <c r="C20" s="9">
        <f t="shared" ref="C20:AM20" si="7">MIN(VLOOKUP($A14,$A$2:$AM$12,C$14+1,FALSE),VLOOKUP($A20,$A$2:$AM$12,C$14+1,FALSE))</f>
        <v>0.8905675399802121</v>
      </c>
      <c r="D20" s="9">
        <f t="shared" si="7"/>
        <v>1.6329392426405744</v>
      </c>
      <c r="E20" s="9">
        <f t="shared" si="7"/>
        <v>1.4985025352337831</v>
      </c>
      <c r="F20" s="9">
        <f t="shared" si="7"/>
        <v>1.359363636910647</v>
      </c>
      <c r="G20" s="9">
        <f t="shared" si="7"/>
        <v>1.7954186134276231</v>
      </c>
      <c r="H20" s="9">
        <f t="shared" si="7"/>
        <v>1.3224804301476139</v>
      </c>
      <c r="I20" s="9">
        <f t="shared" si="7"/>
        <v>1.2319850872178157</v>
      </c>
      <c r="J20" s="9">
        <f t="shared" si="7"/>
        <v>1.402131864050512</v>
      </c>
      <c r="K20" s="9">
        <f t="shared" si="7"/>
        <v>1.6139287844406083</v>
      </c>
      <c r="L20" s="9">
        <f t="shared" si="7"/>
        <v>1.8485065018581555</v>
      </c>
      <c r="M20" s="9">
        <f t="shared" si="7"/>
        <v>1.1040161050091735</v>
      </c>
      <c r="N20" s="9">
        <f t="shared" si="7"/>
        <v>1.009102052503192</v>
      </c>
      <c r="O20" s="9">
        <f t="shared" si="7"/>
        <v>1.2485613607104713</v>
      </c>
      <c r="P20" s="9">
        <f t="shared" si="7"/>
        <v>2.1176270799205041</v>
      </c>
      <c r="Q20" s="9">
        <f t="shared" si="7"/>
        <v>1.1369743165897042</v>
      </c>
      <c r="R20" s="9">
        <f t="shared" si="7"/>
        <v>1.924505841914298</v>
      </c>
      <c r="S20" s="9">
        <f t="shared" si="7"/>
        <v>1.3970677525957689</v>
      </c>
      <c r="T20" s="9">
        <f t="shared" si="7"/>
        <v>1.2076045266148052</v>
      </c>
      <c r="U20" s="9">
        <f t="shared" si="7"/>
        <v>1.328902866207329</v>
      </c>
      <c r="V20" s="9">
        <f t="shared" si="7"/>
        <v>0.8852968168756753</v>
      </c>
      <c r="W20" s="9">
        <f t="shared" si="7"/>
        <v>2.4109306533001682</v>
      </c>
      <c r="X20" s="9">
        <f t="shared" si="7"/>
        <v>1.0464112021028968</v>
      </c>
      <c r="Y20" s="9">
        <f t="shared" si="7"/>
        <v>1.2509606150546317</v>
      </c>
      <c r="Z20" s="9">
        <f t="shared" si="7"/>
        <v>1.330353979476613</v>
      </c>
      <c r="AA20" s="9">
        <f t="shared" si="7"/>
        <v>1.5057797973379834</v>
      </c>
      <c r="AB20" s="9">
        <f t="shared" si="7"/>
        <v>2.0869777538776302</v>
      </c>
      <c r="AC20" s="9">
        <f t="shared" si="7"/>
        <v>1.2883055635955218</v>
      </c>
      <c r="AD20" s="9">
        <f t="shared" si="7"/>
        <v>1.6984431149056074</v>
      </c>
      <c r="AE20" s="9">
        <f t="shared" si="7"/>
        <v>1.4175850700294284</v>
      </c>
      <c r="AF20" s="9">
        <f t="shared" si="7"/>
        <v>1.4411254844325738</v>
      </c>
      <c r="AG20" s="9">
        <f t="shared" si="7"/>
        <v>1.5830174280344158</v>
      </c>
      <c r="AH20" s="9">
        <f t="shared" si="7"/>
        <v>1.2374299723182696</v>
      </c>
      <c r="AI20" s="9">
        <f t="shared" si="7"/>
        <v>1.6492092432853087</v>
      </c>
      <c r="AJ20" s="9">
        <f t="shared" si="7"/>
        <v>1.0031297963135244</v>
      </c>
      <c r="AK20" s="9">
        <f t="shared" si="7"/>
        <v>2.4393289920927099</v>
      </c>
      <c r="AL20" s="9">
        <f t="shared" si="7"/>
        <v>1.201891799071384</v>
      </c>
      <c r="AM20" s="9">
        <f t="shared" si="7"/>
        <v>2.0306543218047937</v>
      </c>
      <c r="AN20" s="9">
        <f ca="1">AVERAGE(OFFSET($A20,0,Fixtures!$D$6,1,3))</f>
        <v>1.468111249510186</v>
      </c>
      <c r="AO20" s="9">
        <f ca="1">AVERAGE(OFFSET($A20,0,Fixtures!$D$6,1,6))</f>
        <v>1.4443177722193028</v>
      </c>
      <c r="AP20" s="9">
        <f ca="1">AVERAGE(OFFSET($A20,0,Fixtures!$D$6,1,9))</f>
        <v>1.5286194072230401</v>
      </c>
      <c r="AQ20" s="9">
        <f ca="1">AVERAGE(OFFSET($A20,0,Fixtures!$D$6,1,12))</f>
        <v>1.5381860029494769</v>
      </c>
      <c r="AR20" s="9">
        <f ca="1">IF(OR(Fixtures!$D$6&lt;=0,Fixtures!$D$6&gt;39),AVERAGE(A20:AM20),AVERAGE(OFFSET($A20,0,Fixtures!$D$6,1,39-Fixtures!$D$6)))</f>
        <v>1.5445564350803216</v>
      </c>
    </row>
    <row r="21" spans="1:44" x14ac:dyDescent="0.25">
      <c r="A21" s="30" t="s">
        <v>112</v>
      </c>
      <c r="B21" s="9">
        <f>MIN(VLOOKUP($A14,$A$2:$AM$12,B$14+1,FALSE),VLOOKUP($A21,$A$2:$AM$12,B$14+1,FALSE))</f>
        <v>1.0607137283261923</v>
      </c>
      <c r="C21" s="9">
        <f t="shared" ref="C21:AM21" si="8">MIN(VLOOKUP($A14,$A$2:$AM$12,C$14+1,FALSE),VLOOKUP($A21,$A$2:$AM$12,C$14+1,FALSE))</f>
        <v>0.60073697146598304</v>
      </c>
      <c r="D21" s="9">
        <f t="shared" si="8"/>
        <v>1.0975046027469655</v>
      </c>
      <c r="E21" s="9">
        <f t="shared" si="8"/>
        <v>1.4985025352337831</v>
      </c>
      <c r="F21" s="9">
        <f t="shared" si="8"/>
        <v>0.96193247906420998</v>
      </c>
      <c r="G21" s="9">
        <f t="shared" si="8"/>
        <v>1.4608230325768732</v>
      </c>
      <c r="H21" s="9">
        <f t="shared" si="8"/>
        <v>1.3249469605716198</v>
      </c>
      <c r="I21" s="9">
        <f t="shared" si="8"/>
        <v>1.1191059848394942</v>
      </c>
      <c r="J21" s="9">
        <f t="shared" si="8"/>
        <v>0.84723784862313356</v>
      </c>
      <c r="K21" s="9">
        <f t="shared" si="8"/>
        <v>1.2160830351748919</v>
      </c>
      <c r="L21" s="9">
        <f t="shared" si="8"/>
        <v>0.81556922564349443</v>
      </c>
      <c r="M21" s="9">
        <f t="shared" si="8"/>
        <v>1.3470665365254089</v>
      </c>
      <c r="N21" s="9">
        <f t="shared" si="8"/>
        <v>1.009102052503192</v>
      </c>
      <c r="O21" s="9">
        <f t="shared" si="8"/>
        <v>1.4161631121705383</v>
      </c>
      <c r="P21" s="9">
        <f t="shared" si="8"/>
        <v>0.60431353265416132</v>
      </c>
      <c r="Q21" s="9">
        <f t="shared" si="8"/>
        <v>1.0803197453141824</v>
      </c>
      <c r="R21" s="9">
        <f t="shared" si="8"/>
        <v>0.83598966592739909</v>
      </c>
      <c r="S21" s="9">
        <f t="shared" si="8"/>
        <v>1.2543433755702671</v>
      </c>
      <c r="T21" s="9">
        <f t="shared" si="8"/>
        <v>0.74915359315701668</v>
      </c>
      <c r="U21" s="9">
        <f t="shared" si="8"/>
        <v>1.8687189434766722</v>
      </c>
      <c r="V21" s="9">
        <f t="shared" si="8"/>
        <v>1.9792417559156297</v>
      </c>
      <c r="W21" s="9">
        <f t="shared" si="8"/>
        <v>0.81407211445591943</v>
      </c>
      <c r="X21" s="9">
        <f t="shared" si="8"/>
        <v>1.2656269096715944</v>
      </c>
      <c r="Y21" s="9">
        <f t="shared" si="8"/>
        <v>1.2509606150546317</v>
      </c>
      <c r="Z21" s="9">
        <f t="shared" si="8"/>
        <v>0.89739720428869085</v>
      </c>
      <c r="AA21" s="9">
        <f t="shared" si="8"/>
        <v>0.71006456193736833</v>
      </c>
      <c r="AB21" s="9">
        <f t="shared" si="8"/>
        <v>0.83968440843960013</v>
      </c>
      <c r="AC21" s="9">
        <f t="shared" si="8"/>
        <v>1.2488240688545098</v>
      </c>
      <c r="AD21" s="9">
        <f t="shared" si="8"/>
        <v>0.7231892509954444</v>
      </c>
      <c r="AE21" s="9">
        <f t="shared" si="8"/>
        <v>0.9027399685327594</v>
      </c>
      <c r="AF21" s="9">
        <f t="shared" si="8"/>
        <v>1.5074240537393362</v>
      </c>
      <c r="AG21" s="9">
        <f t="shared" si="8"/>
        <v>0.90175528478147204</v>
      </c>
      <c r="AH21" s="9">
        <f t="shared" si="8"/>
        <v>1.2183194605291707</v>
      </c>
      <c r="AI21" s="9">
        <f t="shared" si="8"/>
        <v>0.94801001723812872</v>
      </c>
      <c r="AJ21" s="9">
        <f t="shared" si="8"/>
        <v>1.0031297963135244</v>
      </c>
      <c r="AK21" s="9">
        <f t="shared" si="8"/>
        <v>1.6394821843504053</v>
      </c>
      <c r="AL21" s="9">
        <f t="shared" si="8"/>
        <v>0.97790632759278273</v>
      </c>
      <c r="AM21" s="9">
        <f t="shared" si="8"/>
        <v>1.4369608637872768</v>
      </c>
      <c r="AN21" s="9">
        <f ca="1">AVERAGE(OFFSET($A21,0,Fixtures!$D$6,1,3))</f>
        <v>0.95825109612757109</v>
      </c>
      <c r="AO21" s="9">
        <f ca="1">AVERAGE(OFFSET($A21,0,Fixtures!$D$6,1,6))</f>
        <v>1.0837086812387819</v>
      </c>
      <c r="AP21" s="9">
        <f ca="1">AVERAGE(OFFSET($A21,0,Fixtures!$D$6,1,9))</f>
        <v>1.1214304539260833</v>
      </c>
      <c r="AQ21" s="9">
        <f ca="1">AVERAGE(OFFSET($A21,0,Fixtures!$D$6,1,12))</f>
        <v>1.1221660310701982</v>
      </c>
      <c r="AR21" s="9">
        <f ca="1">IF(OR(Fixtures!$D$6&lt;=0,Fixtures!$D$6&gt;39),AVERAGE(A21:AM21),AVERAGE(OFFSET($A21,0,Fixtures!$D$6,1,39-Fixtures!$D$6)))</f>
        <v>1.1370673887922553</v>
      </c>
    </row>
    <row r="22" spans="1:44" x14ac:dyDescent="0.25">
      <c r="A22" s="30" t="s">
        <v>10</v>
      </c>
      <c r="B22" s="9">
        <f>MIN(VLOOKUP($A14,$A$2:$AM$12,B$14+1,FALSE),VLOOKUP($A22,$A$2:$AM$12,B$14+1,FALSE))</f>
        <v>1.4472919823133259</v>
      </c>
      <c r="C22" s="9">
        <f t="shared" ref="C22:AM22" si="9">MIN(VLOOKUP($A14,$A$2:$AM$12,C$14+1,FALSE),VLOOKUP($A22,$A$2:$AM$12,C$14+1,FALSE))</f>
        <v>1.1856885013211103</v>
      </c>
      <c r="D22" s="9">
        <f t="shared" si="9"/>
        <v>1.4900862781442976</v>
      </c>
      <c r="E22" s="9">
        <f t="shared" si="9"/>
        <v>1.3009925218978724</v>
      </c>
      <c r="F22" s="9">
        <f t="shared" si="9"/>
        <v>1.359363636910647</v>
      </c>
      <c r="G22" s="9">
        <f t="shared" si="9"/>
        <v>0.84351500629433729</v>
      </c>
      <c r="H22" s="9">
        <f t="shared" si="9"/>
        <v>1.3618635610238341</v>
      </c>
      <c r="I22" s="9">
        <f t="shared" si="9"/>
        <v>1.3820577013922619</v>
      </c>
      <c r="J22" s="9">
        <f t="shared" si="9"/>
        <v>1.402131864050512</v>
      </c>
      <c r="K22" s="9">
        <f t="shared" si="9"/>
        <v>1.3037710252266161</v>
      </c>
      <c r="L22" s="9">
        <f t="shared" si="9"/>
        <v>2.2124387840505872</v>
      </c>
      <c r="M22" s="9">
        <f t="shared" si="9"/>
        <v>1.1616952968671845</v>
      </c>
      <c r="N22" s="9">
        <f t="shared" si="9"/>
        <v>1.009102052503192</v>
      </c>
      <c r="O22" s="9">
        <f t="shared" si="9"/>
        <v>0.88995048016916167</v>
      </c>
      <c r="P22" s="9">
        <f t="shared" si="9"/>
        <v>0.8591063662450833</v>
      </c>
      <c r="Q22" s="9">
        <f t="shared" si="9"/>
        <v>1.0724020758921169</v>
      </c>
      <c r="R22" s="9">
        <f t="shared" si="9"/>
        <v>0.96706987161246127</v>
      </c>
      <c r="S22" s="9">
        <f t="shared" si="9"/>
        <v>1.4835296658464248</v>
      </c>
      <c r="T22" s="9">
        <f t="shared" si="9"/>
        <v>1.2076045266148052</v>
      </c>
      <c r="U22" s="9">
        <f t="shared" si="9"/>
        <v>0.71364024826810935</v>
      </c>
      <c r="V22" s="9">
        <f t="shared" si="9"/>
        <v>1.0712323294138546</v>
      </c>
      <c r="W22" s="9">
        <f t="shared" si="9"/>
        <v>1.9476085685484021</v>
      </c>
      <c r="X22" s="9">
        <f t="shared" si="9"/>
        <v>1.1261802356054624</v>
      </c>
      <c r="Y22" s="9">
        <f t="shared" si="9"/>
        <v>1.06605518568446</v>
      </c>
      <c r="Z22" s="9">
        <f t="shared" si="9"/>
        <v>1.7712136871586956</v>
      </c>
      <c r="AA22" s="9">
        <f t="shared" si="9"/>
        <v>0.96884835179652373</v>
      </c>
      <c r="AB22" s="9">
        <f t="shared" si="9"/>
        <v>0.9931066358145485</v>
      </c>
      <c r="AC22" s="9">
        <f t="shared" si="9"/>
        <v>1.2883055635955218</v>
      </c>
      <c r="AD22" s="9">
        <f t="shared" si="9"/>
        <v>0.71788899295257413</v>
      </c>
      <c r="AE22" s="9">
        <f t="shared" si="9"/>
        <v>1.2833564236500627</v>
      </c>
      <c r="AF22" s="9">
        <f t="shared" si="9"/>
        <v>1.0064688163907836</v>
      </c>
      <c r="AG22" s="9">
        <f t="shared" si="9"/>
        <v>1.3294321987712172</v>
      </c>
      <c r="AH22" s="9">
        <f t="shared" si="9"/>
        <v>1.8578636036186367</v>
      </c>
      <c r="AI22" s="9">
        <f t="shared" si="9"/>
        <v>1.7353719866781403</v>
      </c>
      <c r="AJ22" s="9">
        <f t="shared" si="9"/>
        <v>1.0031297963135244</v>
      </c>
      <c r="AK22" s="9">
        <f t="shared" si="9"/>
        <v>0.99749577297262859</v>
      </c>
      <c r="AL22" s="9">
        <f t="shared" si="9"/>
        <v>1.260065626686603</v>
      </c>
      <c r="AM22" s="9">
        <f t="shared" si="9"/>
        <v>0.91651818700652388</v>
      </c>
      <c r="AN22" s="9">
        <f ca="1">AVERAGE(OFFSET($A22,0,Fixtures!$D$6,1,3))</f>
        <v>1.0965169933993861</v>
      </c>
      <c r="AO22" s="9">
        <f ca="1">AVERAGE(OFFSET($A22,0,Fixtures!$D$6,1,6))</f>
        <v>1.2472192664964659</v>
      </c>
      <c r="AP22" s="9">
        <f ca="1">AVERAGE(OFFSET($A22,0,Fixtures!$D$6,1,9))</f>
        <v>1.2465903505492322</v>
      </c>
      <c r="AQ22" s="9">
        <f ca="1">AVERAGE(OFFSET($A22,0,Fixtures!$D$6,1,12))</f>
        <v>1.2077011635029669</v>
      </c>
      <c r="AR22" s="9">
        <f ca="1">IF(OR(Fixtures!$D$6&lt;=0,Fixtures!$D$6&gt;39),AVERAGE(A22:AM22),AVERAGE(OFFSET($A22,0,Fixtures!$D$6,1,39-Fixtures!$D$6)))</f>
        <v>1.2178088153305651</v>
      </c>
    </row>
    <row r="23" spans="1:44" x14ac:dyDescent="0.25">
      <c r="A23" s="30" t="s">
        <v>71</v>
      </c>
      <c r="B23" s="9">
        <f>MIN(VLOOKUP($A14,$A$2:$AM$12,B$14+1,FALSE),VLOOKUP($A23,$A$2:$AM$12,B$14+1,FALSE))</f>
        <v>1.0669861350861627</v>
      </c>
      <c r="C23" s="9">
        <f t="shared" ref="C23:AM23" si="10">MIN(VLOOKUP($A14,$A$2:$AM$12,C$14+1,FALSE),VLOOKUP($A23,$A$2:$AM$12,C$14+1,FALSE))</f>
        <v>1.1856885013211103</v>
      </c>
      <c r="D23" s="9">
        <f t="shared" si="10"/>
        <v>1.0344406188259261</v>
      </c>
      <c r="E23" s="9">
        <f t="shared" si="10"/>
        <v>1.1471107720131717</v>
      </c>
      <c r="F23" s="9">
        <f t="shared" si="10"/>
        <v>1.0765842839466488</v>
      </c>
      <c r="G23" s="9">
        <f t="shared" si="10"/>
        <v>2.113384267010562</v>
      </c>
      <c r="H23" s="9">
        <f t="shared" si="10"/>
        <v>1.3618635610238341</v>
      </c>
      <c r="I23" s="9">
        <f t="shared" si="10"/>
        <v>0.98036726028021137</v>
      </c>
      <c r="J23" s="9">
        <f t="shared" si="10"/>
        <v>1.402131864050512</v>
      </c>
      <c r="K23" s="9">
        <f t="shared" si="10"/>
        <v>0.90227832622391635</v>
      </c>
      <c r="L23" s="9">
        <f t="shared" si="10"/>
        <v>1.4783385005031588</v>
      </c>
      <c r="M23" s="9">
        <f t="shared" si="10"/>
        <v>1.3727612161479852</v>
      </c>
      <c r="N23" s="9">
        <f t="shared" si="10"/>
        <v>1.009102052503192</v>
      </c>
      <c r="O23" s="9">
        <f t="shared" si="10"/>
        <v>1.8259447274621479</v>
      </c>
      <c r="P23" s="9">
        <f t="shared" si="10"/>
        <v>2.0832883662487212</v>
      </c>
      <c r="Q23" s="9">
        <f t="shared" si="10"/>
        <v>0.76335586673449851</v>
      </c>
      <c r="R23" s="9">
        <f t="shared" si="10"/>
        <v>1.924505841914298</v>
      </c>
      <c r="S23" s="9">
        <f t="shared" si="10"/>
        <v>1.3916259299816616</v>
      </c>
      <c r="T23" s="9">
        <f t="shared" si="10"/>
        <v>1.2076045266148052</v>
      </c>
      <c r="U23" s="9">
        <f t="shared" si="10"/>
        <v>1.0622912294839997</v>
      </c>
      <c r="V23" s="9">
        <f t="shared" si="10"/>
        <v>1.2046353774694831</v>
      </c>
      <c r="W23" s="9">
        <f t="shared" si="10"/>
        <v>1.3478478700381964</v>
      </c>
      <c r="X23" s="9">
        <f t="shared" si="10"/>
        <v>1.1458595353586518</v>
      </c>
      <c r="Y23" s="9">
        <f t="shared" si="10"/>
        <v>1.2509606150546317</v>
      </c>
      <c r="Z23" s="9">
        <f t="shared" si="10"/>
        <v>1.2426245890328216</v>
      </c>
      <c r="AA23" s="9">
        <f t="shared" si="10"/>
        <v>1.5057797973379834</v>
      </c>
      <c r="AB23" s="9">
        <f t="shared" si="10"/>
        <v>2.0788486114540867</v>
      </c>
      <c r="AC23" s="9">
        <f t="shared" si="10"/>
        <v>1.2883055635955218</v>
      </c>
      <c r="AD23" s="9">
        <f t="shared" si="10"/>
        <v>1.1403217268503005</v>
      </c>
      <c r="AE23" s="9">
        <f t="shared" si="10"/>
        <v>1.3945979972408793</v>
      </c>
      <c r="AF23" s="9">
        <f t="shared" si="10"/>
        <v>1.5074240537393362</v>
      </c>
      <c r="AG23" s="9">
        <f t="shared" si="10"/>
        <v>1.2223266357391234</v>
      </c>
      <c r="AH23" s="9">
        <f t="shared" si="10"/>
        <v>2.2083822044553365</v>
      </c>
      <c r="AI23" s="9">
        <f t="shared" si="10"/>
        <v>0.91895585543790725</v>
      </c>
      <c r="AJ23" s="9">
        <f t="shared" si="10"/>
        <v>0.76790059944683386</v>
      </c>
      <c r="AK23" s="9">
        <f t="shared" si="10"/>
        <v>1.545275492320211</v>
      </c>
      <c r="AL23" s="9">
        <f t="shared" si="10"/>
        <v>1.4147448398996327</v>
      </c>
      <c r="AM23" s="9">
        <f t="shared" si="10"/>
        <v>1.608230843920303</v>
      </c>
      <c r="AN23" s="9">
        <f ca="1">AVERAGE(OFFSET($A23,0,Fixtures!$D$6,1,3))</f>
        <v>1.2744084292289006</v>
      </c>
      <c r="AO23" s="9">
        <f ca="1">AVERAGE(OFFSET($A23,0,Fixtures!$D$6,1,6))</f>
        <v>1.4602263636034163</v>
      </c>
      <c r="AP23" s="9">
        <f ca="1">AVERAGE(OFFSET($A23,0,Fixtures!$D$6,1,9))</f>
        <v>1.332610014313939</v>
      </c>
      <c r="AQ23" s="9">
        <f ca="1">AVERAGE(OFFSET($A23,0,Fixtures!$D$6,1,12))</f>
        <v>1.3575728534895239</v>
      </c>
      <c r="AR23" s="9">
        <f ca="1">IF(OR(Fixtures!$D$6&lt;=0,Fixtures!$D$6&gt;39),AVERAGE(A23:AM23),AVERAGE(OFFSET($A23,0,Fixtures!$D$6,1,39-Fixtures!$D$6)))</f>
        <v>1.3651332556950353</v>
      </c>
    </row>
    <row r="24" spans="1:44" x14ac:dyDescent="0.25">
      <c r="A24" s="30" t="s">
        <v>63</v>
      </c>
      <c r="B24" s="9">
        <f>MIN(VLOOKUP($A14,$A$2:$AM$12,B$14+1,FALSE),VLOOKUP($A24,$A$2:$AM$12,B$14+1,FALSE))</f>
        <v>2.2493747589863706</v>
      </c>
      <c r="C24" s="9">
        <f t="shared" ref="C24:AM24" si="11">MIN(VLOOKUP($A14,$A$2:$AM$12,C$14+1,FALSE),VLOOKUP($A24,$A$2:$AM$12,C$14+1,FALSE))</f>
        <v>1.1856885013211103</v>
      </c>
      <c r="D24" s="9">
        <f t="shared" si="11"/>
        <v>1.6329392426405744</v>
      </c>
      <c r="E24" s="9">
        <f t="shared" si="11"/>
        <v>1.1188568561909493</v>
      </c>
      <c r="F24" s="9">
        <f t="shared" si="11"/>
        <v>1.359363636910647</v>
      </c>
      <c r="G24" s="9">
        <f t="shared" si="11"/>
        <v>1.6943471264690084</v>
      </c>
      <c r="H24" s="9">
        <f t="shared" si="11"/>
        <v>1.3618635610238341</v>
      </c>
      <c r="I24" s="9">
        <f t="shared" si="11"/>
        <v>0.92940911160796003</v>
      </c>
      <c r="J24" s="9">
        <f t="shared" si="11"/>
        <v>1.402131864050512</v>
      </c>
      <c r="K24" s="9">
        <f t="shared" si="11"/>
        <v>1.1936271195823149</v>
      </c>
      <c r="L24" s="9">
        <f t="shared" si="11"/>
        <v>0.93494246266575209</v>
      </c>
      <c r="M24" s="9">
        <f t="shared" si="11"/>
        <v>1.8848801742664569</v>
      </c>
      <c r="N24" s="9">
        <f t="shared" si="11"/>
        <v>1.009102052503192</v>
      </c>
      <c r="O24" s="9">
        <f t="shared" si="11"/>
        <v>2.6887728675144058</v>
      </c>
      <c r="P24" s="9">
        <f t="shared" si="11"/>
        <v>2.1909670329802795</v>
      </c>
      <c r="Q24" s="9">
        <f t="shared" si="11"/>
        <v>1.3107742882677802</v>
      </c>
      <c r="R24" s="9">
        <f t="shared" si="11"/>
        <v>1.924505841914298</v>
      </c>
      <c r="S24" s="9">
        <f t="shared" si="11"/>
        <v>1.6062655997953419</v>
      </c>
      <c r="T24" s="9">
        <f t="shared" si="11"/>
        <v>1.2076045266148052</v>
      </c>
      <c r="U24" s="9">
        <f t="shared" si="11"/>
        <v>1.6979657092446216</v>
      </c>
      <c r="V24" s="9">
        <f t="shared" si="11"/>
        <v>1.0985514543645398</v>
      </c>
      <c r="W24" s="9">
        <f t="shared" si="11"/>
        <v>1.7830726107340751</v>
      </c>
      <c r="X24" s="9">
        <f t="shared" si="11"/>
        <v>1.5129334373176269</v>
      </c>
      <c r="Y24" s="9">
        <f t="shared" si="11"/>
        <v>1.2509606150546317</v>
      </c>
      <c r="Z24" s="9">
        <f t="shared" si="11"/>
        <v>1.29908824851326</v>
      </c>
      <c r="AA24" s="9">
        <f t="shared" si="11"/>
        <v>1.5057797973379834</v>
      </c>
      <c r="AB24" s="9">
        <f t="shared" si="11"/>
        <v>2.39948317994119</v>
      </c>
      <c r="AC24" s="9">
        <f t="shared" si="11"/>
        <v>1.2883055635955218</v>
      </c>
      <c r="AD24" s="9">
        <f t="shared" si="11"/>
        <v>1.9580702330913755</v>
      </c>
      <c r="AE24" s="9">
        <f t="shared" si="11"/>
        <v>1.4666804105074596</v>
      </c>
      <c r="AF24" s="9">
        <f t="shared" si="11"/>
        <v>1.5074240537393362</v>
      </c>
      <c r="AG24" s="9">
        <f t="shared" si="11"/>
        <v>1.5830174280344158</v>
      </c>
      <c r="AH24" s="9">
        <f t="shared" si="11"/>
        <v>1.3966424442290866</v>
      </c>
      <c r="AI24" s="9">
        <f t="shared" si="11"/>
        <v>1.2617792902114295</v>
      </c>
      <c r="AJ24" s="9">
        <f t="shared" si="11"/>
        <v>1.0031297963135244</v>
      </c>
      <c r="AK24" s="9">
        <f t="shared" si="11"/>
        <v>1.1590266764751642</v>
      </c>
      <c r="AL24" s="9">
        <f t="shared" si="11"/>
        <v>1.4147448398996327</v>
      </c>
      <c r="AM24" s="9">
        <f t="shared" si="11"/>
        <v>1.2933720573697298</v>
      </c>
      <c r="AN24" s="9">
        <f ca="1">AVERAGE(OFFSET($A24,0,Fixtures!$D$6,1,3))</f>
        <v>1.5710187357314522</v>
      </c>
      <c r="AO24" s="9">
        <f ca="1">AVERAGE(OFFSET($A24,0,Fixtures!$D$6,1,6))</f>
        <v>1.5333566888661991</v>
      </c>
      <c r="AP24" s="9">
        <f ca="1">AVERAGE(OFFSET($A24,0,Fixtures!$D$6,1,9))</f>
        <v>1.4026750995774793</v>
      </c>
      <c r="AQ24" s="9">
        <f ca="1">AVERAGE(OFFSET($A24,0,Fixtures!$D$6,1,12))</f>
        <v>1.4086009607665106</v>
      </c>
      <c r="AR24" s="9">
        <f ca="1">IF(OR(Fixtures!$D$6&lt;=0,Fixtures!$D$6&gt;39),AVERAGE(A24:AM24),AVERAGE(OFFSET($A24,0,Fixtures!$D$6,1,39-Fixtures!$D$6)))</f>
        <v>1.3938357084969706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si="12">MIN(VLOOKUP($A26,$A$2:$AM$12,B$14+1,FALSE),VLOOKUP($A27,$A$2:$AM$12,B$14+1,FALSE))</f>
        <v>1.368919209230899</v>
      </c>
      <c r="C27" s="9">
        <f t="shared" si="12"/>
        <v>0.99579393754895684</v>
      </c>
      <c r="D27" s="9">
        <f t="shared" si="12"/>
        <v>1.1766605365469094</v>
      </c>
      <c r="E27" s="9">
        <f t="shared" si="12"/>
        <v>1.4985025352337831</v>
      </c>
      <c r="F27" s="9">
        <f t="shared" si="12"/>
        <v>0.99762524243945816</v>
      </c>
      <c r="G27" s="9">
        <f t="shared" si="12"/>
        <v>1.1042547360179036</v>
      </c>
      <c r="H27" s="9">
        <f t="shared" si="12"/>
        <v>1.3618635610238341</v>
      </c>
      <c r="I27" s="9">
        <f t="shared" si="12"/>
        <v>1.1030502455403119</v>
      </c>
      <c r="J27" s="9">
        <f t="shared" si="12"/>
        <v>1.402131864050512</v>
      </c>
      <c r="K27" s="9">
        <f t="shared" si="12"/>
        <v>1.1962001587027538</v>
      </c>
      <c r="L27" s="9">
        <f t="shared" si="12"/>
        <v>0.88462368266126012</v>
      </c>
      <c r="M27" s="9">
        <f t="shared" si="12"/>
        <v>2.0011828680099422</v>
      </c>
      <c r="N27" s="9">
        <f t="shared" si="12"/>
        <v>1.009102052503192</v>
      </c>
      <c r="O27" s="9">
        <f t="shared" si="12"/>
        <v>2.4210593957045048</v>
      </c>
      <c r="P27" s="9">
        <f t="shared" si="12"/>
        <v>1.5481473710619753</v>
      </c>
      <c r="Q27" s="9">
        <f t="shared" si="12"/>
        <v>1.1596302233400329</v>
      </c>
      <c r="R27" s="9">
        <f t="shared" si="12"/>
        <v>1.0977193294494663</v>
      </c>
      <c r="S27" s="9">
        <f t="shared" si="12"/>
        <v>0.94374075862037987</v>
      </c>
      <c r="T27" s="9">
        <f t="shared" si="12"/>
        <v>1.2076045266148052</v>
      </c>
      <c r="U27" s="9">
        <f t="shared" si="12"/>
        <v>0.86856922561235106</v>
      </c>
      <c r="V27" s="9">
        <f t="shared" si="12"/>
        <v>1.4231078030531079</v>
      </c>
      <c r="W27" s="9">
        <f t="shared" si="12"/>
        <v>1.7869162864572006</v>
      </c>
      <c r="X27" s="9">
        <f t="shared" si="12"/>
        <v>1.0226040499378373</v>
      </c>
      <c r="Y27" s="9">
        <f t="shared" si="12"/>
        <v>1.2509606150546317</v>
      </c>
      <c r="Z27" s="9">
        <f t="shared" si="12"/>
        <v>1.4875440301657259</v>
      </c>
      <c r="AA27" s="9">
        <f t="shared" si="12"/>
        <v>0.91638393345208924</v>
      </c>
      <c r="AB27" s="9">
        <f t="shared" si="12"/>
        <v>1.4097855776921724</v>
      </c>
      <c r="AC27" s="9">
        <f t="shared" si="12"/>
        <v>0.734836906490965</v>
      </c>
      <c r="AD27" s="9">
        <f t="shared" si="12"/>
        <v>1.732287123754864</v>
      </c>
      <c r="AE27" s="9">
        <f t="shared" si="12"/>
        <v>1.0363631161654543</v>
      </c>
      <c r="AF27" s="9">
        <f t="shared" si="12"/>
        <v>1.5074240537393362</v>
      </c>
      <c r="AG27" s="9">
        <f t="shared" si="12"/>
        <v>1.3396348124694657</v>
      </c>
      <c r="AH27" s="9">
        <f t="shared" si="12"/>
        <v>1.3214748839754631</v>
      </c>
      <c r="AI27" s="9">
        <f t="shared" si="12"/>
        <v>1.6207091822484696</v>
      </c>
      <c r="AJ27" s="9">
        <f t="shared" si="12"/>
        <v>1.0031297963135244</v>
      </c>
      <c r="AK27" s="9">
        <f t="shared" si="12"/>
        <v>1.7577274681750132</v>
      </c>
      <c r="AL27" s="9">
        <f t="shared" si="12"/>
        <v>0.7392118480781007</v>
      </c>
      <c r="AM27" s="9">
        <f t="shared" si="12"/>
        <v>1.4902796831503018</v>
      </c>
      <c r="AN27" s="9">
        <f ca="1">AVERAGE(OFFSET($A27,0,Fixtures!$D$6,1,3))</f>
        <v>1.167829048803761</v>
      </c>
      <c r="AO27" s="9">
        <f ca="1">AVERAGE(OFFSET($A27,0,Fixtures!$D$6,1,6))</f>
        <v>1.2786701494325914</v>
      </c>
      <c r="AP27" s="9">
        <f ca="1">AVERAGE(OFFSET($A27,0,Fixtures!$D$6,1,9))</f>
        <v>1.3392874825925061</v>
      </c>
      <c r="AQ27" s="9">
        <f ca="1">AVERAGE(OFFSET($A27,0,Fixtures!$D$6,1,12))</f>
        <v>1.2875756602803932</v>
      </c>
      <c r="AR27" s="9">
        <f ca="1">IF(OR(Fixtures!$D$6&lt;=0,Fixtures!$D$6&gt;39),AVERAGE(A27:AM27),AVERAGE(OFFSET($A27,0,Fixtures!$D$6,1,39-Fixtures!$D$6)))</f>
        <v>1.298461715869178</v>
      </c>
    </row>
    <row r="28" spans="1:44" x14ac:dyDescent="0.25">
      <c r="A28" s="30" t="s">
        <v>73</v>
      </c>
      <c r="B28" s="9">
        <f>MIN(VLOOKUP($A26,$A$2:$AM$12,B$14+1,FALSE),VLOOKUP($A28,$A$2:$AM$12,B$14+1,FALSE))</f>
        <v>1.0907445564105629</v>
      </c>
      <c r="C28" s="9">
        <f t="shared" ref="C28:AM28" si="13">MIN(VLOOKUP($A26,$A$2:$AM$12,C$14+1,FALSE),VLOOKUP($A28,$A$2:$AM$12,C$14+1,FALSE))</f>
        <v>0.99579393754895684</v>
      </c>
      <c r="D28" s="9">
        <f t="shared" si="13"/>
        <v>1.1766605365469094</v>
      </c>
      <c r="E28" s="9">
        <f t="shared" si="13"/>
        <v>2.3178410142641463</v>
      </c>
      <c r="F28" s="9">
        <f t="shared" si="13"/>
        <v>0.99762524243945816</v>
      </c>
      <c r="G28" s="9">
        <f t="shared" si="13"/>
        <v>1.1042547360179036</v>
      </c>
      <c r="H28" s="9">
        <f t="shared" si="13"/>
        <v>1.1509059100890988</v>
      </c>
      <c r="I28" s="9">
        <f t="shared" si="13"/>
        <v>1.1030502455403119</v>
      </c>
      <c r="J28" s="9">
        <f t="shared" si="13"/>
        <v>1.0224189826718777</v>
      </c>
      <c r="K28" s="9">
        <f t="shared" si="13"/>
        <v>1.1962001587027538</v>
      </c>
      <c r="L28" s="9">
        <f t="shared" si="13"/>
        <v>0.88462368266126012</v>
      </c>
      <c r="M28" s="9">
        <f t="shared" si="13"/>
        <v>1.2762613368133715</v>
      </c>
      <c r="N28" s="9">
        <f t="shared" si="13"/>
        <v>1.3402625053583139</v>
      </c>
      <c r="O28" s="9">
        <f t="shared" si="13"/>
        <v>1.9044342763251525</v>
      </c>
      <c r="P28" s="9">
        <f t="shared" si="13"/>
        <v>1.2687079286625216</v>
      </c>
      <c r="Q28" s="9">
        <f t="shared" si="13"/>
        <v>1.1596302233400329</v>
      </c>
      <c r="R28" s="9">
        <f t="shared" si="13"/>
        <v>1.0977193294494663</v>
      </c>
      <c r="S28" s="9">
        <f t="shared" si="13"/>
        <v>0.94374075862037987</v>
      </c>
      <c r="T28" s="9">
        <f t="shared" si="13"/>
        <v>1.1977944335843442</v>
      </c>
      <c r="U28" s="9">
        <f t="shared" si="13"/>
        <v>0.86856922561235106</v>
      </c>
      <c r="V28" s="9">
        <f t="shared" si="13"/>
        <v>1.4231078030531079</v>
      </c>
      <c r="W28" s="9">
        <f t="shared" si="13"/>
        <v>1.0591264368576792</v>
      </c>
      <c r="X28" s="9">
        <f t="shared" si="13"/>
        <v>1.0226040499378373</v>
      </c>
      <c r="Y28" s="9">
        <f t="shared" si="13"/>
        <v>1.1871156512082361</v>
      </c>
      <c r="Z28" s="9">
        <f t="shared" si="13"/>
        <v>1.1818921569771488</v>
      </c>
      <c r="AA28" s="9">
        <f t="shared" si="13"/>
        <v>0.91638393345208924</v>
      </c>
      <c r="AB28" s="9">
        <f t="shared" si="13"/>
        <v>1.4097855776921724</v>
      </c>
      <c r="AC28" s="9">
        <f t="shared" si="13"/>
        <v>0.734836906490965</v>
      </c>
      <c r="AD28" s="9">
        <f t="shared" si="13"/>
        <v>1.732287123754864</v>
      </c>
      <c r="AE28" s="9">
        <f t="shared" si="13"/>
        <v>0.84930034893937389</v>
      </c>
      <c r="AF28" s="9">
        <f t="shared" si="13"/>
        <v>2.0021205326957534</v>
      </c>
      <c r="AG28" s="9">
        <f t="shared" si="13"/>
        <v>0.85435676266019078</v>
      </c>
      <c r="AH28" s="9">
        <f t="shared" si="13"/>
        <v>1.3214748839754631</v>
      </c>
      <c r="AI28" s="9">
        <f t="shared" si="13"/>
        <v>1.274869226300309</v>
      </c>
      <c r="AJ28" s="9">
        <f t="shared" si="13"/>
        <v>1.5516125797966596</v>
      </c>
      <c r="AK28" s="9">
        <f t="shared" si="13"/>
        <v>1.7577274681750132</v>
      </c>
      <c r="AL28" s="9">
        <f t="shared" si="13"/>
        <v>0.7392118480781007</v>
      </c>
      <c r="AM28" s="9">
        <f t="shared" si="13"/>
        <v>1.4902796831503018</v>
      </c>
      <c r="AN28" s="9">
        <f ca="1">AVERAGE(OFFSET($A28,0,Fixtures!$D$6,1,3))</f>
        <v>1.1054747930617344</v>
      </c>
      <c r="AO28" s="9">
        <f ca="1">AVERAGE(OFFSET($A28,0,Fixtures!$D$6,1,6))</f>
        <v>1.2490627597527684</v>
      </c>
      <c r="AP28" s="9">
        <f ca="1">AVERAGE(OFFSET($A28,0,Fixtures!$D$6,1,9))</f>
        <v>1.3420650925320656</v>
      </c>
      <c r="AQ28" s="9">
        <f ca="1">AVERAGE(OFFSET($A28,0,Fixtures!$D$6,1,12))</f>
        <v>1.2844626797565606</v>
      </c>
      <c r="AR28" s="9">
        <f ca="1">IF(OR(Fixtures!$D$6&lt;=0,Fixtures!$D$6&gt;39),AVERAGE(A28:AM28),AVERAGE(OFFSET($A28,0,Fixtures!$D$6,1,39-Fixtures!$D$6)))</f>
        <v>1.3007343058197267</v>
      </c>
    </row>
    <row r="29" spans="1:44" x14ac:dyDescent="0.25">
      <c r="A29" s="30" t="s">
        <v>61</v>
      </c>
      <c r="B29" s="9">
        <f>MIN(VLOOKUP($A26,$A$2:$AM$12,B$14+1,FALSE),VLOOKUP($A29,$A$2:$AM$12,B$14+1,FALSE))</f>
        <v>1.0841509763357127</v>
      </c>
      <c r="C29" s="9">
        <f t="shared" ref="C29:AM29" si="14">MIN(VLOOKUP($A26,$A$2:$AM$12,C$14+1,FALSE),VLOOKUP($A29,$A$2:$AM$12,C$14+1,FALSE))</f>
        <v>0.99579393754895684</v>
      </c>
      <c r="D29" s="9">
        <f t="shared" si="14"/>
        <v>1.1766605365469094</v>
      </c>
      <c r="E29" s="9">
        <f t="shared" si="14"/>
        <v>1.4932883254905382</v>
      </c>
      <c r="F29" s="9">
        <f t="shared" si="14"/>
        <v>0.99762524243945816</v>
      </c>
      <c r="G29" s="9">
        <f t="shared" si="14"/>
        <v>0.81507418618918226</v>
      </c>
      <c r="H29" s="9">
        <f t="shared" si="14"/>
        <v>1.4074936266184426</v>
      </c>
      <c r="I29" s="9">
        <f t="shared" si="14"/>
        <v>1.1021543849480699</v>
      </c>
      <c r="J29" s="9">
        <f t="shared" si="14"/>
        <v>1.5275937042281273</v>
      </c>
      <c r="K29" s="9">
        <f t="shared" si="14"/>
        <v>1.1962001587027538</v>
      </c>
      <c r="L29" s="9">
        <f t="shared" si="14"/>
        <v>0.88462368266126012</v>
      </c>
      <c r="M29" s="9">
        <f t="shared" si="14"/>
        <v>0.91750418756382368</v>
      </c>
      <c r="N29" s="9">
        <f t="shared" si="14"/>
        <v>1.2612941890341234</v>
      </c>
      <c r="O29" s="9">
        <f t="shared" si="14"/>
        <v>0.67706371113427222</v>
      </c>
      <c r="P29" s="9">
        <f t="shared" si="14"/>
        <v>1.5481473710619753</v>
      </c>
      <c r="Q29" s="9">
        <f t="shared" si="14"/>
        <v>1.1596302233400329</v>
      </c>
      <c r="R29" s="9">
        <f t="shared" si="14"/>
        <v>0.68109469292195424</v>
      </c>
      <c r="S29" s="9">
        <f t="shared" si="14"/>
        <v>0.94374075862037987</v>
      </c>
      <c r="T29" s="9">
        <f t="shared" si="14"/>
        <v>1.646428155292796</v>
      </c>
      <c r="U29" s="9">
        <f t="shared" si="14"/>
        <v>0.86856922561235106</v>
      </c>
      <c r="V29" s="9">
        <f t="shared" si="14"/>
        <v>0.94220647732308949</v>
      </c>
      <c r="W29" s="9">
        <f t="shared" si="14"/>
        <v>1.7869162864572006</v>
      </c>
      <c r="X29" s="9">
        <f t="shared" si="14"/>
        <v>1.0226040499378373</v>
      </c>
      <c r="Y29" s="9">
        <f t="shared" si="14"/>
        <v>1.297492299988821</v>
      </c>
      <c r="Z29" s="9">
        <f t="shared" si="14"/>
        <v>0.95488379981400506</v>
      </c>
      <c r="AA29" s="9">
        <f t="shared" si="14"/>
        <v>0.91638393345208924</v>
      </c>
      <c r="AB29" s="9">
        <f t="shared" si="14"/>
        <v>0.80028193749594945</v>
      </c>
      <c r="AC29" s="9">
        <f t="shared" si="14"/>
        <v>0.734836906490965</v>
      </c>
      <c r="AD29" s="9">
        <f t="shared" si="14"/>
        <v>1.0163279582396374</v>
      </c>
      <c r="AE29" s="9">
        <f t="shared" si="14"/>
        <v>1.0363631161654543</v>
      </c>
      <c r="AF29" s="9">
        <f t="shared" si="14"/>
        <v>0.84433743232862801</v>
      </c>
      <c r="AG29" s="9">
        <f t="shared" si="14"/>
        <v>1.0114161610771228</v>
      </c>
      <c r="AH29" s="9">
        <f t="shared" si="14"/>
        <v>0.86954345207216954</v>
      </c>
      <c r="AI29" s="9">
        <f t="shared" si="14"/>
        <v>1.3705926752496629</v>
      </c>
      <c r="AJ29" s="9">
        <f t="shared" si="14"/>
        <v>1.913046169240681</v>
      </c>
      <c r="AK29" s="9">
        <f t="shared" si="14"/>
        <v>1.0684595937176451</v>
      </c>
      <c r="AL29" s="9">
        <f t="shared" si="14"/>
        <v>0.7392118480781007</v>
      </c>
      <c r="AM29" s="9">
        <f t="shared" si="14"/>
        <v>0.94637065598333037</v>
      </c>
      <c r="AN29" s="9">
        <f ca="1">AVERAGE(OFFSET($A29,0,Fixtures!$D$6,1,3))</f>
        <v>0.92917599363201886</v>
      </c>
      <c r="AO29" s="9">
        <f ca="1">AVERAGE(OFFSET($A29,0,Fixtures!$D$6,1,6))</f>
        <v>0.91880417106232948</v>
      </c>
      <c r="AP29" s="9">
        <f ca="1">AVERAGE(OFFSET($A29,0,Fixtures!$D$6,1,9))</f>
        <v>1.0961026071757738</v>
      </c>
      <c r="AQ29" s="9">
        <f ca="1">AVERAGE(OFFSET($A29,0,Fixtures!$D$6,1,12))</f>
        <v>1.0399734968562846</v>
      </c>
      <c r="AR29" s="9">
        <f ca="1">IF(OR(Fixtures!$D$6&lt;=0,Fixtures!$D$6&gt;39),AVERAGE(A29:AM29),AVERAGE(OFFSET($A29,0,Fixtures!$D$6,1,39-Fixtures!$D$6)))</f>
        <v>1.0500459971493996</v>
      </c>
    </row>
    <row r="30" spans="1:44" x14ac:dyDescent="0.25">
      <c r="A30" s="30" t="s">
        <v>53</v>
      </c>
      <c r="B30" s="9">
        <f>MIN(VLOOKUP($A26,$A$2:$AM$12,B$14+1,FALSE),VLOOKUP($A30,$A$2:$AM$12,B$14+1,FALSE))</f>
        <v>1.1873674191056711</v>
      </c>
      <c r="C30" s="9">
        <f t="shared" ref="C30:AM30" si="15">MIN(VLOOKUP($A26,$A$2:$AM$12,C$14+1,FALSE),VLOOKUP($A30,$A$2:$AM$12,C$14+1,FALSE))</f>
        <v>0.99579393754895684</v>
      </c>
      <c r="D30" s="9">
        <f t="shared" si="15"/>
        <v>1.1766605365469094</v>
      </c>
      <c r="E30" s="9">
        <f t="shared" si="15"/>
        <v>1.0150531436632395</v>
      </c>
      <c r="F30" s="9">
        <f t="shared" si="15"/>
        <v>0.99762524243945816</v>
      </c>
      <c r="G30" s="9">
        <f t="shared" si="15"/>
        <v>1.1042547360179036</v>
      </c>
      <c r="H30" s="9">
        <f t="shared" si="15"/>
        <v>0.87809162314470468</v>
      </c>
      <c r="I30" s="9">
        <f t="shared" si="15"/>
        <v>1.1030502455403119</v>
      </c>
      <c r="J30" s="9">
        <f t="shared" si="15"/>
        <v>1.5275937042281273</v>
      </c>
      <c r="K30" s="9">
        <f t="shared" si="15"/>
        <v>1.1962001587027538</v>
      </c>
      <c r="L30" s="9">
        <f t="shared" si="15"/>
        <v>0.88462368266126012</v>
      </c>
      <c r="M30" s="9">
        <f t="shared" si="15"/>
        <v>2.0011828680099422</v>
      </c>
      <c r="N30" s="9">
        <f t="shared" si="15"/>
        <v>1.3424958433540375</v>
      </c>
      <c r="O30" s="9">
        <f t="shared" si="15"/>
        <v>1.479275460928525</v>
      </c>
      <c r="P30" s="9">
        <f t="shared" si="15"/>
        <v>0.86215571217477238</v>
      </c>
      <c r="Q30" s="9">
        <f t="shared" si="15"/>
        <v>1.1596302233400329</v>
      </c>
      <c r="R30" s="9">
        <f t="shared" si="15"/>
        <v>1.0195392756752608</v>
      </c>
      <c r="S30" s="9">
        <f t="shared" si="15"/>
        <v>0.94374075862037987</v>
      </c>
      <c r="T30" s="9">
        <f t="shared" si="15"/>
        <v>0.9884409970910133</v>
      </c>
      <c r="U30" s="9">
        <f t="shared" si="15"/>
        <v>0.86856922561235106</v>
      </c>
      <c r="V30" s="9">
        <f t="shared" si="15"/>
        <v>1.3117171160556704</v>
      </c>
      <c r="W30" s="9">
        <f t="shared" si="15"/>
        <v>1.0287106129731474</v>
      </c>
      <c r="X30" s="9">
        <f t="shared" si="15"/>
        <v>1.0226040499378373</v>
      </c>
      <c r="Y30" s="9">
        <f t="shared" si="15"/>
        <v>1.1679720774810338</v>
      </c>
      <c r="Z30" s="9">
        <f t="shared" si="15"/>
        <v>0.93677217873230545</v>
      </c>
      <c r="AA30" s="9">
        <f t="shared" si="15"/>
        <v>0.91638393345208924</v>
      </c>
      <c r="AB30" s="9">
        <f t="shared" si="15"/>
        <v>0.73375350925942584</v>
      </c>
      <c r="AC30" s="9">
        <f t="shared" si="15"/>
        <v>0.734836906490965</v>
      </c>
      <c r="AD30" s="9">
        <f t="shared" si="15"/>
        <v>0.909617356306747</v>
      </c>
      <c r="AE30" s="9">
        <f t="shared" si="15"/>
        <v>1.0363631161654543</v>
      </c>
      <c r="AF30" s="9">
        <f t="shared" si="15"/>
        <v>2.0054567536523282</v>
      </c>
      <c r="AG30" s="9">
        <f t="shared" si="15"/>
        <v>0.99025877962983888</v>
      </c>
      <c r="AH30" s="9">
        <f t="shared" si="15"/>
        <v>1.3214748839754631</v>
      </c>
      <c r="AI30" s="9">
        <f t="shared" si="15"/>
        <v>1.4125995778606146</v>
      </c>
      <c r="AJ30" s="9">
        <f t="shared" si="15"/>
        <v>1.5163139553487899</v>
      </c>
      <c r="AK30" s="9">
        <f t="shared" si="15"/>
        <v>1.3297429516737251</v>
      </c>
      <c r="AL30" s="9">
        <f t="shared" si="15"/>
        <v>0.7392118480781007</v>
      </c>
      <c r="AM30" s="9">
        <f t="shared" si="15"/>
        <v>1.0949053247170928</v>
      </c>
      <c r="AN30" s="9">
        <f ca="1">AVERAGE(OFFSET($A30,0,Fixtures!$D$6,1,3))</f>
        <v>0.89360579298772214</v>
      </c>
      <c r="AO30" s="9">
        <f ca="1">AVERAGE(OFFSET($A30,0,Fixtures!$D$6,1,6))</f>
        <v>1.166334632703466</v>
      </c>
      <c r="AP30" s="9">
        <f ca="1">AVERAGE(OFFSET($A30,0,Fixtures!$D$6,1,9))</f>
        <v>1.2507404756782141</v>
      </c>
      <c r="AQ30" s="9">
        <f ca="1">AVERAGE(OFFSET($A30,0,Fixtures!$D$6,1,12))</f>
        <v>1.1653656039072369</v>
      </c>
      <c r="AR30" s="9">
        <f ca="1">IF(OR(Fixtures!$D$6&lt;=0,Fixtures!$D$6&gt;39),AVERAGE(A30:AM30),AVERAGE(OFFSET($A30,0,Fixtures!$D$6,1,39-Fixtures!$D$6)))</f>
        <v>1.1900710412635565</v>
      </c>
    </row>
    <row r="31" spans="1:44" x14ac:dyDescent="0.25">
      <c r="A31" s="30" t="s">
        <v>2</v>
      </c>
      <c r="B31" s="9">
        <f>MIN(VLOOKUP($A26,$A$2:$AM$12,B$14+1,FALSE),VLOOKUP($A31,$A$2:$AM$12,B$14+1,FALSE))</f>
        <v>1.2651626098390971</v>
      </c>
      <c r="C31" s="9">
        <f t="shared" ref="C31:AM31" si="16">MIN(VLOOKUP($A26,$A$2:$AM$12,C$14+1,FALSE),VLOOKUP($A31,$A$2:$AM$12,C$14+1,FALSE))</f>
        <v>0.99579393754895684</v>
      </c>
      <c r="D31" s="9">
        <f t="shared" si="16"/>
        <v>1.1766605365469094</v>
      </c>
      <c r="E31" s="9">
        <f t="shared" si="16"/>
        <v>1.1186954367408903</v>
      </c>
      <c r="F31" s="9">
        <f t="shared" si="16"/>
        <v>0.99762524243945816</v>
      </c>
      <c r="G31" s="9">
        <f t="shared" si="16"/>
        <v>1.1042547360179036</v>
      </c>
      <c r="H31" s="9">
        <f t="shared" si="16"/>
        <v>2.1258770885114333</v>
      </c>
      <c r="I31" s="9">
        <f t="shared" si="16"/>
        <v>1.1030502455403119</v>
      </c>
      <c r="J31" s="9">
        <f t="shared" si="16"/>
        <v>1.5275937042281273</v>
      </c>
      <c r="K31" s="9">
        <f t="shared" si="16"/>
        <v>1.1962001587027538</v>
      </c>
      <c r="L31" s="9">
        <f t="shared" si="16"/>
        <v>0.88462368266126012</v>
      </c>
      <c r="M31" s="9">
        <f t="shared" si="16"/>
        <v>1.0603246016391519</v>
      </c>
      <c r="N31" s="9">
        <f t="shared" si="16"/>
        <v>1.3424958433540375</v>
      </c>
      <c r="O31" s="9">
        <f t="shared" si="16"/>
        <v>2.3353923412234079</v>
      </c>
      <c r="P31" s="9">
        <f t="shared" si="16"/>
        <v>1.5481473710619753</v>
      </c>
      <c r="Q31" s="9">
        <f t="shared" si="16"/>
        <v>1.1596302233400329</v>
      </c>
      <c r="R31" s="9">
        <f t="shared" si="16"/>
        <v>1.0977193294494663</v>
      </c>
      <c r="S31" s="9">
        <f t="shared" si="16"/>
        <v>0.89706799086216626</v>
      </c>
      <c r="T31" s="9">
        <f t="shared" si="16"/>
        <v>1.6477664161775032</v>
      </c>
      <c r="U31" s="9">
        <f t="shared" si="16"/>
        <v>0.86856922561235106</v>
      </c>
      <c r="V31" s="9">
        <f t="shared" si="16"/>
        <v>1.4231078030531079</v>
      </c>
      <c r="W31" s="9">
        <f t="shared" si="16"/>
        <v>1.7869162864572006</v>
      </c>
      <c r="X31" s="9">
        <f t="shared" si="16"/>
        <v>1.0226040499378373</v>
      </c>
      <c r="Y31" s="9">
        <f t="shared" si="16"/>
        <v>1.297492299988821</v>
      </c>
      <c r="Z31" s="9">
        <f t="shared" si="16"/>
        <v>1.0799234260885402</v>
      </c>
      <c r="AA31" s="9">
        <f t="shared" si="16"/>
        <v>0.91638393345208924</v>
      </c>
      <c r="AB31" s="9">
        <f t="shared" si="16"/>
        <v>1.3400645295595321</v>
      </c>
      <c r="AC31" s="9">
        <f t="shared" si="16"/>
        <v>0.734836906490965</v>
      </c>
      <c r="AD31" s="9">
        <f t="shared" si="16"/>
        <v>1.732287123754864</v>
      </c>
      <c r="AE31" s="9">
        <f t="shared" si="16"/>
        <v>1.0363631161654543</v>
      </c>
      <c r="AF31" s="9">
        <f t="shared" si="16"/>
        <v>1.2483659332052464</v>
      </c>
      <c r="AG31" s="9">
        <f t="shared" si="16"/>
        <v>1.3396348124694657</v>
      </c>
      <c r="AH31" s="9">
        <f t="shared" si="16"/>
        <v>1.2156369106928508</v>
      </c>
      <c r="AI31" s="9">
        <f t="shared" si="16"/>
        <v>1.6207091822484696</v>
      </c>
      <c r="AJ31" s="9">
        <f t="shared" si="16"/>
        <v>1.6711376277240459</v>
      </c>
      <c r="AK31" s="9">
        <f t="shared" si="16"/>
        <v>1.3465723602697588</v>
      </c>
      <c r="AL31" s="9">
        <f t="shared" si="16"/>
        <v>0.7392118480781007</v>
      </c>
      <c r="AM31" s="9">
        <f t="shared" si="16"/>
        <v>1.4902796831503018</v>
      </c>
      <c r="AN31" s="9">
        <f ca="1">AVERAGE(OFFSET($A31,0,Fixtures!$D$6,1,3))</f>
        <v>1.167829048803761</v>
      </c>
      <c r="AO31" s="9">
        <f ca="1">AVERAGE(OFFSET($A31,0,Fixtures!$D$6,1,6))</f>
        <v>1.2178541337964743</v>
      </c>
      <c r="AP31" s="9">
        <f ca="1">AVERAGE(OFFSET($A31,0,Fixtures!$D$6,1,9))</f>
        <v>1.3272826636690136</v>
      </c>
      <c r="AQ31" s="9">
        <f ca="1">AVERAGE(OFFSET($A31,0,Fixtures!$D$6,1,12))</f>
        <v>1.2785720460877739</v>
      </c>
      <c r="AR31" s="9">
        <f ca="1">IF(OR(Fixtures!$D$6&lt;=0,Fixtures!$D$6&gt;39),AVERAGE(A31:AM31),AVERAGE(OFFSET($A31,0,Fixtures!$D$6,1,39-Fixtures!$D$6)))</f>
        <v>1.2886395912954114</v>
      </c>
    </row>
    <row r="32" spans="1:44" x14ac:dyDescent="0.25">
      <c r="A32" s="30" t="s">
        <v>113</v>
      </c>
      <c r="B32" s="9">
        <f>MIN(VLOOKUP($A26,$A$2:$AM$12,B$14+1,FALSE),VLOOKUP($A32,$A$2:$AM$12,B$14+1,FALSE))</f>
        <v>1.368919209230899</v>
      </c>
      <c r="C32" s="9">
        <f t="shared" ref="C32:AM32" si="17">MIN(VLOOKUP($A26,$A$2:$AM$12,C$14+1,FALSE),VLOOKUP($A32,$A$2:$AM$12,C$14+1,FALSE))</f>
        <v>0.8905675399802121</v>
      </c>
      <c r="D32" s="9">
        <f t="shared" si="17"/>
        <v>1.1766605365469094</v>
      </c>
      <c r="E32" s="9">
        <f t="shared" si="17"/>
        <v>1.7921228278486343</v>
      </c>
      <c r="F32" s="9">
        <f t="shared" si="17"/>
        <v>0.99762524243945816</v>
      </c>
      <c r="G32" s="9">
        <f t="shared" si="17"/>
        <v>1.1042547360179036</v>
      </c>
      <c r="H32" s="9">
        <f t="shared" si="17"/>
        <v>1.3224804301476139</v>
      </c>
      <c r="I32" s="9">
        <f t="shared" si="17"/>
        <v>1.1030502455403119</v>
      </c>
      <c r="J32" s="9">
        <f t="shared" si="17"/>
        <v>1.5275937042281273</v>
      </c>
      <c r="K32" s="9">
        <f t="shared" si="17"/>
        <v>1.1962001587027538</v>
      </c>
      <c r="L32" s="9">
        <f t="shared" si="17"/>
        <v>0.88462368266126012</v>
      </c>
      <c r="M32" s="9">
        <f t="shared" si="17"/>
        <v>1.1040161050091735</v>
      </c>
      <c r="N32" s="9">
        <f t="shared" si="17"/>
        <v>1.3424958433540375</v>
      </c>
      <c r="O32" s="9">
        <f t="shared" si="17"/>
        <v>1.2485613607104713</v>
      </c>
      <c r="P32" s="9">
        <f t="shared" si="17"/>
        <v>1.5481473710619753</v>
      </c>
      <c r="Q32" s="9">
        <f t="shared" si="17"/>
        <v>1.1369743165897042</v>
      </c>
      <c r="R32" s="9">
        <f t="shared" si="17"/>
        <v>1.0977193294494663</v>
      </c>
      <c r="S32" s="9">
        <f t="shared" si="17"/>
        <v>0.94374075862037987</v>
      </c>
      <c r="T32" s="9">
        <f t="shared" si="17"/>
        <v>1.6477664161775032</v>
      </c>
      <c r="U32" s="9">
        <f t="shared" si="17"/>
        <v>0.86856922561235106</v>
      </c>
      <c r="V32" s="9">
        <f t="shared" si="17"/>
        <v>0.8852968168756753</v>
      </c>
      <c r="W32" s="9">
        <f t="shared" si="17"/>
        <v>1.7869162864572006</v>
      </c>
      <c r="X32" s="9">
        <f t="shared" si="17"/>
        <v>1.0226040499378373</v>
      </c>
      <c r="Y32" s="9">
        <f t="shared" si="17"/>
        <v>1.297492299988821</v>
      </c>
      <c r="Z32" s="9">
        <f t="shared" si="17"/>
        <v>1.330353979476613</v>
      </c>
      <c r="AA32" s="9">
        <f t="shared" si="17"/>
        <v>0.91638393345208924</v>
      </c>
      <c r="AB32" s="9">
        <f t="shared" si="17"/>
        <v>1.4097855776921724</v>
      </c>
      <c r="AC32" s="9">
        <f t="shared" si="17"/>
        <v>0.734836906490965</v>
      </c>
      <c r="AD32" s="9">
        <f t="shared" si="17"/>
        <v>1.6984431149056074</v>
      </c>
      <c r="AE32" s="9">
        <f t="shared" si="17"/>
        <v>1.0363631161654543</v>
      </c>
      <c r="AF32" s="9">
        <f t="shared" si="17"/>
        <v>1.4411254844325738</v>
      </c>
      <c r="AG32" s="9">
        <f t="shared" si="17"/>
        <v>1.3396348124694657</v>
      </c>
      <c r="AH32" s="9">
        <f t="shared" si="17"/>
        <v>1.2374299723182696</v>
      </c>
      <c r="AI32" s="9">
        <f t="shared" si="17"/>
        <v>1.6207091822484696</v>
      </c>
      <c r="AJ32" s="9">
        <f t="shared" si="17"/>
        <v>1.1996855293862756</v>
      </c>
      <c r="AK32" s="9">
        <f t="shared" si="17"/>
        <v>1.7577274681750132</v>
      </c>
      <c r="AL32" s="9">
        <f t="shared" si="17"/>
        <v>0.7392118480781007</v>
      </c>
      <c r="AM32" s="9">
        <f t="shared" si="17"/>
        <v>1.4902796831503018</v>
      </c>
      <c r="AN32" s="9">
        <f ca="1">AVERAGE(OFFSET($A32,0,Fixtures!$D$6,1,3))</f>
        <v>1.1565477125206756</v>
      </c>
      <c r="AO32" s="9">
        <f ca="1">AVERAGE(OFFSET($A32,0,Fixtures!$D$6,1,6))</f>
        <v>1.2479722344637227</v>
      </c>
      <c r="AP32" s="9">
        <f ca="1">AVERAGE(OFFSET($A32,0,Fixtures!$D$6,1,9))</f>
        <v>1.3406617318435661</v>
      </c>
      <c r="AQ32" s="9">
        <f ca="1">AVERAGE(OFFSET($A32,0,Fixtures!$D$6,1,12))</f>
        <v>1.2876662358617643</v>
      </c>
      <c r="AR32" s="9">
        <f ca="1">IF(OR(Fixtures!$D$6&lt;=0,Fixtures!$D$6&gt;39),AVERAGE(A32:AM32),AVERAGE(OFFSET($A32,0,Fixtures!$D$6,1,39-Fixtures!$D$6)))</f>
        <v>1.2995861016200452</v>
      </c>
    </row>
    <row r="33" spans="1:44" x14ac:dyDescent="0.25">
      <c r="A33" s="30" t="s">
        <v>112</v>
      </c>
      <c r="B33" s="9">
        <f>MIN(VLOOKUP($A26,$A$2:$AM$12,B$14+1,FALSE),VLOOKUP($A33,$A$2:$AM$12,B$14+1,FALSE))</f>
        <v>1.0607137283261923</v>
      </c>
      <c r="C33" s="9">
        <f t="shared" ref="C33:AM33" si="18">MIN(VLOOKUP($A26,$A$2:$AM$12,C$14+1,FALSE),VLOOKUP($A33,$A$2:$AM$12,C$14+1,FALSE))</f>
        <v>0.60073697146598304</v>
      </c>
      <c r="D33" s="9">
        <f t="shared" si="18"/>
        <v>1.0975046027469655</v>
      </c>
      <c r="E33" s="9">
        <f t="shared" si="18"/>
        <v>1.7379270863785636</v>
      </c>
      <c r="F33" s="9">
        <f t="shared" si="18"/>
        <v>0.96193247906420998</v>
      </c>
      <c r="G33" s="9">
        <f t="shared" si="18"/>
        <v>1.1042547360179036</v>
      </c>
      <c r="H33" s="9">
        <f t="shared" si="18"/>
        <v>1.3249469605716198</v>
      </c>
      <c r="I33" s="9">
        <f t="shared" si="18"/>
        <v>1.1030502455403119</v>
      </c>
      <c r="J33" s="9">
        <f t="shared" si="18"/>
        <v>0.84723784862313356</v>
      </c>
      <c r="K33" s="9">
        <f t="shared" si="18"/>
        <v>1.1962001587027538</v>
      </c>
      <c r="L33" s="9">
        <f t="shared" si="18"/>
        <v>0.81556922564349443</v>
      </c>
      <c r="M33" s="9">
        <f t="shared" si="18"/>
        <v>1.3470665365254089</v>
      </c>
      <c r="N33" s="9">
        <f t="shared" si="18"/>
        <v>1.0951656796285336</v>
      </c>
      <c r="O33" s="9">
        <f t="shared" si="18"/>
        <v>1.4161631121705383</v>
      </c>
      <c r="P33" s="9">
        <f t="shared" si="18"/>
        <v>0.60431353265416132</v>
      </c>
      <c r="Q33" s="9">
        <f t="shared" si="18"/>
        <v>1.0803197453141824</v>
      </c>
      <c r="R33" s="9">
        <f t="shared" si="18"/>
        <v>0.83598966592739909</v>
      </c>
      <c r="S33" s="9">
        <f t="shared" si="18"/>
        <v>0.94374075862037987</v>
      </c>
      <c r="T33" s="9">
        <f t="shared" si="18"/>
        <v>0.74915359315701668</v>
      </c>
      <c r="U33" s="9">
        <f t="shared" si="18"/>
        <v>0.86856922561235106</v>
      </c>
      <c r="V33" s="9">
        <f t="shared" si="18"/>
        <v>1.4231078030531079</v>
      </c>
      <c r="W33" s="9">
        <f t="shared" si="18"/>
        <v>0.81407211445591943</v>
      </c>
      <c r="X33" s="9">
        <f t="shared" si="18"/>
        <v>1.0226040499378373</v>
      </c>
      <c r="Y33" s="9">
        <f t="shared" si="18"/>
        <v>1.297492299988821</v>
      </c>
      <c r="Z33" s="9">
        <f t="shared" si="18"/>
        <v>0.89739720428869085</v>
      </c>
      <c r="AA33" s="9">
        <f t="shared" si="18"/>
        <v>0.71006456193736833</v>
      </c>
      <c r="AB33" s="9">
        <f t="shared" si="18"/>
        <v>0.83968440843960013</v>
      </c>
      <c r="AC33" s="9">
        <f t="shared" si="18"/>
        <v>0.734836906490965</v>
      </c>
      <c r="AD33" s="9">
        <f t="shared" si="18"/>
        <v>0.7231892509954444</v>
      </c>
      <c r="AE33" s="9">
        <f t="shared" si="18"/>
        <v>0.9027399685327594</v>
      </c>
      <c r="AF33" s="9">
        <f t="shared" si="18"/>
        <v>1.6359882374697847</v>
      </c>
      <c r="AG33" s="9">
        <f t="shared" si="18"/>
        <v>0.90175528478147204</v>
      </c>
      <c r="AH33" s="9">
        <f t="shared" si="18"/>
        <v>1.2183194605291707</v>
      </c>
      <c r="AI33" s="9">
        <f t="shared" si="18"/>
        <v>0.94801001723812872</v>
      </c>
      <c r="AJ33" s="9">
        <f t="shared" si="18"/>
        <v>1.1634057355096172</v>
      </c>
      <c r="AK33" s="9">
        <f t="shared" si="18"/>
        <v>1.6394821843504053</v>
      </c>
      <c r="AL33" s="9">
        <f t="shared" si="18"/>
        <v>0.7392118480781007</v>
      </c>
      <c r="AM33" s="9">
        <f t="shared" si="18"/>
        <v>1.4369608637872768</v>
      </c>
      <c r="AN33" s="9">
        <f ca="1">AVERAGE(OFFSET($A33,0,Fixtures!$D$6,1,3))</f>
        <v>0.7869220420063896</v>
      </c>
      <c r="AO33" s="9">
        <f ca="1">AVERAGE(OFFSET($A33,0,Fixtures!$D$6,1,6))</f>
        <v>1.0194715181332661</v>
      </c>
      <c r="AP33" s="9">
        <f ca="1">AVERAGE(OFFSET($A33,0,Fixtures!$D$6,1,9))</f>
        <v>1.0964141162108609</v>
      </c>
      <c r="AQ33" s="9">
        <f ca="1">AVERAGE(OFFSET($A33,0,Fixtures!$D$6,1,12))</f>
        <v>1.0692351499807931</v>
      </c>
      <c r="AR33" s="9">
        <f ca="1">IF(OR(Fixtures!$D$6&lt;=0,Fixtures!$D$6&gt;39),AVERAGE(A33:AM33),AVERAGE(OFFSET($A33,0,Fixtures!$D$6,1,39-Fixtures!$D$6)))</f>
        <v>1.0948999779784661</v>
      </c>
    </row>
    <row r="34" spans="1:44" x14ac:dyDescent="0.25">
      <c r="A34" s="30" t="s">
        <v>10</v>
      </c>
      <c r="B34" s="9">
        <f>MIN(VLOOKUP($A26,$A$2:$AM$12,B$14+1,FALSE),VLOOKUP($A34,$A$2:$AM$12,B$14+1,FALSE))</f>
        <v>1.368919209230899</v>
      </c>
      <c r="C34" s="9">
        <f t="shared" ref="C34:AM34" si="19">MIN(VLOOKUP($A26,$A$2:$AM$12,C$14+1,FALSE),VLOOKUP($A34,$A$2:$AM$12,C$14+1,FALSE))</f>
        <v>0.99579393754895684</v>
      </c>
      <c r="D34" s="9">
        <f t="shared" si="19"/>
        <v>1.1766605365469094</v>
      </c>
      <c r="E34" s="9">
        <f t="shared" si="19"/>
        <v>1.3009925218978724</v>
      </c>
      <c r="F34" s="9">
        <f t="shared" si="19"/>
        <v>0.99762524243945816</v>
      </c>
      <c r="G34" s="9">
        <f t="shared" si="19"/>
        <v>0.84351500629433729</v>
      </c>
      <c r="H34" s="9">
        <f t="shared" si="19"/>
        <v>1.6002359488774867</v>
      </c>
      <c r="I34" s="9">
        <f t="shared" si="19"/>
        <v>1.1030502455403119</v>
      </c>
      <c r="J34" s="9">
        <f t="shared" si="19"/>
        <v>1.5275937042281273</v>
      </c>
      <c r="K34" s="9">
        <f t="shared" si="19"/>
        <v>1.1962001587027538</v>
      </c>
      <c r="L34" s="9">
        <f t="shared" si="19"/>
        <v>0.88462368266126012</v>
      </c>
      <c r="M34" s="9">
        <f t="shared" si="19"/>
        <v>1.1616952968671845</v>
      </c>
      <c r="N34" s="9">
        <f t="shared" si="19"/>
        <v>1.3424958433540375</v>
      </c>
      <c r="O34" s="9">
        <f t="shared" si="19"/>
        <v>0.88995048016916167</v>
      </c>
      <c r="P34" s="9">
        <f t="shared" si="19"/>
        <v>0.8591063662450833</v>
      </c>
      <c r="Q34" s="9">
        <f t="shared" si="19"/>
        <v>1.0724020758921169</v>
      </c>
      <c r="R34" s="9">
        <f t="shared" si="19"/>
        <v>0.96706987161246127</v>
      </c>
      <c r="S34" s="9">
        <f t="shared" si="19"/>
        <v>0.94374075862037987</v>
      </c>
      <c r="T34" s="9">
        <f t="shared" si="19"/>
        <v>1.6477664161775032</v>
      </c>
      <c r="U34" s="9">
        <f t="shared" si="19"/>
        <v>0.71364024826810935</v>
      </c>
      <c r="V34" s="9">
        <f t="shared" si="19"/>
        <v>1.0712323294138546</v>
      </c>
      <c r="W34" s="9">
        <f t="shared" si="19"/>
        <v>1.7869162864572006</v>
      </c>
      <c r="X34" s="9">
        <f t="shared" si="19"/>
        <v>1.0226040499378373</v>
      </c>
      <c r="Y34" s="9">
        <f t="shared" si="19"/>
        <v>1.06605518568446</v>
      </c>
      <c r="Z34" s="9">
        <f t="shared" si="19"/>
        <v>1.4875440301657259</v>
      </c>
      <c r="AA34" s="9">
        <f t="shared" si="19"/>
        <v>0.91638393345208924</v>
      </c>
      <c r="AB34" s="9">
        <f t="shared" si="19"/>
        <v>0.9931066358145485</v>
      </c>
      <c r="AC34" s="9">
        <f t="shared" si="19"/>
        <v>0.734836906490965</v>
      </c>
      <c r="AD34" s="9">
        <f t="shared" si="19"/>
        <v>0.71788899295257413</v>
      </c>
      <c r="AE34" s="9">
        <f t="shared" si="19"/>
        <v>1.0363631161654543</v>
      </c>
      <c r="AF34" s="9">
        <f t="shared" si="19"/>
        <v>1.0064688163907836</v>
      </c>
      <c r="AG34" s="9">
        <f t="shared" si="19"/>
        <v>1.3294321987712172</v>
      </c>
      <c r="AH34" s="9">
        <f t="shared" si="19"/>
        <v>1.3214748839754631</v>
      </c>
      <c r="AI34" s="9">
        <f t="shared" si="19"/>
        <v>1.6207091822484696</v>
      </c>
      <c r="AJ34" s="9">
        <f t="shared" si="19"/>
        <v>1.913046169240681</v>
      </c>
      <c r="AK34" s="9">
        <f t="shared" si="19"/>
        <v>0.99749577297262859</v>
      </c>
      <c r="AL34" s="9">
        <f t="shared" si="19"/>
        <v>0.7392118480781007</v>
      </c>
      <c r="AM34" s="9">
        <f t="shared" si="19"/>
        <v>0.91651818700652388</v>
      </c>
      <c r="AN34" s="9">
        <f ca="1">AVERAGE(OFFSET($A34,0,Fixtures!$D$6,1,3))</f>
        <v>0.82969633853633118</v>
      </c>
      <c r="AO34" s="9">
        <f ca="1">AVERAGE(OFFSET($A34,0,Fixtures!$D$6,1,6))</f>
        <v>1.0244108191244095</v>
      </c>
      <c r="AP34" s="9">
        <f ca="1">AVERAGE(OFFSET($A34,0,Fixtures!$D$6,1,9))</f>
        <v>1.1864128932453597</v>
      </c>
      <c r="AQ34" s="9">
        <f ca="1">AVERAGE(OFFSET($A34,0,Fixtures!$D$6,1,12))</f>
        <v>1.0969285344024329</v>
      </c>
      <c r="AR34" s="9">
        <f ca="1">IF(OR(Fixtures!$D$6&lt;=0,Fixtures!$D$6&gt;39),AVERAGE(A34:AM34),AVERAGE(OFFSET($A34,0,Fixtures!$D$6,1,39-Fixtures!$D$6)))</f>
        <v>1.1212223703902602</v>
      </c>
    </row>
    <row r="35" spans="1:44" x14ac:dyDescent="0.25">
      <c r="A35" s="30" t="s">
        <v>71</v>
      </c>
      <c r="B35" s="9">
        <f>MIN(VLOOKUP($A26,$A$2:$AM$12,B$14+1,FALSE),VLOOKUP($A35,$A$2:$AM$12,B$14+1,FALSE))</f>
        <v>1.0669861350861627</v>
      </c>
      <c r="C35" s="9">
        <f t="shared" ref="C35:AM35" si="20">MIN(VLOOKUP($A26,$A$2:$AM$12,C$14+1,FALSE),VLOOKUP($A35,$A$2:$AM$12,C$14+1,FALSE))</f>
        <v>0.99579393754895684</v>
      </c>
      <c r="D35" s="9">
        <f t="shared" si="20"/>
        <v>1.0344406188259261</v>
      </c>
      <c r="E35" s="9">
        <f t="shared" si="20"/>
        <v>1.1471107720131717</v>
      </c>
      <c r="F35" s="9">
        <f t="shared" si="20"/>
        <v>0.99762524243945816</v>
      </c>
      <c r="G35" s="9">
        <f t="shared" si="20"/>
        <v>1.1042547360179036</v>
      </c>
      <c r="H35" s="9">
        <f t="shared" si="20"/>
        <v>1.7995170453556482</v>
      </c>
      <c r="I35" s="9">
        <f t="shared" si="20"/>
        <v>0.98036726028021137</v>
      </c>
      <c r="J35" s="9">
        <f t="shared" si="20"/>
        <v>1.5275937042281273</v>
      </c>
      <c r="K35" s="9">
        <f t="shared" si="20"/>
        <v>0.90227832622391635</v>
      </c>
      <c r="L35" s="9">
        <f t="shared" si="20"/>
        <v>0.88462368266126012</v>
      </c>
      <c r="M35" s="9">
        <f t="shared" si="20"/>
        <v>1.3727612161479852</v>
      </c>
      <c r="N35" s="9">
        <f t="shared" si="20"/>
        <v>1.0363429965094577</v>
      </c>
      <c r="O35" s="9">
        <f t="shared" si="20"/>
        <v>1.8259447274621479</v>
      </c>
      <c r="P35" s="9">
        <f t="shared" si="20"/>
        <v>1.5481473710619753</v>
      </c>
      <c r="Q35" s="9">
        <f t="shared" si="20"/>
        <v>0.76335586673449851</v>
      </c>
      <c r="R35" s="9">
        <f t="shared" si="20"/>
        <v>1.0977193294494663</v>
      </c>
      <c r="S35" s="9">
        <f t="shared" si="20"/>
        <v>0.94374075862037987</v>
      </c>
      <c r="T35" s="9">
        <f t="shared" si="20"/>
        <v>1.4644992406655011</v>
      </c>
      <c r="U35" s="9">
        <f t="shared" si="20"/>
        <v>0.86856922561235106</v>
      </c>
      <c r="V35" s="9">
        <f t="shared" si="20"/>
        <v>1.2046353774694831</v>
      </c>
      <c r="W35" s="9">
        <f t="shared" si="20"/>
        <v>1.3478478700381964</v>
      </c>
      <c r="X35" s="9">
        <f t="shared" si="20"/>
        <v>1.0226040499378373</v>
      </c>
      <c r="Y35" s="9">
        <f t="shared" si="20"/>
        <v>1.297492299988821</v>
      </c>
      <c r="Z35" s="9">
        <f t="shared" si="20"/>
        <v>1.2426245890328216</v>
      </c>
      <c r="AA35" s="9">
        <f t="shared" si="20"/>
        <v>0.91638393345208924</v>
      </c>
      <c r="AB35" s="9">
        <f t="shared" si="20"/>
        <v>1.4097855776921724</v>
      </c>
      <c r="AC35" s="9">
        <f t="shared" si="20"/>
        <v>0.734836906490965</v>
      </c>
      <c r="AD35" s="9">
        <f t="shared" si="20"/>
        <v>1.1403217268503005</v>
      </c>
      <c r="AE35" s="9">
        <f t="shared" si="20"/>
        <v>1.0363631161654543</v>
      </c>
      <c r="AF35" s="9">
        <f t="shared" si="20"/>
        <v>1.5481173157733878</v>
      </c>
      <c r="AG35" s="9">
        <f t="shared" si="20"/>
        <v>1.2223266357391234</v>
      </c>
      <c r="AH35" s="9">
        <f t="shared" si="20"/>
        <v>1.3214748839754631</v>
      </c>
      <c r="AI35" s="9">
        <f t="shared" si="20"/>
        <v>0.91895585543790725</v>
      </c>
      <c r="AJ35" s="9">
        <f t="shared" si="20"/>
        <v>0.76790059944683386</v>
      </c>
      <c r="AK35" s="9">
        <f t="shared" si="20"/>
        <v>1.545275492320211</v>
      </c>
      <c r="AL35" s="9">
        <f t="shared" si="20"/>
        <v>0.7392118480781007</v>
      </c>
      <c r="AM35" s="9">
        <f t="shared" si="20"/>
        <v>1.4902796831503018</v>
      </c>
      <c r="AN35" s="9">
        <f ca="1">AVERAGE(OFFSET($A35,0,Fixtures!$D$6,1,3))</f>
        <v>0.97050724983557324</v>
      </c>
      <c r="AO35" s="9">
        <f ca="1">AVERAGE(OFFSET($A35,0,Fixtures!$D$6,1,6))</f>
        <v>1.1672400974991157</v>
      </c>
      <c r="AP35" s="9">
        <f ca="1">AVERAGE(OFFSET($A35,0,Fixtures!$D$6,1,9))</f>
        <v>1.1372858369110719</v>
      </c>
      <c r="AQ35" s="9">
        <f ca="1">AVERAGE(OFFSET($A35,0,Fixtures!$D$6,1,12))</f>
        <v>1.1196309427719686</v>
      </c>
      <c r="AR35" s="9">
        <f ca="1">IF(OR(Fixtures!$D$6&lt;=0,Fixtures!$D$6&gt;39),AVERAGE(A35:AM35),AVERAGE(OFFSET($A35,0,Fixtures!$D$6,1,39-Fixtures!$D$6)))</f>
        <v>1.1331876421298228</v>
      </c>
    </row>
    <row r="36" spans="1:44" x14ac:dyDescent="0.25">
      <c r="A36" s="30" t="s">
        <v>63</v>
      </c>
      <c r="B36" s="9">
        <f>MIN(VLOOKUP($A26,$A$2:$AM$12,B$14+1,FALSE),VLOOKUP($A36,$A$2:$AM$12,B$14+1,FALSE))</f>
        <v>1.368919209230899</v>
      </c>
      <c r="C36" s="9">
        <f t="shared" ref="C36:AM36" si="21">MIN(VLOOKUP($A26,$A$2:$AM$12,C$14+1,FALSE),VLOOKUP($A36,$A$2:$AM$12,C$14+1,FALSE))</f>
        <v>0.99579393754895684</v>
      </c>
      <c r="D36" s="9">
        <f t="shared" si="21"/>
        <v>1.1766605365469094</v>
      </c>
      <c r="E36" s="9">
        <f t="shared" si="21"/>
        <v>1.1188568561909493</v>
      </c>
      <c r="F36" s="9">
        <f t="shared" si="21"/>
        <v>0.99762524243945816</v>
      </c>
      <c r="G36" s="9">
        <f t="shared" si="21"/>
        <v>1.1042547360179036</v>
      </c>
      <c r="H36" s="9">
        <f t="shared" si="21"/>
        <v>1.6410459997297449</v>
      </c>
      <c r="I36" s="9">
        <f t="shared" si="21"/>
        <v>0.92940911160796003</v>
      </c>
      <c r="J36" s="9">
        <f t="shared" si="21"/>
        <v>1.5275937042281273</v>
      </c>
      <c r="K36" s="9">
        <f t="shared" si="21"/>
        <v>1.1936271195823149</v>
      </c>
      <c r="L36" s="9">
        <f t="shared" si="21"/>
        <v>0.88462368266126012</v>
      </c>
      <c r="M36" s="9">
        <f t="shared" si="21"/>
        <v>1.8848801742664569</v>
      </c>
      <c r="N36" s="9">
        <f t="shared" si="21"/>
        <v>1.3424958433540375</v>
      </c>
      <c r="O36" s="9">
        <f t="shared" si="21"/>
        <v>2.4210593957045048</v>
      </c>
      <c r="P36" s="9">
        <f t="shared" si="21"/>
        <v>1.5481473710619753</v>
      </c>
      <c r="Q36" s="9">
        <f t="shared" si="21"/>
        <v>1.1596302233400329</v>
      </c>
      <c r="R36" s="9">
        <f t="shared" si="21"/>
        <v>1.0977193294494663</v>
      </c>
      <c r="S36" s="9">
        <f t="shared" si="21"/>
        <v>0.94374075862037987</v>
      </c>
      <c r="T36" s="9">
        <f t="shared" si="21"/>
        <v>1.3883765741304095</v>
      </c>
      <c r="U36" s="9">
        <f t="shared" si="21"/>
        <v>0.86856922561235106</v>
      </c>
      <c r="V36" s="9">
        <f t="shared" si="21"/>
        <v>1.0985514543645398</v>
      </c>
      <c r="W36" s="9">
        <f t="shared" si="21"/>
        <v>1.7830726107340751</v>
      </c>
      <c r="X36" s="9">
        <f t="shared" si="21"/>
        <v>1.0226040499378373</v>
      </c>
      <c r="Y36" s="9">
        <f t="shared" si="21"/>
        <v>1.297492299988821</v>
      </c>
      <c r="Z36" s="9">
        <f t="shared" si="21"/>
        <v>1.29908824851326</v>
      </c>
      <c r="AA36" s="9">
        <f t="shared" si="21"/>
        <v>0.91638393345208924</v>
      </c>
      <c r="AB36" s="9">
        <f t="shared" si="21"/>
        <v>1.4097855776921724</v>
      </c>
      <c r="AC36" s="9">
        <f t="shared" si="21"/>
        <v>0.734836906490965</v>
      </c>
      <c r="AD36" s="9">
        <f t="shared" si="21"/>
        <v>1.732287123754864</v>
      </c>
      <c r="AE36" s="9">
        <f t="shared" si="21"/>
        <v>1.0363631161654543</v>
      </c>
      <c r="AF36" s="9">
        <f t="shared" si="21"/>
        <v>2.0054567536523282</v>
      </c>
      <c r="AG36" s="9">
        <f t="shared" si="21"/>
        <v>1.3396348124694657</v>
      </c>
      <c r="AH36" s="9">
        <f t="shared" si="21"/>
        <v>1.3214748839754631</v>
      </c>
      <c r="AI36" s="9">
        <f t="shared" si="21"/>
        <v>1.2617792902114295</v>
      </c>
      <c r="AJ36" s="9">
        <f t="shared" si="21"/>
        <v>1.6713787604827761</v>
      </c>
      <c r="AK36" s="9">
        <f t="shared" si="21"/>
        <v>1.1590266764751642</v>
      </c>
      <c r="AL36" s="9">
        <f t="shared" si="21"/>
        <v>0.7392118480781007</v>
      </c>
      <c r="AM36" s="9">
        <f t="shared" si="21"/>
        <v>1.2933720573697298</v>
      </c>
      <c r="AN36" s="9">
        <f ca="1">AVERAGE(OFFSET($A36,0,Fixtures!$D$6,1,3))</f>
        <v>1.167829048803761</v>
      </c>
      <c r="AO36" s="9">
        <f ca="1">AVERAGE(OFFSET($A36,0,Fixtures!$D$6,1,6))</f>
        <v>1.3616755994180902</v>
      </c>
      <c r="AP36" s="9">
        <f ca="1">AVERAGE(OFFSET($A36,0,Fixtures!$D$6,1,9))</f>
        <v>1.3624709248531013</v>
      </c>
      <c r="AQ36" s="9">
        <f ca="1">AVERAGE(OFFSET($A36,0,Fixtures!$D$6,1,12))</f>
        <v>1.288554273160792</v>
      </c>
      <c r="AR36" s="9">
        <f ca="1">IF(OR(Fixtures!$D$6&lt;=0,Fixtures!$D$6&gt;39),AVERAGE(A36:AM36),AVERAGE(OFFSET($A36,0,Fixtures!$D$6,1,39-Fixtures!$D$6)))</f>
        <v>1.2995292935568856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si="22">MIN(VLOOKUP($A38,$A$2:$AM$12,B$14+1,FALSE),VLOOKUP($A39,$A$2:$AM$12,B$14+1,FALSE))</f>
        <v>1.0907445564105629</v>
      </c>
      <c r="C39" s="9">
        <f t="shared" si="22"/>
        <v>1.1856885013211103</v>
      </c>
      <c r="D39" s="9">
        <f t="shared" si="22"/>
        <v>1.6329392426405744</v>
      </c>
      <c r="E39" s="9">
        <f t="shared" si="22"/>
        <v>1.4985025352337831</v>
      </c>
      <c r="F39" s="9">
        <f t="shared" si="22"/>
        <v>1.359363636910647</v>
      </c>
      <c r="G39" s="9">
        <f t="shared" si="22"/>
        <v>2.0315236467776887</v>
      </c>
      <c r="H39" s="9">
        <f t="shared" si="22"/>
        <v>1.1509059100890988</v>
      </c>
      <c r="I39" s="9">
        <f t="shared" si="22"/>
        <v>1.7892978575766132</v>
      </c>
      <c r="J39" s="9">
        <f t="shared" si="22"/>
        <v>1.0224189826718777</v>
      </c>
      <c r="K39" s="9">
        <f t="shared" si="22"/>
        <v>1.5821518377750514</v>
      </c>
      <c r="L39" s="9">
        <f t="shared" si="22"/>
        <v>1.5483058943170251</v>
      </c>
      <c r="M39" s="9">
        <f t="shared" si="22"/>
        <v>1.2762613368133715</v>
      </c>
      <c r="N39" s="9">
        <f t="shared" si="22"/>
        <v>1.009102052503192</v>
      </c>
      <c r="O39" s="9">
        <f t="shared" si="22"/>
        <v>1.9044342763251525</v>
      </c>
      <c r="P39" s="9">
        <f t="shared" si="22"/>
        <v>1.2687079286625216</v>
      </c>
      <c r="Q39" s="9">
        <f t="shared" si="22"/>
        <v>1.8326482652134548</v>
      </c>
      <c r="R39" s="9">
        <f t="shared" si="22"/>
        <v>1.924505841914298</v>
      </c>
      <c r="S39" s="9">
        <f t="shared" si="22"/>
        <v>1.1530224721027629</v>
      </c>
      <c r="T39" s="9">
        <f t="shared" si="22"/>
        <v>1.1977944335843442</v>
      </c>
      <c r="U39" s="9">
        <f t="shared" si="22"/>
        <v>1.7733456024221799</v>
      </c>
      <c r="V39" s="9">
        <f t="shared" si="22"/>
        <v>1.7192545076639625</v>
      </c>
      <c r="W39" s="9">
        <f t="shared" si="22"/>
        <v>1.0591264368576792</v>
      </c>
      <c r="X39" s="9">
        <f t="shared" si="22"/>
        <v>1.5273172457197186</v>
      </c>
      <c r="Y39" s="9">
        <f t="shared" si="22"/>
        <v>1.1871156512082361</v>
      </c>
      <c r="Z39" s="9">
        <f t="shared" si="22"/>
        <v>1.1818921569771488</v>
      </c>
      <c r="AA39" s="9">
        <f t="shared" si="22"/>
        <v>1.5057797973379834</v>
      </c>
      <c r="AB39" s="9">
        <f t="shared" si="22"/>
        <v>1.722416285486843</v>
      </c>
      <c r="AC39" s="9">
        <f t="shared" si="22"/>
        <v>1.2883055635955218</v>
      </c>
      <c r="AD39" s="9">
        <f t="shared" si="22"/>
        <v>2.7376597542077539</v>
      </c>
      <c r="AE39" s="9">
        <f t="shared" si="22"/>
        <v>0.84930034893937389</v>
      </c>
      <c r="AF39" s="9">
        <f t="shared" si="22"/>
        <v>1.5074240537393362</v>
      </c>
      <c r="AG39" s="9">
        <f t="shared" si="22"/>
        <v>0.85435676266019078</v>
      </c>
      <c r="AH39" s="9">
        <f t="shared" si="22"/>
        <v>2.3129013976834569</v>
      </c>
      <c r="AI39" s="9">
        <f t="shared" si="22"/>
        <v>1.274869226300309</v>
      </c>
      <c r="AJ39" s="9">
        <f t="shared" si="22"/>
        <v>1.0031297963135244</v>
      </c>
      <c r="AK39" s="9">
        <f t="shared" si="22"/>
        <v>2.4393289920927099</v>
      </c>
      <c r="AL39" s="9">
        <f t="shared" si="22"/>
        <v>1.359945581727213</v>
      </c>
      <c r="AM39" s="9">
        <f t="shared" si="22"/>
        <v>2.0306543218047937</v>
      </c>
      <c r="AN39" s="9">
        <f ca="1">AVERAGE(OFFSET($A39,0,Fixtures!$D$6,1,3))</f>
        <v>1.6250885555808832</v>
      </c>
      <c r="AO39" s="9">
        <f ca="1">AVERAGE(OFFSET($A39,0,Fixtures!$D$6,1,6))</f>
        <v>1.5916579801376056</v>
      </c>
      <c r="AP39" s="9">
        <f ca="1">AVERAGE(OFFSET($A39,0,Fixtures!$D$6,1,9))</f>
        <v>1.585252877281353</v>
      </c>
      <c r="AQ39" s="9">
        <f ca="1">AVERAGE(OFFSET($A39,0,Fixtures!$D$6,1,12))</f>
        <v>1.6069136962204225</v>
      </c>
      <c r="AR39" s="9">
        <f ca="1">IF(OR(Fixtures!$D$6&lt;=0,Fixtures!$D$6&gt;39),AVERAGE(A39:AM39),AVERAGE(OFFSET($A39,0,Fixtures!$D$6,1,39-Fixtures!$D$6)))</f>
        <v>1.6052614362785624</v>
      </c>
    </row>
    <row r="40" spans="1:44" x14ac:dyDescent="0.25">
      <c r="A40" s="30" t="s">
        <v>121</v>
      </c>
      <c r="B40" s="9">
        <f>MIN(VLOOKUP($A38,$A$2:$AM$12,B$14+1,FALSE),VLOOKUP($A40,$A$2:$AM$12,B$14+1,FALSE))</f>
        <v>1.0907445564105629</v>
      </c>
      <c r="C40" s="9">
        <f t="shared" ref="C40:AM40" si="23">MIN(VLOOKUP($A38,$A$2:$AM$12,C$14+1,FALSE),VLOOKUP($A40,$A$2:$AM$12,C$14+1,FALSE))</f>
        <v>0.99579393754895684</v>
      </c>
      <c r="D40" s="9">
        <f t="shared" si="23"/>
        <v>1.1766605365469094</v>
      </c>
      <c r="E40" s="9">
        <f t="shared" si="23"/>
        <v>2.3178410142641463</v>
      </c>
      <c r="F40" s="9">
        <f t="shared" si="23"/>
        <v>0.99762524243945816</v>
      </c>
      <c r="G40" s="9">
        <f t="shared" si="23"/>
        <v>1.1042547360179036</v>
      </c>
      <c r="H40" s="9">
        <f t="shared" si="23"/>
        <v>1.1509059100890988</v>
      </c>
      <c r="I40" s="9">
        <f t="shared" si="23"/>
        <v>1.1030502455403119</v>
      </c>
      <c r="J40" s="9">
        <f t="shared" si="23"/>
        <v>1.0224189826718777</v>
      </c>
      <c r="K40" s="9">
        <f t="shared" si="23"/>
        <v>1.1962001587027538</v>
      </c>
      <c r="L40" s="9">
        <f t="shared" si="23"/>
        <v>0.88462368266126012</v>
      </c>
      <c r="M40" s="9">
        <f t="shared" si="23"/>
        <v>1.2762613368133715</v>
      </c>
      <c r="N40" s="9">
        <f t="shared" si="23"/>
        <v>1.3402625053583139</v>
      </c>
      <c r="O40" s="9">
        <f t="shared" si="23"/>
        <v>1.9044342763251525</v>
      </c>
      <c r="P40" s="9">
        <f t="shared" si="23"/>
        <v>1.2687079286625216</v>
      </c>
      <c r="Q40" s="9">
        <f t="shared" si="23"/>
        <v>1.1596302233400329</v>
      </c>
      <c r="R40" s="9">
        <f t="shared" si="23"/>
        <v>1.0977193294494663</v>
      </c>
      <c r="S40" s="9">
        <f t="shared" si="23"/>
        <v>0.94374075862037987</v>
      </c>
      <c r="T40" s="9">
        <f t="shared" si="23"/>
        <v>1.1977944335843442</v>
      </c>
      <c r="U40" s="9">
        <f t="shared" si="23"/>
        <v>0.86856922561235106</v>
      </c>
      <c r="V40" s="9">
        <f t="shared" si="23"/>
        <v>1.4231078030531079</v>
      </c>
      <c r="W40" s="9">
        <f t="shared" si="23"/>
        <v>1.0591264368576792</v>
      </c>
      <c r="X40" s="9">
        <f t="shared" si="23"/>
        <v>1.0226040499378373</v>
      </c>
      <c r="Y40" s="9">
        <f t="shared" si="23"/>
        <v>1.1871156512082361</v>
      </c>
      <c r="Z40" s="9">
        <f t="shared" si="23"/>
        <v>1.1818921569771488</v>
      </c>
      <c r="AA40" s="9">
        <f t="shared" si="23"/>
        <v>0.91638393345208924</v>
      </c>
      <c r="AB40" s="9">
        <f t="shared" si="23"/>
        <v>1.4097855776921724</v>
      </c>
      <c r="AC40" s="9">
        <f t="shared" si="23"/>
        <v>0.734836906490965</v>
      </c>
      <c r="AD40" s="9">
        <f t="shared" si="23"/>
        <v>1.732287123754864</v>
      </c>
      <c r="AE40" s="9">
        <f t="shared" si="23"/>
        <v>0.84930034893937389</v>
      </c>
      <c r="AF40" s="9">
        <f t="shared" si="23"/>
        <v>2.0021205326957534</v>
      </c>
      <c r="AG40" s="9">
        <f t="shared" si="23"/>
        <v>0.85435676266019078</v>
      </c>
      <c r="AH40" s="9">
        <f t="shared" si="23"/>
        <v>1.3214748839754631</v>
      </c>
      <c r="AI40" s="9">
        <f t="shared" si="23"/>
        <v>1.274869226300309</v>
      </c>
      <c r="AJ40" s="9">
        <f t="shared" si="23"/>
        <v>1.5516125797966596</v>
      </c>
      <c r="AK40" s="9">
        <f t="shared" si="23"/>
        <v>1.7577274681750132</v>
      </c>
      <c r="AL40" s="9">
        <f t="shared" si="23"/>
        <v>0.7392118480781007</v>
      </c>
      <c r="AM40" s="9">
        <f t="shared" si="23"/>
        <v>1.4902796831503018</v>
      </c>
      <c r="AN40" s="9">
        <f ca="1">AVERAGE(OFFSET($A40,0,Fixtures!$D$6,1,3))</f>
        <v>1.1054747930617344</v>
      </c>
      <c r="AO40" s="9">
        <f ca="1">AVERAGE(OFFSET($A40,0,Fixtures!$D$6,1,6))</f>
        <v>1.2490627597527684</v>
      </c>
      <c r="AP40" s="9">
        <f ca="1">AVERAGE(OFFSET($A40,0,Fixtures!$D$6,1,9))</f>
        <v>1.3420650925320656</v>
      </c>
      <c r="AQ40" s="9">
        <f ca="1">AVERAGE(OFFSET($A40,0,Fixtures!$D$6,1,12))</f>
        <v>1.2844626797565606</v>
      </c>
      <c r="AR40" s="9">
        <f ca="1">IF(OR(Fixtures!$D$6&lt;=0,Fixtures!$D$6&gt;39),AVERAGE(A40:AM40),AVERAGE(OFFSET($A40,0,Fixtures!$D$6,1,39-Fixtures!$D$6)))</f>
        <v>1.3007343058197267</v>
      </c>
    </row>
    <row r="41" spans="1:44" x14ac:dyDescent="0.25">
      <c r="A41" s="30" t="s">
        <v>61</v>
      </c>
      <c r="B41" s="9">
        <f>MIN(VLOOKUP($A38,$A$2:$AM$12,B$14+1,FALSE),VLOOKUP($A41,$A$2:$AM$12,B$14+1,FALSE))</f>
        <v>1.0841509763357127</v>
      </c>
      <c r="C41" s="9">
        <f t="shared" ref="C41:AM41" si="24">MIN(VLOOKUP($A38,$A$2:$AM$12,C$14+1,FALSE),VLOOKUP($A41,$A$2:$AM$12,C$14+1,FALSE))</f>
        <v>1.4264313552777115</v>
      </c>
      <c r="D41" s="9">
        <f t="shared" si="24"/>
        <v>1.5960939609856182</v>
      </c>
      <c r="E41" s="9">
        <f t="shared" si="24"/>
        <v>1.4932883254905382</v>
      </c>
      <c r="F41" s="9">
        <f t="shared" si="24"/>
        <v>1.3825288349205611</v>
      </c>
      <c r="G41" s="9">
        <f t="shared" si="24"/>
        <v>0.81507418618918226</v>
      </c>
      <c r="H41" s="9">
        <f t="shared" si="24"/>
        <v>1.1509059100890988</v>
      </c>
      <c r="I41" s="9">
        <f t="shared" si="24"/>
        <v>1.1021543849480699</v>
      </c>
      <c r="J41" s="9">
        <f t="shared" si="24"/>
        <v>1.0224189826718777</v>
      </c>
      <c r="K41" s="9">
        <f t="shared" si="24"/>
        <v>1.3112224521770466</v>
      </c>
      <c r="L41" s="9">
        <f t="shared" si="24"/>
        <v>1.2989476259349695</v>
      </c>
      <c r="M41" s="9">
        <f t="shared" si="24"/>
        <v>0.91750418756382368</v>
      </c>
      <c r="N41" s="9">
        <f t="shared" si="24"/>
        <v>1.2612941890341234</v>
      </c>
      <c r="O41" s="9">
        <f t="shared" si="24"/>
        <v>0.67706371113427222</v>
      </c>
      <c r="P41" s="9">
        <f t="shared" si="24"/>
        <v>1.2687079286625216</v>
      </c>
      <c r="Q41" s="9">
        <f t="shared" si="24"/>
        <v>1.5182183079876066</v>
      </c>
      <c r="R41" s="9">
        <f t="shared" si="24"/>
        <v>0.68109469292195424</v>
      </c>
      <c r="S41" s="9">
        <f t="shared" si="24"/>
        <v>1.1530224721027629</v>
      </c>
      <c r="T41" s="9">
        <f t="shared" si="24"/>
        <v>1.1977944335843442</v>
      </c>
      <c r="U41" s="9">
        <f t="shared" si="24"/>
        <v>1.234312144209639</v>
      </c>
      <c r="V41" s="9">
        <f t="shared" si="24"/>
        <v>0.94220647732308949</v>
      </c>
      <c r="W41" s="9">
        <f t="shared" si="24"/>
        <v>1.0591264368576792</v>
      </c>
      <c r="X41" s="9">
        <f t="shared" si="24"/>
        <v>1.2369482396088594</v>
      </c>
      <c r="Y41" s="9">
        <f t="shared" si="24"/>
        <v>1.1871156512082361</v>
      </c>
      <c r="Z41" s="9">
        <f t="shared" si="24"/>
        <v>0.95488379981400506</v>
      </c>
      <c r="AA41" s="9">
        <f t="shared" si="24"/>
        <v>1.619534174526188</v>
      </c>
      <c r="AB41" s="9">
        <f t="shared" si="24"/>
        <v>0.80028193749594945</v>
      </c>
      <c r="AC41" s="9">
        <f t="shared" si="24"/>
        <v>1.0174377511550181</v>
      </c>
      <c r="AD41" s="9">
        <f t="shared" si="24"/>
        <v>1.0163279582396374</v>
      </c>
      <c r="AE41" s="9">
        <f t="shared" si="24"/>
        <v>0.84930034893937389</v>
      </c>
      <c r="AF41" s="9">
        <f t="shared" si="24"/>
        <v>0.84433743232862801</v>
      </c>
      <c r="AG41" s="9">
        <f t="shared" si="24"/>
        <v>0.85435676266019078</v>
      </c>
      <c r="AH41" s="9">
        <f t="shared" si="24"/>
        <v>0.86954345207216954</v>
      </c>
      <c r="AI41" s="9">
        <f t="shared" si="24"/>
        <v>1.274869226300309</v>
      </c>
      <c r="AJ41" s="9">
        <f t="shared" si="24"/>
        <v>1.5516125797966596</v>
      </c>
      <c r="AK41" s="9">
        <f t="shared" si="24"/>
        <v>1.0684595937176451</v>
      </c>
      <c r="AL41" s="9">
        <f t="shared" si="24"/>
        <v>1.2175799571468033</v>
      </c>
      <c r="AM41" s="9">
        <f t="shared" si="24"/>
        <v>0.94637065598333037</v>
      </c>
      <c r="AN41" s="9">
        <f ca="1">AVERAGE(OFFSET($A41,0,Fixtures!$D$6,1,3))</f>
        <v>0.96102201944467647</v>
      </c>
      <c r="AO41" s="9">
        <f ca="1">AVERAGE(OFFSET($A41,0,Fixtures!$D$6,1,6))</f>
        <v>0.90855061756583622</v>
      </c>
      <c r="AP41" s="9">
        <f ca="1">AVERAGE(OFFSET($A41,0,Fixtures!$D$6,1,9))</f>
        <v>1.0384716783566257</v>
      </c>
      <c r="AQ41" s="9">
        <f ca="1">AVERAGE(OFFSET($A41,0,Fixtures!$D$6,1,12))</f>
        <v>1.03926814481537</v>
      </c>
      <c r="AR41" s="9">
        <f ca="1">IF(OR(Fixtures!$D$6&lt;=0,Fixtures!$D$6&gt;39),AVERAGE(A41:AM41),AVERAGE(OFFSET($A41,0,Fixtures!$D$6,1,39-Fixtures!$D$6)))</f>
        <v>1.0463814289399787</v>
      </c>
    </row>
    <row r="42" spans="1:44" x14ac:dyDescent="0.25">
      <c r="A42" s="30" t="s">
        <v>53</v>
      </c>
      <c r="B42" s="9">
        <f>MIN(VLOOKUP($A38,$A$2:$AM$12,B$14+1,FALSE),VLOOKUP($A42,$A$2:$AM$12,B$14+1,FALSE))</f>
        <v>1.0907445564105629</v>
      </c>
      <c r="C42" s="9">
        <f t="shared" ref="C42:AM42" si="25">MIN(VLOOKUP($A38,$A$2:$AM$12,C$14+1,FALSE),VLOOKUP($A42,$A$2:$AM$12,C$14+1,FALSE))</f>
        <v>1.399375723785296</v>
      </c>
      <c r="D42" s="9">
        <f t="shared" si="25"/>
        <v>1.9864061376854416</v>
      </c>
      <c r="E42" s="9">
        <f t="shared" si="25"/>
        <v>1.0150531436632395</v>
      </c>
      <c r="F42" s="9">
        <f t="shared" si="25"/>
        <v>1.3825288349205611</v>
      </c>
      <c r="G42" s="9">
        <f t="shared" si="25"/>
        <v>1.1510675160730672</v>
      </c>
      <c r="H42" s="9">
        <f t="shared" si="25"/>
        <v>0.87809162314470468</v>
      </c>
      <c r="I42" s="9">
        <f t="shared" si="25"/>
        <v>1.476560008000156</v>
      </c>
      <c r="J42" s="9">
        <f t="shared" si="25"/>
        <v>1.0224189826718777</v>
      </c>
      <c r="K42" s="9">
        <f t="shared" si="25"/>
        <v>1.5367158539475414</v>
      </c>
      <c r="L42" s="9">
        <f t="shared" si="25"/>
        <v>1.3325828567119258</v>
      </c>
      <c r="M42" s="9">
        <f t="shared" si="25"/>
        <v>1.2762613368133715</v>
      </c>
      <c r="N42" s="9">
        <f t="shared" si="25"/>
        <v>1.3402625053583139</v>
      </c>
      <c r="O42" s="9">
        <f t="shared" si="25"/>
        <v>1.479275460928525</v>
      </c>
      <c r="P42" s="9">
        <f t="shared" si="25"/>
        <v>0.86215571217477238</v>
      </c>
      <c r="Q42" s="9">
        <f t="shared" si="25"/>
        <v>1.3588111125076099</v>
      </c>
      <c r="R42" s="9">
        <f t="shared" si="25"/>
        <v>1.0195392756752608</v>
      </c>
      <c r="S42" s="9">
        <f t="shared" si="25"/>
        <v>1.0961009212393893</v>
      </c>
      <c r="T42" s="9">
        <f t="shared" si="25"/>
        <v>0.9884409970910133</v>
      </c>
      <c r="U42" s="9">
        <f t="shared" si="25"/>
        <v>1.7447484120395695</v>
      </c>
      <c r="V42" s="9">
        <f t="shared" si="25"/>
        <v>1.3117171160556704</v>
      </c>
      <c r="W42" s="9">
        <f t="shared" si="25"/>
        <v>1.0287106129731474</v>
      </c>
      <c r="X42" s="9">
        <f t="shared" si="25"/>
        <v>1.5273172457197186</v>
      </c>
      <c r="Y42" s="9">
        <f t="shared" si="25"/>
        <v>1.1679720774810338</v>
      </c>
      <c r="Z42" s="9">
        <f t="shared" si="25"/>
        <v>0.93677217873230545</v>
      </c>
      <c r="AA42" s="9">
        <f t="shared" si="25"/>
        <v>1.6293838435268901</v>
      </c>
      <c r="AB42" s="9">
        <f t="shared" si="25"/>
        <v>0.73375350925942584</v>
      </c>
      <c r="AC42" s="9">
        <f t="shared" si="25"/>
        <v>1.5230154611939082</v>
      </c>
      <c r="AD42" s="9">
        <f t="shared" si="25"/>
        <v>0.909617356306747</v>
      </c>
      <c r="AE42" s="9">
        <f t="shared" si="25"/>
        <v>0.84930034893937389</v>
      </c>
      <c r="AF42" s="9">
        <f t="shared" si="25"/>
        <v>2.0021205326957534</v>
      </c>
      <c r="AG42" s="9">
        <f t="shared" si="25"/>
        <v>0.85435676266019078</v>
      </c>
      <c r="AH42" s="9">
        <f t="shared" si="25"/>
        <v>1.9906484649647291</v>
      </c>
      <c r="AI42" s="9">
        <f t="shared" si="25"/>
        <v>1.274869226300309</v>
      </c>
      <c r="AJ42" s="9">
        <f t="shared" si="25"/>
        <v>1.5163139553487899</v>
      </c>
      <c r="AK42" s="9">
        <f t="shared" si="25"/>
        <v>1.3297429516737251</v>
      </c>
      <c r="AL42" s="9">
        <f t="shared" si="25"/>
        <v>1.359945581727213</v>
      </c>
      <c r="AM42" s="9">
        <f t="shared" si="25"/>
        <v>1.0949053247170928</v>
      </c>
      <c r="AN42" s="9">
        <f ca="1">AVERAGE(OFFSET($A42,0,Fixtures!$D$6,1,3))</f>
        <v>1.0939777221466762</v>
      </c>
      <c r="AO42" s="9">
        <f ca="1">AVERAGE(OFFSET($A42,0,Fixtures!$D$6,1,6))</f>
        <v>1.3548431544601172</v>
      </c>
      <c r="AP42" s="9">
        <f ca="1">AVERAGE(OFFSET($A42,0,Fixtures!$D$6,1,9))</f>
        <v>1.3611094511203921</v>
      </c>
      <c r="AQ42" s="9">
        <f ca="1">AVERAGE(OFFSET($A42,0,Fixtures!$D$6,1,12))</f>
        <v>1.3165678073895426</v>
      </c>
      <c r="AR42" s="9">
        <f ca="1">IF(OR(Fixtures!$D$6&lt;=0,Fixtures!$D$6&gt;39),AVERAGE(A42:AM42),AVERAGE(OFFSET($A42,0,Fixtures!$D$6,1,39-Fixtures!$D$6)))</f>
        <v>1.3368032696843486</v>
      </c>
    </row>
    <row r="43" spans="1:44" x14ac:dyDescent="0.25">
      <c r="A43" s="30" t="s">
        <v>2</v>
      </c>
      <c r="B43" s="9">
        <f>MIN(VLOOKUP($A38,$A$2:$AM$12,B$14+1,FALSE),VLOOKUP($A43,$A$2:$AM$12,B$14+1,FALSE))</f>
        <v>1.0907445564105629</v>
      </c>
      <c r="C43" s="9">
        <f t="shared" ref="C43:AM43" si="26">MIN(VLOOKUP($A38,$A$2:$AM$12,C$14+1,FALSE),VLOOKUP($A43,$A$2:$AM$12,C$14+1,FALSE))</f>
        <v>1.6132189451446097</v>
      </c>
      <c r="D43" s="9">
        <f t="shared" si="26"/>
        <v>2.0115463653412449</v>
      </c>
      <c r="E43" s="9">
        <f t="shared" si="26"/>
        <v>1.1186954367408903</v>
      </c>
      <c r="F43" s="9">
        <f t="shared" si="26"/>
        <v>1.3825288349205611</v>
      </c>
      <c r="G43" s="9">
        <f t="shared" si="26"/>
        <v>1.2538832151432715</v>
      </c>
      <c r="H43" s="9">
        <f t="shared" si="26"/>
        <v>1.1509059100890988</v>
      </c>
      <c r="I43" s="9">
        <f t="shared" si="26"/>
        <v>1.6353880692378833</v>
      </c>
      <c r="J43" s="9">
        <f t="shared" si="26"/>
        <v>1.0224189826718777</v>
      </c>
      <c r="K43" s="9">
        <f t="shared" si="26"/>
        <v>1.4156435875849394</v>
      </c>
      <c r="L43" s="9">
        <f t="shared" si="26"/>
        <v>1.5483058943170251</v>
      </c>
      <c r="M43" s="9">
        <f t="shared" si="26"/>
        <v>1.0603246016391519</v>
      </c>
      <c r="N43" s="9">
        <f t="shared" si="26"/>
        <v>1.3402625053583139</v>
      </c>
      <c r="O43" s="9">
        <f t="shared" si="26"/>
        <v>1.9044342763251525</v>
      </c>
      <c r="P43" s="9">
        <f t="shared" si="26"/>
        <v>1.2687079286625216</v>
      </c>
      <c r="Q43" s="9">
        <f t="shared" si="26"/>
        <v>1.4364337094708954</v>
      </c>
      <c r="R43" s="9">
        <f t="shared" si="26"/>
        <v>1.8192910418317212</v>
      </c>
      <c r="S43" s="9">
        <f t="shared" si="26"/>
        <v>0.89706799086216626</v>
      </c>
      <c r="T43" s="9">
        <f t="shared" si="26"/>
        <v>1.1977944335843442</v>
      </c>
      <c r="U43" s="9">
        <f t="shared" si="26"/>
        <v>1.46028712433713</v>
      </c>
      <c r="V43" s="9">
        <f t="shared" si="26"/>
        <v>1.6388807343513891</v>
      </c>
      <c r="W43" s="9">
        <f t="shared" si="26"/>
        <v>1.0591264368576792</v>
      </c>
      <c r="X43" s="9">
        <f t="shared" si="26"/>
        <v>1.5273172457197186</v>
      </c>
      <c r="Y43" s="9">
        <f t="shared" si="26"/>
        <v>1.1871156512082361</v>
      </c>
      <c r="Z43" s="9">
        <f t="shared" si="26"/>
        <v>1.0799234260885402</v>
      </c>
      <c r="AA43" s="9">
        <f t="shared" si="26"/>
        <v>1.6293838435268901</v>
      </c>
      <c r="AB43" s="9">
        <f t="shared" si="26"/>
        <v>1.3400645295595321</v>
      </c>
      <c r="AC43" s="9">
        <f t="shared" si="26"/>
        <v>1.2178725156063588</v>
      </c>
      <c r="AD43" s="9">
        <f t="shared" si="26"/>
        <v>2.1457836894565236</v>
      </c>
      <c r="AE43" s="9">
        <f t="shared" si="26"/>
        <v>0.84930034893937389</v>
      </c>
      <c r="AF43" s="9">
        <f t="shared" si="26"/>
        <v>1.2483659332052464</v>
      </c>
      <c r="AG43" s="9">
        <f t="shared" si="26"/>
        <v>0.85435676266019078</v>
      </c>
      <c r="AH43" s="9">
        <f t="shared" si="26"/>
        <v>1.2156369106928508</v>
      </c>
      <c r="AI43" s="9">
        <f t="shared" si="26"/>
        <v>1.274869226300309</v>
      </c>
      <c r="AJ43" s="9">
        <f t="shared" si="26"/>
        <v>1.5516125797966596</v>
      </c>
      <c r="AK43" s="9">
        <f t="shared" si="26"/>
        <v>1.3465723602697588</v>
      </c>
      <c r="AL43" s="9">
        <f t="shared" si="26"/>
        <v>1.359945581727213</v>
      </c>
      <c r="AM43" s="9">
        <f t="shared" si="26"/>
        <v>1.9785156638827242</v>
      </c>
      <c r="AN43" s="9">
        <f ca="1">AVERAGE(OFFSET($A43,0,Fixtures!$D$6,1,3))</f>
        <v>1.4043188513340856</v>
      </c>
      <c r="AO43" s="9">
        <f ca="1">AVERAGE(OFFSET($A43,0,Fixtures!$D$6,1,6))</f>
        <v>1.2552193600934241</v>
      </c>
      <c r="AP43" s="9">
        <f ca="1">AVERAGE(OFFSET($A43,0,Fixtures!$D$6,1,9))</f>
        <v>1.300485591880808</v>
      </c>
      <c r="AQ43" s="9">
        <f ca="1">AVERAGE(OFFSET($A43,0,Fixtures!$D$6,1,12))</f>
        <v>1.3705958686559414</v>
      </c>
      <c r="AR43" s="9">
        <f ca="1">IF(OR(Fixtures!$D$6&lt;=0,Fixtures!$D$6&gt;39),AVERAGE(A43:AM43),AVERAGE(OFFSET($A43,0,Fixtures!$D$6,1,39-Fixtures!$D$6)))</f>
        <v>1.3675301429579283</v>
      </c>
    </row>
    <row r="44" spans="1:44" x14ac:dyDescent="0.25">
      <c r="A44" s="30" t="s">
        <v>113</v>
      </c>
      <c r="B44" s="9">
        <f>MIN(VLOOKUP($A38,$A$2:$AM$12,B$14+1,FALSE),VLOOKUP($A44,$A$2:$AM$12,B$14+1,FALSE))</f>
        <v>1.0907445564105629</v>
      </c>
      <c r="C44" s="9">
        <f t="shared" ref="C44:AM44" si="27">MIN(VLOOKUP($A38,$A$2:$AM$12,C$14+1,FALSE),VLOOKUP($A44,$A$2:$AM$12,C$14+1,FALSE))</f>
        <v>0.8905675399802121</v>
      </c>
      <c r="D44" s="9">
        <f t="shared" si="27"/>
        <v>1.7144931031432107</v>
      </c>
      <c r="E44" s="9">
        <f t="shared" si="27"/>
        <v>1.7921228278486343</v>
      </c>
      <c r="F44" s="9">
        <f t="shared" si="27"/>
        <v>1.3825288349205611</v>
      </c>
      <c r="G44" s="9">
        <f t="shared" si="27"/>
        <v>1.7954186134276231</v>
      </c>
      <c r="H44" s="9">
        <f t="shared" si="27"/>
        <v>1.1509059100890988</v>
      </c>
      <c r="I44" s="9">
        <f t="shared" si="27"/>
        <v>1.2319850872178157</v>
      </c>
      <c r="J44" s="9">
        <f t="shared" si="27"/>
        <v>1.0224189826718777</v>
      </c>
      <c r="K44" s="9">
        <f t="shared" si="27"/>
        <v>1.5821518377750514</v>
      </c>
      <c r="L44" s="9">
        <f t="shared" si="27"/>
        <v>1.5483058943170251</v>
      </c>
      <c r="M44" s="9">
        <f t="shared" si="27"/>
        <v>1.1040161050091735</v>
      </c>
      <c r="N44" s="9">
        <f t="shared" si="27"/>
        <v>1.3402625053583139</v>
      </c>
      <c r="O44" s="9">
        <f t="shared" si="27"/>
        <v>1.2485613607104713</v>
      </c>
      <c r="P44" s="9">
        <f t="shared" si="27"/>
        <v>1.2687079286625216</v>
      </c>
      <c r="Q44" s="9">
        <f t="shared" si="27"/>
        <v>1.1369743165897042</v>
      </c>
      <c r="R44" s="9">
        <f t="shared" si="27"/>
        <v>2.4160796289728279</v>
      </c>
      <c r="S44" s="9">
        <f t="shared" si="27"/>
        <v>1.1530224721027629</v>
      </c>
      <c r="T44" s="9">
        <f t="shared" si="27"/>
        <v>1.1977944335843442</v>
      </c>
      <c r="U44" s="9">
        <f t="shared" si="27"/>
        <v>1.328902866207329</v>
      </c>
      <c r="V44" s="9">
        <f t="shared" si="27"/>
        <v>0.8852968168756753</v>
      </c>
      <c r="W44" s="9">
        <f t="shared" si="27"/>
        <v>1.0591264368576792</v>
      </c>
      <c r="X44" s="9">
        <f t="shared" si="27"/>
        <v>1.0464112021028968</v>
      </c>
      <c r="Y44" s="9">
        <f t="shared" si="27"/>
        <v>1.1871156512082361</v>
      </c>
      <c r="Z44" s="9">
        <f t="shared" si="27"/>
        <v>1.1818921569771488</v>
      </c>
      <c r="AA44" s="9">
        <f t="shared" si="27"/>
        <v>1.6293838435268901</v>
      </c>
      <c r="AB44" s="9">
        <f t="shared" si="27"/>
        <v>1.722416285486843</v>
      </c>
      <c r="AC44" s="9">
        <f t="shared" si="27"/>
        <v>1.6173756193950335</v>
      </c>
      <c r="AD44" s="9">
        <f t="shared" si="27"/>
        <v>1.6984431149056074</v>
      </c>
      <c r="AE44" s="9">
        <f t="shared" si="27"/>
        <v>0.84930034893937389</v>
      </c>
      <c r="AF44" s="9">
        <f t="shared" si="27"/>
        <v>1.4411254844325738</v>
      </c>
      <c r="AG44" s="9">
        <f t="shared" si="27"/>
        <v>0.85435676266019078</v>
      </c>
      <c r="AH44" s="9">
        <f t="shared" si="27"/>
        <v>1.2374299723182696</v>
      </c>
      <c r="AI44" s="9">
        <f t="shared" si="27"/>
        <v>1.274869226300309</v>
      </c>
      <c r="AJ44" s="9">
        <f t="shared" si="27"/>
        <v>1.1996855293862756</v>
      </c>
      <c r="AK44" s="9">
        <f t="shared" si="27"/>
        <v>2.5611563639546731</v>
      </c>
      <c r="AL44" s="9">
        <f t="shared" si="27"/>
        <v>1.201891799071384</v>
      </c>
      <c r="AM44" s="9">
        <f t="shared" si="27"/>
        <v>2.0652591237702214</v>
      </c>
      <c r="AN44" s="9">
        <f ca="1">AVERAGE(OFFSET($A44,0,Fixtures!$D$6,1,3))</f>
        <v>1.3883730277466715</v>
      </c>
      <c r="AO44" s="9">
        <f ca="1">AVERAGE(OFFSET($A44,0,Fixtures!$D$6,1,6))</f>
        <v>1.2830052171085082</v>
      </c>
      <c r="AP44" s="9">
        <f ca="1">AVERAGE(OFFSET($A44,0,Fixtures!$D$6,1,9))</f>
        <v>1.4148602691435896</v>
      </c>
      <c r="AQ44" s="9">
        <f ca="1">AVERAGE(OFFSET($A44,0,Fixtures!$D$6,1,12))</f>
        <v>1.449105531073382</v>
      </c>
      <c r="AR44" s="9">
        <f ca="1">IF(OR(Fixtures!$D$6&lt;=0,Fixtures!$D$6&gt;39),AVERAGE(A44:AM44),AVERAGE(OFFSET($A44,0,Fixtures!$D$6,1,39-Fixtures!$D$6)))</f>
        <v>1.4546266677394468</v>
      </c>
    </row>
    <row r="45" spans="1:44" x14ac:dyDescent="0.25">
      <c r="A45" s="30" t="s">
        <v>112</v>
      </c>
      <c r="B45" s="9">
        <f>MIN(VLOOKUP($A38,$A$2:$AM$12,B$14+1,FALSE),VLOOKUP($A45,$A$2:$AM$12,B$14+1,FALSE))</f>
        <v>1.0607137283261923</v>
      </c>
      <c r="C45" s="9">
        <f t="shared" ref="C45:AM45" si="28">MIN(VLOOKUP($A38,$A$2:$AM$12,C$14+1,FALSE),VLOOKUP($A45,$A$2:$AM$12,C$14+1,FALSE))</f>
        <v>0.60073697146598304</v>
      </c>
      <c r="D45" s="9">
        <f t="shared" si="28"/>
        <v>1.0975046027469655</v>
      </c>
      <c r="E45" s="9">
        <f t="shared" si="28"/>
        <v>1.7379270863785636</v>
      </c>
      <c r="F45" s="9">
        <f t="shared" si="28"/>
        <v>0.96193247906420998</v>
      </c>
      <c r="G45" s="9">
        <f t="shared" si="28"/>
        <v>1.4608230325768732</v>
      </c>
      <c r="H45" s="9">
        <f t="shared" si="28"/>
        <v>1.1509059100890988</v>
      </c>
      <c r="I45" s="9">
        <f t="shared" si="28"/>
        <v>1.1191059848394942</v>
      </c>
      <c r="J45" s="9">
        <f t="shared" si="28"/>
        <v>0.84723784862313356</v>
      </c>
      <c r="K45" s="9">
        <f t="shared" si="28"/>
        <v>1.2160830351748919</v>
      </c>
      <c r="L45" s="9">
        <f t="shared" si="28"/>
        <v>0.81556922564349443</v>
      </c>
      <c r="M45" s="9">
        <f t="shared" si="28"/>
        <v>1.2762613368133715</v>
      </c>
      <c r="N45" s="9">
        <f t="shared" si="28"/>
        <v>1.0951656796285336</v>
      </c>
      <c r="O45" s="9">
        <f t="shared" si="28"/>
        <v>1.4161631121705383</v>
      </c>
      <c r="P45" s="9">
        <f t="shared" si="28"/>
        <v>0.60431353265416132</v>
      </c>
      <c r="Q45" s="9">
        <f t="shared" si="28"/>
        <v>1.0803197453141824</v>
      </c>
      <c r="R45" s="9">
        <f t="shared" si="28"/>
        <v>0.83598966592739909</v>
      </c>
      <c r="S45" s="9">
        <f t="shared" si="28"/>
        <v>1.1530224721027629</v>
      </c>
      <c r="T45" s="9">
        <f t="shared" si="28"/>
        <v>0.74915359315701668</v>
      </c>
      <c r="U45" s="9">
        <f t="shared" si="28"/>
        <v>1.7733456024221799</v>
      </c>
      <c r="V45" s="9">
        <f t="shared" si="28"/>
        <v>1.7192545076639625</v>
      </c>
      <c r="W45" s="9">
        <f t="shared" si="28"/>
        <v>0.81407211445591943</v>
      </c>
      <c r="X45" s="9">
        <f t="shared" si="28"/>
        <v>1.2656269096715944</v>
      </c>
      <c r="Y45" s="9">
        <f t="shared" si="28"/>
        <v>1.1871156512082361</v>
      </c>
      <c r="Z45" s="9">
        <f t="shared" si="28"/>
        <v>0.89739720428869085</v>
      </c>
      <c r="AA45" s="9">
        <f t="shared" si="28"/>
        <v>0.71006456193736833</v>
      </c>
      <c r="AB45" s="9">
        <f t="shared" si="28"/>
        <v>0.83968440843960013</v>
      </c>
      <c r="AC45" s="9">
        <f t="shared" si="28"/>
        <v>1.2488240688545098</v>
      </c>
      <c r="AD45" s="9">
        <f t="shared" si="28"/>
        <v>0.7231892509954444</v>
      </c>
      <c r="AE45" s="9">
        <f t="shared" si="28"/>
        <v>0.84930034893937389</v>
      </c>
      <c r="AF45" s="9">
        <f t="shared" si="28"/>
        <v>1.6359882374697847</v>
      </c>
      <c r="AG45" s="9">
        <f t="shared" si="28"/>
        <v>0.85435676266019078</v>
      </c>
      <c r="AH45" s="9">
        <f t="shared" si="28"/>
        <v>1.2183194605291707</v>
      </c>
      <c r="AI45" s="9">
        <f t="shared" si="28"/>
        <v>0.94801001723812872</v>
      </c>
      <c r="AJ45" s="9">
        <f t="shared" si="28"/>
        <v>1.1634057355096172</v>
      </c>
      <c r="AK45" s="9">
        <f t="shared" si="28"/>
        <v>1.6394821843504053</v>
      </c>
      <c r="AL45" s="9">
        <f t="shared" si="28"/>
        <v>0.97790632759278273</v>
      </c>
      <c r="AM45" s="9">
        <f t="shared" si="28"/>
        <v>1.4369608637872768</v>
      </c>
      <c r="AN45" s="9">
        <f ca="1">AVERAGE(OFFSET($A45,0,Fixtures!$D$6,1,3))</f>
        <v>0.94043788959644259</v>
      </c>
      <c r="AO45" s="9">
        <f ca="1">AVERAGE(OFFSET($A45,0,Fixtures!$D$6,1,6))</f>
        <v>1.0883296882414124</v>
      </c>
      <c r="AP45" s="9">
        <f ca="1">AVERAGE(OFFSET($A45,0,Fixtures!$D$6,1,9))</f>
        <v>1.142319562949625</v>
      </c>
      <c r="AQ45" s="9">
        <f ca="1">AVERAGE(OFFSET($A45,0,Fixtures!$D$6,1,12))</f>
        <v>1.1363484289602606</v>
      </c>
      <c r="AR45" s="9">
        <f ca="1">IF(OR(Fixtures!$D$6&lt;=0,Fixtures!$D$6&gt;39),AVERAGE(A45:AM45),AVERAGE(OFFSET($A45,0,Fixtures!$D$6,1,39-Fixtures!$D$6)))</f>
        <v>1.1541584779933349</v>
      </c>
    </row>
    <row r="46" spans="1:44" x14ac:dyDescent="0.25">
      <c r="A46" s="30" t="s">
        <v>10</v>
      </c>
      <c r="B46" s="9">
        <f>MIN(VLOOKUP($A38,$A$2:$AM$12,B$14+1,FALSE),VLOOKUP($A46,$A$2:$AM$12,B$14+1,FALSE))</f>
        <v>1.0907445564105629</v>
      </c>
      <c r="C46" s="9">
        <f t="shared" ref="C46:AM46" si="29">MIN(VLOOKUP($A38,$A$2:$AM$12,C$14+1,FALSE),VLOOKUP($A46,$A$2:$AM$12,C$14+1,FALSE))</f>
        <v>1.5739591914528084</v>
      </c>
      <c r="D46" s="9">
        <f t="shared" si="29"/>
        <v>1.4900862781442976</v>
      </c>
      <c r="E46" s="9">
        <f t="shared" si="29"/>
        <v>1.3009925218978724</v>
      </c>
      <c r="F46" s="9">
        <f t="shared" si="29"/>
        <v>1.3691197608369061</v>
      </c>
      <c r="G46" s="9">
        <f t="shared" si="29"/>
        <v>0.84351500629433729</v>
      </c>
      <c r="H46" s="9">
        <f t="shared" si="29"/>
        <v>1.1509059100890988</v>
      </c>
      <c r="I46" s="9">
        <f t="shared" si="29"/>
        <v>1.3820577013922619</v>
      </c>
      <c r="J46" s="9">
        <f t="shared" si="29"/>
        <v>1.0224189826718777</v>
      </c>
      <c r="K46" s="9">
        <f t="shared" si="29"/>
        <v>1.3037710252266161</v>
      </c>
      <c r="L46" s="9">
        <f t="shared" si="29"/>
        <v>1.5483058943170251</v>
      </c>
      <c r="M46" s="9">
        <f t="shared" si="29"/>
        <v>1.1616952968671845</v>
      </c>
      <c r="N46" s="9">
        <f t="shared" si="29"/>
        <v>1.3402625053583139</v>
      </c>
      <c r="O46" s="9">
        <f t="shared" si="29"/>
        <v>0.88995048016916167</v>
      </c>
      <c r="P46" s="9">
        <f t="shared" si="29"/>
        <v>0.8591063662450833</v>
      </c>
      <c r="Q46" s="9">
        <f t="shared" si="29"/>
        <v>1.0724020758921169</v>
      </c>
      <c r="R46" s="9">
        <f t="shared" si="29"/>
        <v>0.96706987161246127</v>
      </c>
      <c r="S46" s="9">
        <f t="shared" si="29"/>
        <v>1.1530224721027629</v>
      </c>
      <c r="T46" s="9">
        <f t="shared" si="29"/>
        <v>1.1977944335843442</v>
      </c>
      <c r="U46" s="9">
        <f t="shared" si="29"/>
        <v>0.71364024826810935</v>
      </c>
      <c r="V46" s="9">
        <f t="shared" si="29"/>
        <v>1.0712323294138546</v>
      </c>
      <c r="W46" s="9">
        <f t="shared" si="29"/>
        <v>1.0591264368576792</v>
      </c>
      <c r="X46" s="9">
        <f t="shared" si="29"/>
        <v>1.1261802356054624</v>
      </c>
      <c r="Y46" s="9">
        <f t="shared" si="29"/>
        <v>1.06605518568446</v>
      </c>
      <c r="Z46" s="9">
        <f t="shared" si="29"/>
        <v>1.1818921569771488</v>
      </c>
      <c r="AA46" s="9">
        <f t="shared" si="29"/>
        <v>0.96884835179652373</v>
      </c>
      <c r="AB46" s="9">
        <f t="shared" si="29"/>
        <v>0.9931066358145485</v>
      </c>
      <c r="AC46" s="9">
        <f t="shared" si="29"/>
        <v>1.4446352403099734</v>
      </c>
      <c r="AD46" s="9">
        <f t="shared" si="29"/>
        <v>0.71788899295257413</v>
      </c>
      <c r="AE46" s="9">
        <f t="shared" si="29"/>
        <v>0.84930034893937389</v>
      </c>
      <c r="AF46" s="9">
        <f t="shared" si="29"/>
        <v>1.0064688163907836</v>
      </c>
      <c r="AG46" s="9">
        <f t="shared" si="29"/>
        <v>0.85435676266019078</v>
      </c>
      <c r="AH46" s="9">
        <f t="shared" si="29"/>
        <v>1.8578636036186367</v>
      </c>
      <c r="AI46" s="9">
        <f t="shared" si="29"/>
        <v>1.274869226300309</v>
      </c>
      <c r="AJ46" s="9">
        <f t="shared" si="29"/>
        <v>1.5516125797966596</v>
      </c>
      <c r="AK46" s="9">
        <f t="shared" si="29"/>
        <v>0.99749577297262859</v>
      </c>
      <c r="AL46" s="9">
        <f t="shared" si="29"/>
        <v>1.260065626686603</v>
      </c>
      <c r="AM46" s="9">
        <f t="shared" si="29"/>
        <v>0.91651818700652388</v>
      </c>
      <c r="AN46" s="9">
        <f ca="1">AVERAGE(OFFSET($A46,0,Fixtures!$D$6,1,3))</f>
        <v>1.0039415274006405</v>
      </c>
      <c r="AO46" s="9">
        <f ca="1">AVERAGE(OFFSET($A46,0,Fixtures!$D$6,1,6))</f>
        <v>1.1217522941452553</v>
      </c>
      <c r="AP46" s="9">
        <f ca="1">AVERAGE(OFFSET($A46,0,Fixtures!$D$6,1,9))</f>
        <v>1.1727212604379034</v>
      </c>
      <c r="AQ46" s="9">
        <f ca="1">AVERAGE(OFFSET($A46,0,Fixtures!$D$6,1,12))</f>
        <v>1.1445847237529081</v>
      </c>
      <c r="AR46" s="9">
        <f ca="1">IF(OR(Fixtures!$D$6&lt;=0,Fixtures!$D$6&gt;39),AVERAGE(A46:AM46),AVERAGE(OFFSET($A46,0,Fixtures!$D$6,1,39-Fixtures!$D$6)))</f>
        <v>1.1573704688758417</v>
      </c>
    </row>
    <row r="47" spans="1:44" x14ac:dyDescent="0.25">
      <c r="A47" s="30" t="s">
        <v>71</v>
      </c>
      <c r="B47" s="9">
        <f>MIN(VLOOKUP($A38,$A$2:$AM$12,B$14+1,FALSE),VLOOKUP($A47,$A$2:$AM$12,B$14+1,FALSE))</f>
        <v>1.0669861350861627</v>
      </c>
      <c r="C47" s="9">
        <f t="shared" ref="C47:AM47" si="30">MIN(VLOOKUP($A38,$A$2:$AM$12,C$14+1,FALSE),VLOOKUP($A47,$A$2:$AM$12,C$14+1,FALSE))</f>
        <v>1.7655426048670988</v>
      </c>
      <c r="D47" s="9">
        <f t="shared" si="30"/>
        <v>1.0344406188259261</v>
      </c>
      <c r="E47" s="9">
        <f t="shared" si="30"/>
        <v>1.1471107720131717</v>
      </c>
      <c r="F47" s="9">
        <f t="shared" si="30"/>
        <v>1.0765842839466488</v>
      </c>
      <c r="G47" s="9">
        <f t="shared" si="30"/>
        <v>2.0315236467776887</v>
      </c>
      <c r="H47" s="9">
        <f t="shared" si="30"/>
        <v>1.1509059100890988</v>
      </c>
      <c r="I47" s="9">
        <f t="shared" si="30"/>
        <v>0.98036726028021137</v>
      </c>
      <c r="J47" s="9">
        <f t="shared" si="30"/>
        <v>1.0224189826718777</v>
      </c>
      <c r="K47" s="9">
        <f t="shared" si="30"/>
        <v>0.90227832622391635</v>
      </c>
      <c r="L47" s="9">
        <f t="shared" si="30"/>
        <v>1.4783385005031588</v>
      </c>
      <c r="M47" s="9">
        <f t="shared" si="30"/>
        <v>1.2762613368133715</v>
      </c>
      <c r="N47" s="9">
        <f t="shared" si="30"/>
        <v>1.0363429965094577</v>
      </c>
      <c r="O47" s="9">
        <f t="shared" si="30"/>
        <v>1.8259447274621479</v>
      </c>
      <c r="P47" s="9">
        <f t="shared" si="30"/>
        <v>1.2687079286625216</v>
      </c>
      <c r="Q47" s="9">
        <f t="shared" si="30"/>
        <v>0.76335586673449851</v>
      </c>
      <c r="R47" s="9">
        <f t="shared" si="30"/>
        <v>2.4570188801440924</v>
      </c>
      <c r="S47" s="9">
        <f t="shared" si="30"/>
        <v>1.1530224721027629</v>
      </c>
      <c r="T47" s="9">
        <f t="shared" si="30"/>
        <v>1.1977944335843442</v>
      </c>
      <c r="U47" s="9">
        <f t="shared" si="30"/>
        <v>1.0622912294839997</v>
      </c>
      <c r="V47" s="9">
        <f t="shared" si="30"/>
        <v>1.2046353774694831</v>
      </c>
      <c r="W47" s="9">
        <f t="shared" si="30"/>
        <v>1.0591264368576792</v>
      </c>
      <c r="X47" s="9">
        <f t="shared" si="30"/>
        <v>1.1458595353586518</v>
      </c>
      <c r="Y47" s="9">
        <f t="shared" si="30"/>
        <v>1.1871156512082361</v>
      </c>
      <c r="Z47" s="9">
        <f t="shared" si="30"/>
        <v>1.1818921569771488</v>
      </c>
      <c r="AA47" s="9">
        <f t="shared" si="30"/>
        <v>1.5938928684620457</v>
      </c>
      <c r="AB47" s="9">
        <f t="shared" si="30"/>
        <v>1.722416285486843</v>
      </c>
      <c r="AC47" s="9">
        <f t="shared" si="30"/>
        <v>1.644781233815467</v>
      </c>
      <c r="AD47" s="9">
        <f t="shared" si="30"/>
        <v>1.1403217268503005</v>
      </c>
      <c r="AE47" s="9">
        <f t="shared" si="30"/>
        <v>0.84930034893937389</v>
      </c>
      <c r="AF47" s="9">
        <f t="shared" si="30"/>
        <v>1.5481173157733878</v>
      </c>
      <c r="AG47" s="9">
        <f t="shared" si="30"/>
        <v>0.85435676266019078</v>
      </c>
      <c r="AH47" s="9">
        <f t="shared" si="30"/>
        <v>2.2083822044553365</v>
      </c>
      <c r="AI47" s="9">
        <f t="shared" si="30"/>
        <v>0.91895585543790725</v>
      </c>
      <c r="AJ47" s="9">
        <f t="shared" si="30"/>
        <v>0.76790059944683386</v>
      </c>
      <c r="AK47" s="9">
        <f t="shared" si="30"/>
        <v>1.545275492320211</v>
      </c>
      <c r="AL47" s="9">
        <f t="shared" si="30"/>
        <v>1.359945581727213</v>
      </c>
      <c r="AM47" s="9">
        <f t="shared" si="30"/>
        <v>1.608230843920303</v>
      </c>
      <c r="AN47" s="9">
        <f ca="1">AVERAGE(OFFSET($A47,0,Fixtures!$D$6,1,3))</f>
        <v>1.2114677698683805</v>
      </c>
      <c r="AO47" s="9">
        <f ca="1">AVERAGE(OFFSET($A47,0,Fixtures!$D$6,1,6))</f>
        <v>1.3742099320823431</v>
      </c>
      <c r="AP47" s="9">
        <f ca="1">AVERAGE(OFFSET($A47,0,Fixtures!$D$6,1,9))</f>
        <v>1.2752657266332235</v>
      </c>
      <c r="AQ47" s="9">
        <f ca="1">AVERAGE(OFFSET($A47,0,Fixtures!$D$6,1,12))</f>
        <v>1.3047529779345757</v>
      </c>
      <c r="AR47" s="9">
        <f ca="1">IF(OR(Fixtures!$D$6&lt;=0,Fixtures!$D$6&gt;39),AVERAGE(A47:AM47),AVERAGE(OFFSET($A47,0,Fixtures!$D$6,1,39-Fixtures!$D$6)))</f>
        <v>1.3132334513951389</v>
      </c>
    </row>
    <row r="48" spans="1:44" x14ac:dyDescent="0.25">
      <c r="A48" s="30" t="s">
        <v>63</v>
      </c>
      <c r="B48" s="9">
        <f>MIN(VLOOKUP($A38,$A$2:$AM$12,B$14+1,FALSE),VLOOKUP($A48,$A$2:$AM$12,B$14+1,FALSE))</f>
        <v>1.0907445564105629</v>
      </c>
      <c r="C48" s="9">
        <f t="shared" ref="C48:AM48" si="31">MIN(VLOOKUP($A38,$A$2:$AM$12,C$14+1,FALSE),VLOOKUP($A48,$A$2:$AM$12,C$14+1,FALSE))</f>
        <v>1.7655426048670988</v>
      </c>
      <c r="D48" s="9">
        <f t="shared" si="31"/>
        <v>1.7313855290554923</v>
      </c>
      <c r="E48" s="9">
        <f t="shared" si="31"/>
        <v>1.1188568561909493</v>
      </c>
      <c r="F48" s="9">
        <f t="shared" si="31"/>
        <v>1.3825288349205611</v>
      </c>
      <c r="G48" s="9">
        <f t="shared" si="31"/>
        <v>1.6943471264690084</v>
      </c>
      <c r="H48" s="9">
        <f t="shared" si="31"/>
        <v>1.1509059100890988</v>
      </c>
      <c r="I48" s="9">
        <f t="shared" si="31"/>
        <v>0.92940911160796003</v>
      </c>
      <c r="J48" s="9">
        <f t="shared" si="31"/>
        <v>1.0224189826718777</v>
      </c>
      <c r="K48" s="9">
        <f t="shared" si="31"/>
        <v>1.1936271195823149</v>
      </c>
      <c r="L48" s="9">
        <f t="shared" si="31"/>
        <v>0.93494246266575209</v>
      </c>
      <c r="M48" s="9">
        <f t="shared" si="31"/>
        <v>1.2762613368133715</v>
      </c>
      <c r="N48" s="9">
        <f t="shared" si="31"/>
        <v>1.3402625053583139</v>
      </c>
      <c r="O48" s="9">
        <f t="shared" si="31"/>
        <v>1.9044342763251525</v>
      </c>
      <c r="P48" s="9">
        <f t="shared" si="31"/>
        <v>1.2687079286625216</v>
      </c>
      <c r="Q48" s="9">
        <f t="shared" si="31"/>
        <v>1.3107742882677802</v>
      </c>
      <c r="R48" s="9">
        <f t="shared" si="31"/>
        <v>2.2231435441185665</v>
      </c>
      <c r="S48" s="9">
        <f t="shared" si="31"/>
        <v>1.1530224721027629</v>
      </c>
      <c r="T48" s="9">
        <f t="shared" si="31"/>
        <v>1.1977944335843442</v>
      </c>
      <c r="U48" s="9">
        <f t="shared" si="31"/>
        <v>1.6979657092446216</v>
      </c>
      <c r="V48" s="9">
        <f t="shared" si="31"/>
        <v>1.0985514543645398</v>
      </c>
      <c r="W48" s="9">
        <f t="shared" si="31"/>
        <v>1.0591264368576792</v>
      </c>
      <c r="X48" s="9">
        <f t="shared" si="31"/>
        <v>1.5129334373176269</v>
      </c>
      <c r="Y48" s="9">
        <f t="shared" si="31"/>
        <v>1.1871156512082361</v>
      </c>
      <c r="Z48" s="9">
        <f t="shared" si="31"/>
        <v>1.1818921569771488</v>
      </c>
      <c r="AA48" s="9">
        <f t="shared" si="31"/>
        <v>1.6293838435268901</v>
      </c>
      <c r="AB48" s="9">
        <f t="shared" si="31"/>
        <v>1.722416285486843</v>
      </c>
      <c r="AC48" s="9">
        <f t="shared" si="31"/>
        <v>1.4882200584595364</v>
      </c>
      <c r="AD48" s="9">
        <f t="shared" si="31"/>
        <v>1.9580702330913755</v>
      </c>
      <c r="AE48" s="9">
        <f t="shared" si="31"/>
        <v>0.84930034893937389</v>
      </c>
      <c r="AF48" s="9">
        <f t="shared" si="31"/>
        <v>2.0021205326957534</v>
      </c>
      <c r="AG48" s="9">
        <f t="shared" si="31"/>
        <v>0.85435676266019078</v>
      </c>
      <c r="AH48" s="9">
        <f t="shared" si="31"/>
        <v>1.3966424442290866</v>
      </c>
      <c r="AI48" s="9">
        <f t="shared" si="31"/>
        <v>1.2617792902114295</v>
      </c>
      <c r="AJ48" s="9">
        <f t="shared" si="31"/>
        <v>1.5516125797966596</v>
      </c>
      <c r="AK48" s="9">
        <f t="shared" si="31"/>
        <v>1.1590266764751642</v>
      </c>
      <c r="AL48" s="9">
        <f t="shared" si="31"/>
        <v>1.359945581727213</v>
      </c>
      <c r="AM48" s="9">
        <f t="shared" si="31"/>
        <v>1.2933720573697298</v>
      </c>
      <c r="AN48" s="9">
        <f ca="1">AVERAGE(OFFSET($A48,0,Fixtures!$D$6,1,3))</f>
        <v>1.4318635468300951</v>
      </c>
      <c r="AO48" s="9">
        <f ca="1">AVERAGE(OFFSET($A48,0,Fixtures!$D$6,1,6))</f>
        <v>1.4247850633458861</v>
      </c>
      <c r="AP48" s="9">
        <f ca="1">AVERAGE(OFFSET($A48,0,Fixtures!$D$6,1,9))</f>
        <v>1.3912365473953967</v>
      </c>
      <c r="AQ48" s="9">
        <f ca="1">AVERAGE(OFFSET($A48,0,Fixtures!$D$6,1,12))</f>
        <v>1.3838591760404675</v>
      </c>
      <c r="AR48" s="9">
        <f ca="1">IF(OR(Fixtures!$D$6&lt;=0,Fixtures!$D$6&gt;39),AVERAGE(A48:AM48),AVERAGE(OFFSET($A48,0,Fixtures!$D$6,1,39-Fixtures!$D$6)))</f>
        <v>1.3794951423323194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si="32">MIN(VLOOKUP($A50,$A$2:$AM$12,B$14+1,FALSE),VLOOKUP($A51,$A$2:$AM$12,B$14+1,FALSE))</f>
        <v>1.0841509763357127</v>
      </c>
      <c r="C51" s="9">
        <f t="shared" si="32"/>
        <v>1.1856885013211103</v>
      </c>
      <c r="D51" s="9">
        <f t="shared" si="32"/>
        <v>1.5960939609856182</v>
      </c>
      <c r="E51" s="9">
        <f t="shared" si="32"/>
        <v>1.4932883254905382</v>
      </c>
      <c r="F51" s="9">
        <f t="shared" si="32"/>
        <v>1.359363636910647</v>
      </c>
      <c r="G51" s="9">
        <f t="shared" si="32"/>
        <v>0.81507418618918226</v>
      </c>
      <c r="H51" s="9">
        <f t="shared" si="32"/>
        <v>1.3618635610238341</v>
      </c>
      <c r="I51" s="9">
        <f t="shared" si="32"/>
        <v>1.1021543849480699</v>
      </c>
      <c r="J51" s="9">
        <f t="shared" si="32"/>
        <v>1.402131864050512</v>
      </c>
      <c r="K51" s="9">
        <f t="shared" si="32"/>
        <v>1.3112224521770466</v>
      </c>
      <c r="L51" s="9">
        <f t="shared" si="32"/>
        <v>1.2989476259349695</v>
      </c>
      <c r="M51" s="9">
        <f t="shared" si="32"/>
        <v>0.91750418756382368</v>
      </c>
      <c r="N51" s="9">
        <f t="shared" si="32"/>
        <v>1.009102052503192</v>
      </c>
      <c r="O51" s="9">
        <f t="shared" si="32"/>
        <v>0.67706371113427222</v>
      </c>
      <c r="P51" s="9">
        <f t="shared" si="32"/>
        <v>1.7626416521490054</v>
      </c>
      <c r="Q51" s="9">
        <f t="shared" si="32"/>
        <v>1.5182183079876066</v>
      </c>
      <c r="R51" s="9">
        <f t="shared" si="32"/>
        <v>0.68109469292195424</v>
      </c>
      <c r="S51" s="9">
        <f t="shared" si="32"/>
        <v>1.1954828942840729</v>
      </c>
      <c r="T51" s="9">
        <f t="shared" si="32"/>
        <v>1.2076045266148052</v>
      </c>
      <c r="U51" s="9">
        <f t="shared" si="32"/>
        <v>1.234312144209639</v>
      </c>
      <c r="V51" s="9">
        <f t="shared" si="32"/>
        <v>0.94220647732308949</v>
      </c>
      <c r="W51" s="9">
        <f t="shared" si="32"/>
        <v>1.9587397125113908</v>
      </c>
      <c r="X51" s="9">
        <f t="shared" si="32"/>
        <v>1.2369482396088594</v>
      </c>
      <c r="Y51" s="9">
        <f t="shared" si="32"/>
        <v>1.2509606150546317</v>
      </c>
      <c r="Z51" s="9">
        <f t="shared" si="32"/>
        <v>0.95488379981400506</v>
      </c>
      <c r="AA51" s="9">
        <f t="shared" si="32"/>
        <v>1.5057797973379834</v>
      </c>
      <c r="AB51" s="9">
        <f t="shared" si="32"/>
        <v>0.80028193749594945</v>
      </c>
      <c r="AC51" s="9">
        <f t="shared" si="32"/>
        <v>1.0174377511550181</v>
      </c>
      <c r="AD51" s="9">
        <f t="shared" si="32"/>
        <v>1.0163279582396374</v>
      </c>
      <c r="AE51" s="9">
        <f t="shared" si="32"/>
        <v>1.9426920830988548</v>
      </c>
      <c r="AF51" s="9">
        <f t="shared" si="32"/>
        <v>0.84433743232862801</v>
      </c>
      <c r="AG51" s="9">
        <f t="shared" si="32"/>
        <v>1.0114161610771228</v>
      </c>
      <c r="AH51" s="9">
        <f t="shared" si="32"/>
        <v>0.86954345207216954</v>
      </c>
      <c r="AI51" s="9">
        <f t="shared" si="32"/>
        <v>1.3705926752496629</v>
      </c>
      <c r="AJ51" s="9">
        <f t="shared" si="32"/>
        <v>1.0031297963135244</v>
      </c>
      <c r="AK51" s="9">
        <f t="shared" si="32"/>
        <v>1.0684595937176451</v>
      </c>
      <c r="AL51" s="9">
        <f t="shared" si="32"/>
        <v>1.2175799571468033</v>
      </c>
      <c r="AM51" s="9">
        <f t="shared" si="32"/>
        <v>0.94637065598333037</v>
      </c>
      <c r="AN51" s="9">
        <f ca="1">AVERAGE(OFFSET($A51,0,Fixtures!$D$6,1,3))</f>
        <v>1.3254859308311702</v>
      </c>
      <c r="AO51" s="9">
        <f ca="1">AVERAGE(OFFSET($A51,0,Fixtures!$D$6,1,6))</f>
        <v>1.1169591396619052</v>
      </c>
      <c r="AP51" s="9">
        <f ca="1">AVERAGE(OFFSET($A51,0,Fixtures!$D$6,1,9))</f>
        <v>1.1271041003613627</v>
      </c>
      <c r="AQ51" s="9">
        <f ca="1">AVERAGE(OFFSET($A51,0,Fixtures!$D$6,1,12))</f>
        <v>1.1361144539344641</v>
      </c>
      <c r="AR51" s="9">
        <f ca="1">IF(OR(Fixtures!$D$6&lt;=0,Fixtures!$D$6&gt;39),AVERAGE(A51:AM51),AVERAGE(OFFSET($A51,0,Fixtures!$D$6,1,39-Fixtures!$D$6)))</f>
        <v>1.1188988651256724</v>
      </c>
    </row>
    <row r="52" spans="1:44" x14ac:dyDescent="0.25">
      <c r="A52" s="30" t="s">
        <v>121</v>
      </c>
      <c r="B52" s="9">
        <f>MIN(VLOOKUP($A50,$A$2:$AM$12,B$14+1,FALSE),VLOOKUP($A52,$A$2:$AM$12,B$14+1,FALSE))</f>
        <v>1.0841509763357127</v>
      </c>
      <c r="C52" s="9">
        <f t="shared" ref="C52:AM52" si="33">MIN(VLOOKUP($A50,$A$2:$AM$12,C$14+1,FALSE),VLOOKUP($A52,$A$2:$AM$12,C$14+1,FALSE))</f>
        <v>0.99579393754895684</v>
      </c>
      <c r="D52" s="9">
        <f t="shared" si="33"/>
        <v>1.1766605365469094</v>
      </c>
      <c r="E52" s="9">
        <f t="shared" si="33"/>
        <v>1.4932883254905382</v>
      </c>
      <c r="F52" s="9">
        <f t="shared" si="33"/>
        <v>0.99762524243945816</v>
      </c>
      <c r="G52" s="9">
        <f t="shared" si="33"/>
        <v>0.81507418618918226</v>
      </c>
      <c r="H52" s="9">
        <f t="shared" si="33"/>
        <v>1.4074936266184426</v>
      </c>
      <c r="I52" s="9">
        <f t="shared" si="33"/>
        <v>1.1021543849480699</v>
      </c>
      <c r="J52" s="9">
        <f t="shared" si="33"/>
        <v>1.5275937042281273</v>
      </c>
      <c r="K52" s="9">
        <f t="shared" si="33"/>
        <v>1.1962001587027538</v>
      </c>
      <c r="L52" s="9">
        <f t="shared" si="33"/>
        <v>0.88462368266126012</v>
      </c>
      <c r="M52" s="9">
        <f t="shared" si="33"/>
        <v>0.91750418756382368</v>
      </c>
      <c r="N52" s="9">
        <f t="shared" si="33"/>
        <v>1.2612941890341234</v>
      </c>
      <c r="O52" s="9">
        <f t="shared" si="33"/>
        <v>0.67706371113427222</v>
      </c>
      <c r="P52" s="9">
        <f t="shared" si="33"/>
        <v>1.5481473710619753</v>
      </c>
      <c r="Q52" s="9">
        <f t="shared" si="33"/>
        <v>1.1596302233400329</v>
      </c>
      <c r="R52" s="9">
        <f t="shared" si="33"/>
        <v>0.68109469292195424</v>
      </c>
      <c r="S52" s="9">
        <f t="shared" si="33"/>
        <v>0.94374075862037987</v>
      </c>
      <c r="T52" s="9">
        <f t="shared" si="33"/>
        <v>1.646428155292796</v>
      </c>
      <c r="U52" s="9">
        <f t="shared" si="33"/>
        <v>0.86856922561235106</v>
      </c>
      <c r="V52" s="9">
        <f t="shared" si="33"/>
        <v>0.94220647732308949</v>
      </c>
      <c r="W52" s="9">
        <f t="shared" si="33"/>
        <v>1.7869162864572006</v>
      </c>
      <c r="X52" s="9">
        <f t="shared" si="33"/>
        <v>1.0226040499378373</v>
      </c>
      <c r="Y52" s="9">
        <f t="shared" si="33"/>
        <v>1.297492299988821</v>
      </c>
      <c r="Z52" s="9">
        <f t="shared" si="33"/>
        <v>0.95488379981400506</v>
      </c>
      <c r="AA52" s="9">
        <f t="shared" si="33"/>
        <v>0.91638393345208924</v>
      </c>
      <c r="AB52" s="9">
        <f t="shared" si="33"/>
        <v>0.80028193749594945</v>
      </c>
      <c r="AC52" s="9">
        <f t="shared" si="33"/>
        <v>0.734836906490965</v>
      </c>
      <c r="AD52" s="9">
        <f t="shared" si="33"/>
        <v>1.0163279582396374</v>
      </c>
      <c r="AE52" s="9">
        <f t="shared" si="33"/>
        <v>1.0363631161654543</v>
      </c>
      <c r="AF52" s="9">
        <f t="shared" si="33"/>
        <v>0.84433743232862801</v>
      </c>
      <c r="AG52" s="9">
        <f t="shared" si="33"/>
        <v>1.0114161610771228</v>
      </c>
      <c r="AH52" s="9">
        <f t="shared" si="33"/>
        <v>0.86954345207216954</v>
      </c>
      <c r="AI52" s="9">
        <f t="shared" si="33"/>
        <v>1.3705926752496629</v>
      </c>
      <c r="AJ52" s="9">
        <f t="shared" si="33"/>
        <v>1.913046169240681</v>
      </c>
      <c r="AK52" s="9">
        <f t="shared" si="33"/>
        <v>1.0684595937176451</v>
      </c>
      <c r="AL52" s="9">
        <f t="shared" si="33"/>
        <v>0.7392118480781007</v>
      </c>
      <c r="AM52" s="9">
        <f t="shared" si="33"/>
        <v>0.94637065598333037</v>
      </c>
      <c r="AN52" s="9">
        <f ca="1">AVERAGE(OFFSET($A52,0,Fixtures!$D$6,1,3))</f>
        <v>0.92917599363201886</v>
      </c>
      <c r="AO52" s="9">
        <f ca="1">AVERAGE(OFFSET($A52,0,Fixtures!$D$6,1,6))</f>
        <v>0.91880417106232948</v>
      </c>
      <c r="AP52" s="9">
        <f ca="1">AVERAGE(OFFSET($A52,0,Fixtures!$D$6,1,9))</f>
        <v>1.0961026071757738</v>
      </c>
      <c r="AQ52" s="9">
        <f ca="1">AVERAGE(OFFSET($A52,0,Fixtures!$D$6,1,12))</f>
        <v>1.0399734968562846</v>
      </c>
      <c r="AR52" s="9">
        <f ca="1">IF(OR(Fixtures!$D$6&lt;=0,Fixtures!$D$6&gt;39),AVERAGE(A52:AM52),AVERAGE(OFFSET($A52,0,Fixtures!$D$6,1,39-Fixtures!$D$6)))</f>
        <v>1.0500459971493996</v>
      </c>
    </row>
    <row r="53" spans="1:44" x14ac:dyDescent="0.25">
      <c r="A53" s="30" t="s">
        <v>73</v>
      </c>
      <c r="B53" s="9">
        <f>MIN(VLOOKUP($A50,$A$2:$AM$12,B$14+1,FALSE),VLOOKUP($A53,$A$2:$AM$12,B$14+1,FALSE))</f>
        <v>1.0841509763357127</v>
      </c>
      <c r="C53" s="9">
        <f t="shared" ref="C53:AM53" si="34">MIN(VLOOKUP($A50,$A$2:$AM$12,C$14+1,FALSE),VLOOKUP($A53,$A$2:$AM$12,C$14+1,FALSE))</f>
        <v>1.4264313552777115</v>
      </c>
      <c r="D53" s="9">
        <f t="shared" si="34"/>
        <v>1.5960939609856182</v>
      </c>
      <c r="E53" s="9">
        <f t="shared" si="34"/>
        <v>1.4932883254905382</v>
      </c>
      <c r="F53" s="9">
        <f t="shared" si="34"/>
        <v>1.3825288349205611</v>
      </c>
      <c r="G53" s="9">
        <f t="shared" si="34"/>
        <v>0.81507418618918226</v>
      </c>
      <c r="H53" s="9">
        <f t="shared" si="34"/>
        <v>1.1509059100890988</v>
      </c>
      <c r="I53" s="9">
        <f t="shared" si="34"/>
        <v>1.1021543849480699</v>
      </c>
      <c r="J53" s="9">
        <f t="shared" si="34"/>
        <v>1.0224189826718777</v>
      </c>
      <c r="K53" s="9">
        <f t="shared" si="34"/>
        <v>1.3112224521770466</v>
      </c>
      <c r="L53" s="9">
        <f t="shared" si="34"/>
        <v>1.2989476259349695</v>
      </c>
      <c r="M53" s="9">
        <f t="shared" si="34"/>
        <v>0.91750418756382368</v>
      </c>
      <c r="N53" s="9">
        <f t="shared" si="34"/>
        <v>1.2612941890341234</v>
      </c>
      <c r="O53" s="9">
        <f t="shared" si="34"/>
        <v>0.67706371113427222</v>
      </c>
      <c r="P53" s="9">
        <f t="shared" si="34"/>
        <v>1.2687079286625216</v>
      </c>
      <c r="Q53" s="9">
        <f t="shared" si="34"/>
        <v>1.5182183079876066</v>
      </c>
      <c r="R53" s="9">
        <f t="shared" si="34"/>
        <v>0.68109469292195424</v>
      </c>
      <c r="S53" s="9">
        <f t="shared" si="34"/>
        <v>1.1530224721027629</v>
      </c>
      <c r="T53" s="9">
        <f t="shared" si="34"/>
        <v>1.1977944335843442</v>
      </c>
      <c r="U53" s="9">
        <f t="shared" si="34"/>
        <v>1.234312144209639</v>
      </c>
      <c r="V53" s="9">
        <f t="shared" si="34"/>
        <v>0.94220647732308949</v>
      </c>
      <c r="W53" s="9">
        <f t="shared" si="34"/>
        <v>1.0591264368576792</v>
      </c>
      <c r="X53" s="9">
        <f t="shared" si="34"/>
        <v>1.2369482396088594</v>
      </c>
      <c r="Y53" s="9">
        <f t="shared" si="34"/>
        <v>1.1871156512082361</v>
      </c>
      <c r="Z53" s="9">
        <f t="shared" si="34"/>
        <v>0.95488379981400506</v>
      </c>
      <c r="AA53" s="9">
        <f t="shared" si="34"/>
        <v>1.619534174526188</v>
      </c>
      <c r="AB53" s="9">
        <f t="shared" si="34"/>
        <v>0.80028193749594945</v>
      </c>
      <c r="AC53" s="9">
        <f t="shared" si="34"/>
        <v>1.0174377511550181</v>
      </c>
      <c r="AD53" s="9">
        <f t="shared" si="34"/>
        <v>1.0163279582396374</v>
      </c>
      <c r="AE53" s="9">
        <f t="shared" si="34"/>
        <v>0.84930034893937389</v>
      </c>
      <c r="AF53" s="9">
        <f t="shared" si="34"/>
        <v>0.84433743232862801</v>
      </c>
      <c r="AG53" s="9">
        <f t="shared" si="34"/>
        <v>0.85435676266019078</v>
      </c>
      <c r="AH53" s="9">
        <f t="shared" si="34"/>
        <v>0.86954345207216954</v>
      </c>
      <c r="AI53" s="9">
        <f t="shared" si="34"/>
        <v>1.274869226300309</v>
      </c>
      <c r="AJ53" s="9">
        <f t="shared" si="34"/>
        <v>1.5516125797966596</v>
      </c>
      <c r="AK53" s="9">
        <f t="shared" si="34"/>
        <v>1.0684595937176451</v>
      </c>
      <c r="AL53" s="9">
        <f t="shared" si="34"/>
        <v>1.2175799571468033</v>
      </c>
      <c r="AM53" s="9">
        <f t="shared" si="34"/>
        <v>0.94637065598333037</v>
      </c>
      <c r="AN53" s="9">
        <f ca="1">AVERAGE(OFFSET($A53,0,Fixtures!$D$6,1,3))</f>
        <v>0.96102201944467647</v>
      </c>
      <c r="AO53" s="9">
        <f ca="1">AVERAGE(OFFSET($A53,0,Fixtures!$D$6,1,6))</f>
        <v>0.90855061756583622</v>
      </c>
      <c r="AP53" s="9">
        <f ca="1">AVERAGE(OFFSET($A53,0,Fixtures!$D$6,1,9))</f>
        <v>1.0384716783566257</v>
      </c>
      <c r="AQ53" s="9">
        <f ca="1">AVERAGE(OFFSET($A53,0,Fixtures!$D$6,1,12))</f>
        <v>1.03926814481537</v>
      </c>
      <c r="AR53" s="9">
        <f ca="1">IF(OR(Fixtures!$D$6&lt;=0,Fixtures!$D$6&gt;39),AVERAGE(A53:AM53),AVERAGE(OFFSET($A53,0,Fixtures!$D$6,1,39-Fixtures!$D$6)))</f>
        <v>1.0463814289399787</v>
      </c>
    </row>
    <row r="54" spans="1:44" x14ac:dyDescent="0.25">
      <c r="A54" s="30" t="s">
        <v>53</v>
      </c>
      <c r="B54" s="9">
        <f>MIN(VLOOKUP($A50,$A$2:$AM$12,B$14+1,FALSE),VLOOKUP($A54,$A$2:$AM$12,B$14+1,FALSE))</f>
        <v>1.0841509763357127</v>
      </c>
      <c r="C54" s="9">
        <f t="shared" ref="C54:AM54" si="35">MIN(VLOOKUP($A50,$A$2:$AM$12,C$14+1,FALSE),VLOOKUP($A54,$A$2:$AM$12,C$14+1,FALSE))</f>
        <v>1.399375723785296</v>
      </c>
      <c r="D54" s="9">
        <f t="shared" si="35"/>
        <v>1.5960939609856182</v>
      </c>
      <c r="E54" s="9">
        <f t="shared" si="35"/>
        <v>1.0150531436632395</v>
      </c>
      <c r="F54" s="9">
        <f t="shared" si="35"/>
        <v>1.4137141898022589</v>
      </c>
      <c r="G54" s="9">
        <f t="shared" si="35"/>
        <v>0.81507418618918226</v>
      </c>
      <c r="H54" s="9">
        <f t="shared" si="35"/>
        <v>0.87809162314470468</v>
      </c>
      <c r="I54" s="9">
        <f t="shared" si="35"/>
        <v>1.1021543849480699</v>
      </c>
      <c r="J54" s="9">
        <f t="shared" si="35"/>
        <v>1.847786876452741</v>
      </c>
      <c r="K54" s="9">
        <f t="shared" si="35"/>
        <v>1.3112224521770466</v>
      </c>
      <c r="L54" s="9">
        <f t="shared" si="35"/>
        <v>1.2989476259349695</v>
      </c>
      <c r="M54" s="9">
        <f t="shared" si="35"/>
        <v>0.91750418756382368</v>
      </c>
      <c r="N54" s="9">
        <f t="shared" si="35"/>
        <v>1.2612941890341234</v>
      </c>
      <c r="O54" s="9">
        <f t="shared" si="35"/>
        <v>0.67706371113427222</v>
      </c>
      <c r="P54" s="9">
        <f t="shared" si="35"/>
        <v>0.86215571217477238</v>
      </c>
      <c r="Q54" s="9">
        <f t="shared" si="35"/>
        <v>1.3588111125076099</v>
      </c>
      <c r="R54" s="9">
        <f t="shared" si="35"/>
        <v>0.68109469292195424</v>
      </c>
      <c r="S54" s="9">
        <f t="shared" si="35"/>
        <v>1.0961009212393893</v>
      </c>
      <c r="T54" s="9">
        <f t="shared" si="35"/>
        <v>0.9884409970910133</v>
      </c>
      <c r="U54" s="9">
        <f t="shared" si="35"/>
        <v>1.234312144209639</v>
      </c>
      <c r="V54" s="9">
        <f t="shared" si="35"/>
        <v>0.94220647732308949</v>
      </c>
      <c r="W54" s="9">
        <f t="shared" si="35"/>
        <v>1.0287106129731474</v>
      </c>
      <c r="X54" s="9">
        <f t="shared" si="35"/>
        <v>1.2369482396088594</v>
      </c>
      <c r="Y54" s="9">
        <f t="shared" si="35"/>
        <v>1.1679720774810338</v>
      </c>
      <c r="Z54" s="9">
        <f t="shared" si="35"/>
        <v>0.93677217873230545</v>
      </c>
      <c r="AA54" s="9">
        <f t="shared" si="35"/>
        <v>1.619534174526188</v>
      </c>
      <c r="AB54" s="9">
        <f t="shared" si="35"/>
        <v>0.73375350925942584</v>
      </c>
      <c r="AC54" s="9">
        <f t="shared" si="35"/>
        <v>1.0174377511550181</v>
      </c>
      <c r="AD54" s="9">
        <f t="shared" si="35"/>
        <v>0.909617356306747</v>
      </c>
      <c r="AE54" s="9">
        <f t="shared" si="35"/>
        <v>1.2879116194215736</v>
      </c>
      <c r="AF54" s="9">
        <f t="shared" si="35"/>
        <v>0.84433743232862801</v>
      </c>
      <c r="AG54" s="9">
        <f t="shared" si="35"/>
        <v>0.99025877962983888</v>
      </c>
      <c r="AH54" s="9">
        <f t="shared" si="35"/>
        <v>0.86954345207216954</v>
      </c>
      <c r="AI54" s="9">
        <f t="shared" si="35"/>
        <v>1.3705926752496629</v>
      </c>
      <c r="AJ54" s="9">
        <f t="shared" si="35"/>
        <v>1.5163139553487899</v>
      </c>
      <c r="AK54" s="9">
        <f t="shared" si="35"/>
        <v>1.0684595937176451</v>
      </c>
      <c r="AL54" s="9">
        <f t="shared" si="35"/>
        <v>1.2175799571468033</v>
      </c>
      <c r="AM54" s="9">
        <f t="shared" si="35"/>
        <v>0.94637065598333037</v>
      </c>
      <c r="AN54" s="9">
        <f ca="1">AVERAGE(OFFSET($A54,0,Fixtures!$D$6,1,3))</f>
        <v>1.0716555756277797</v>
      </c>
      <c r="AO54" s="9">
        <f ca="1">AVERAGE(OFFSET($A54,0,Fixtures!$D$6,1,6))</f>
        <v>0.98651773181899582</v>
      </c>
      <c r="AP54" s="9">
        <f ca="1">AVERAGE(OFFSET($A54,0,Fixtures!$D$6,1,9))</f>
        <v>1.0971636239144524</v>
      </c>
      <c r="AQ54" s="9">
        <f ca="1">AVERAGE(OFFSET($A54,0,Fixtures!$D$6,1,12))</f>
        <v>1.0925065669989988</v>
      </c>
      <c r="AR54" s="9">
        <f ca="1">IF(OR(Fixtures!$D$6&lt;=0,Fixtures!$D$6&gt;39),AVERAGE(A54:AM54),AVERAGE(OFFSET($A54,0,Fixtures!$D$6,1,39-Fixtures!$D$6)))</f>
        <v>1.0944021116691096</v>
      </c>
    </row>
    <row r="55" spans="1:44" x14ac:dyDescent="0.25">
      <c r="A55" s="30" t="s">
        <v>2</v>
      </c>
      <c r="B55" s="9">
        <f>MIN(VLOOKUP($A50,$A$2:$AM$12,B$14+1,FALSE),VLOOKUP($A55,$A$2:$AM$12,B$14+1,FALSE))</f>
        <v>1.0841509763357127</v>
      </c>
      <c r="C55" s="9">
        <f t="shared" ref="C55:AM55" si="36">MIN(VLOOKUP($A50,$A$2:$AM$12,C$14+1,FALSE),VLOOKUP($A55,$A$2:$AM$12,C$14+1,FALSE))</f>
        <v>1.4264313552777115</v>
      </c>
      <c r="D55" s="9">
        <f t="shared" si="36"/>
        <v>1.5960939609856182</v>
      </c>
      <c r="E55" s="9">
        <f t="shared" si="36"/>
        <v>1.1186954367408903</v>
      </c>
      <c r="F55" s="9">
        <f t="shared" si="36"/>
        <v>1.4137141898022589</v>
      </c>
      <c r="G55" s="9">
        <f t="shared" si="36"/>
        <v>0.81507418618918226</v>
      </c>
      <c r="H55" s="9">
        <f t="shared" si="36"/>
        <v>1.4074936266184426</v>
      </c>
      <c r="I55" s="9">
        <f t="shared" si="36"/>
        <v>1.1021543849480699</v>
      </c>
      <c r="J55" s="9">
        <f t="shared" si="36"/>
        <v>1.847786876452741</v>
      </c>
      <c r="K55" s="9">
        <f t="shared" si="36"/>
        <v>1.3112224521770466</v>
      </c>
      <c r="L55" s="9">
        <f t="shared" si="36"/>
        <v>1.2989476259349695</v>
      </c>
      <c r="M55" s="9">
        <f t="shared" si="36"/>
        <v>0.91750418756382368</v>
      </c>
      <c r="N55" s="9">
        <f t="shared" si="36"/>
        <v>1.2612941890341234</v>
      </c>
      <c r="O55" s="9">
        <f t="shared" si="36"/>
        <v>0.67706371113427222</v>
      </c>
      <c r="P55" s="9">
        <f t="shared" si="36"/>
        <v>1.7210261277783614</v>
      </c>
      <c r="Q55" s="9">
        <f t="shared" si="36"/>
        <v>1.4364337094708954</v>
      </c>
      <c r="R55" s="9">
        <f t="shared" si="36"/>
        <v>0.68109469292195424</v>
      </c>
      <c r="S55" s="9">
        <f t="shared" si="36"/>
        <v>0.89706799086216626</v>
      </c>
      <c r="T55" s="9">
        <f t="shared" si="36"/>
        <v>1.646428155292796</v>
      </c>
      <c r="U55" s="9">
        <f t="shared" si="36"/>
        <v>1.234312144209639</v>
      </c>
      <c r="V55" s="9">
        <f t="shared" si="36"/>
        <v>0.94220647732308949</v>
      </c>
      <c r="W55" s="9">
        <f t="shared" si="36"/>
        <v>1.9587397125113908</v>
      </c>
      <c r="X55" s="9">
        <f t="shared" si="36"/>
        <v>1.2369482396088594</v>
      </c>
      <c r="Y55" s="9">
        <f t="shared" si="36"/>
        <v>1.8438490055477326</v>
      </c>
      <c r="Z55" s="9">
        <f t="shared" si="36"/>
        <v>0.95488379981400506</v>
      </c>
      <c r="AA55" s="9">
        <f t="shared" si="36"/>
        <v>1.619534174526188</v>
      </c>
      <c r="AB55" s="9">
        <f t="shared" si="36"/>
        <v>0.80028193749594945</v>
      </c>
      <c r="AC55" s="9">
        <f t="shared" si="36"/>
        <v>1.0174377511550181</v>
      </c>
      <c r="AD55" s="9">
        <f t="shared" si="36"/>
        <v>1.0163279582396374</v>
      </c>
      <c r="AE55" s="9">
        <f t="shared" si="36"/>
        <v>1.1520918706615477</v>
      </c>
      <c r="AF55" s="9">
        <f t="shared" si="36"/>
        <v>0.84433743232862801</v>
      </c>
      <c r="AG55" s="9">
        <f t="shared" si="36"/>
        <v>1.0114161610771228</v>
      </c>
      <c r="AH55" s="9">
        <f t="shared" si="36"/>
        <v>0.86954345207216954</v>
      </c>
      <c r="AI55" s="9">
        <f t="shared" si="36"/>
        <v>1.3705926752496629</v>
      </c>
      <c r="AJ55" s="9">
        <f t="shared" si="36"/>
        <v>1.6711376277240459</v>
      </c>
      <c r="AK55" s="9">
        <f t="shared" si="36"/>
        <v>1.0684595937176451</v>
      </c>
      <c r="AL55" s="9">
        <f t="shared" si="36"/>
        <v>1.2175799571468033</v>
      </c>
      <c r="AM55" s="9">
        <f t="shared" si="36"/>
        <v>0.94637065598333037</v>
      </c>
      <c r="AN55" s="9">
        <f ca="1">AVERAGE(OFFSET($A55,0,Fixtures!$D$6,1,3))</f>
        <v>1.0619525266854011</v>
      </c>
      <c r="AO55" s="9">
        <f ca="1">AVERAGE(OFFSET($A55,0,Fixtures!$D$6,1,6))</f>
        <v>0.98519243758902064</v>
      </c>
      <c r="AP55" s="9">
        <f ca="1">AVERAGE(OFFSET($A55,0,Fixtures!$D$6,1,9))</f>
        <v>1.1134827246917196</v>
      </c>
      <c r="AQ55" s="9">
        <f ca="1">AVERAGE(OFFSET($A55,0,Fixtures!$D$6,1,12))</f>
        <v>1.1039373051700843</v>
      </c>
      <c r="AR55" s="9">
        <f ca="1">IF(OR(Fixtures!$D$6&lt;=0,Fixtures!$D$6&gt;39),AVERAGE(A55:AM55),AVERAGE(OFFSET($A55,0,Fixtures!$D$6,1,39-Fixtures!$D$6)))</f>
        <v>1.1077541032141462</v>
      </c>
    </row>
    <row r="56" spans="1:44" x14ac:dyDescent="0.25">
      <c r="A56" s="30" t="s">
        <v>113</v>
      </c>
      <c r="B56" s="9">
        <f>MIN(VLOOKUP($A50,$A$2:$AM$12,B$14+1,FALSE),VLOOKUP($A56,$A$2:$AM$12,B$14+1,FALSE))</f>
        <v>1.0841509763357127</v>
      </c>
      <c r="C56" s="9">
        <f t="shared" ref="C56:AM56" si="37">MIN(VLOOKUP($A50,$A$2:$AM$12,C$14+1,FALSE),VLOOKUP($A56,$A$2:$AM$12,C$14+1,FALSE))</f>
        <v>0.8905675399802121</v>
      </c>
      <c r="D56" s="9">
        <f t="shared" si="37"/>
        <v>1.5960939609856182</v>
      </c>
      <c r="E56" s="9">
        <f t="shared" si="37"/>
        <v>1.4932883254905382</v>
      </c>
      <c r="F56" s="9">
        <f t="shared" si="37"/>
        <v>1.4137141898022589</v>
      </c>
      <c r="G56" s="9">
        <f t="shared" si="37"/>
        <v>0.81507418618918226</v>
      </c>
      <c r="H56" s="9">
        <f t="shared" si="37"/>
        <v>1.3224804301476139</v>
      </c>
      <c r="I56" s="9">
        <f t="shared" si="37"/>
        <v>1.1021543849480699</v>
      </c>
      <c r="J56" s="9">
        <f t="shared" si="37"/>
        <v>1.5631574747463026</v>
      </c>
      <c r="K56" s="9">
        <f t="shared" si="37"/>
        <v>1.3112224521770466</v>
      </c>
      <c r="L56" s="9">
        <f t="shared" si="37"/>
        <v>1.2989476259349695</v>
      </c>
      <c r="M56" s="9">
        <f t="shared" si="37"/>
        <v>0.91750418756382368</v>
      </c>
      <c r="N56" s="9">
        <f t="shared" si="37"/>
        <v>1.2612941890341234</v>
      </c>
      <c r="O56" s="9">
        <f t="shared" si="37"/>
        <v>0.67706371113427222</v>
      </c>
      <c r="P56" s="9">
        <f t="shared" si="37"/>
        <v>1.7626416521490054</v>
      </c>
      <c r="Q56" s="9">
        <f t="shared" si="37"/>
        <v>1.1369743165897042</v>
      </c>
      <c r="R56" s="9">
        <f t="shared" si="37"/>
        <v>0.68109469292195424</v>
      </c>
      <c r="S56" s="9">
        <f t="shared" si="37"/>
        <v>1.1954828942840729</v>
      </c>
      <c r="T56" s="9">
        <f t="shared" si="37"/>
        <v>1.646428155292796</v>
      </c>
      <c r="U56" s="9">
        <f t="shared" si="37"/>
        <v>1.234312144209639</v>
      </c>
      <c r="V56" s="9">
        <f t="shared" si="37"/>
        <v>0.8852968168756753</v>
      </c>
      <c r="W56" s="9">
        <f t="shared" si="37"/>
        <v>1.9587397125113908</v>
      </c>
      <c r="X56" s="9">
        <f t="shared" si="37"/>
        <v>1.0464112021028968</v>
      </c>
      <c r="Y56" s="9">
        <f t="shared" si="37"/>
        <v>1.8438490055477326</v>
      </c>
      <c r="Z56" s="9">
        <f t="shared" si="37"/>
        <v>0.95488379981400506</v>
      </c>
      <c r="AA56" s="9">
        <f t="shared" si="37"/>
        <v>1.619534174526188</v>
      </c>
      <c r="AB56" s="9">
        <f t="shared" si="37"/>
        <v>0.80028193749594945</v>
      </c>
      <c r="AC56" s="9">
        <f t="shared" si="37"/>
        <v>1.0174377511550181</v>
      </c>
      <c r="AD56" s="9">
        <f t="shared" si="37"/>
        <v>1.0163279582396374</v>
      </c>
      <c r="AE56" s="9">
        <f t="shared" si="37"/>
        <v>1.4175850700294284</v>
      </c>
      <c r="AF56" s="9">
        <f t="shared" si="37"/>
        <v>0.84433743232862801</v>
      </c>
      <c r="AG56" s="9">
        <f t="shared" si="37"/>
        <v>1.0114161610771228</v>
      </c>
      <c r="AH56" s="9">
        <f t="shared" si="37"/>
        <v>0.86954345207216954</v>
      </c>
      <c r="AI56" s="9">
        <f t="shared" si="37"/>
        <v>1.3705926752496629</v>
      </c>
      <c r="AJ56" s="9">
        <f t="shared" si="37"/>
        <v>1.1996855293862756</v>
      </c>
      <c r="AK56" s="9">
        <f t="shared" si="37"/>
        <v>1.0684595937176451</v>
      </c>
      <c r="AL56" s="9">
        <f t="shared" si="37"/>
        <v>1.201891799071384</v>
      </c>
      <c r="AM56" s="9">
        <f t="shared" si="37"/>
        <v>0.94637065598333037</v>
      </c>
      <c r="AN56" s="9">
        <f ca="1">AVERAGE(OFFSET($A56,0,Fixtures!$D$6,1,3))</f>
        <v>1.150450259808028</v>
      </c>
      <c r="AO56" s="9">
        <f ca="1">AVERAGE(OFFSET($A56,0,Fixtures!$D$6,1,6))</f>
        <v>1.0294413041503341</v>
      </c>
      <c r="AP56" s="9">
        <f ca="1">AVERAGE(OFFSET($A56,0,Fixtures!$D$6,1,9))</f>
        <v>1.0905984025839541</v>
      </c>
      <c r="AQ56" s="9">
        <f ca="1">AVERAGE(OFFSET($A56,0,Fixtures!$D$6,1,12))</f>
        <v>1.0928415281765274</v>
      </c>
      <c r="AR56" s="9">
        <f ca="1">IF(OR(Fixtures!$D$6&lt;=0,Fixtures!$D$6&gt;39),AVERAGE(A56:AM56),AVERAGE(OFFSET($A56,0,Fixtures!$D$6,1,39-Fixtures!$D$6)))</f>
        <v>1.0876043707554819</v>
      </c>
    </row>
    <row r="57" spans="1:44" x14ac:dyDescent="0.25">
      <c r="A57" s="30" t="s">
        <v>112</v>
      </c>
      <c r="B57" s="9">
        <f>MIN(VLOOKUP($A50,$A$2:$AM$12,B$14+1,FALSE),VLOOKUP($A57,$A$2:$AM$12,B$14+1,FALSE))</f>
        <v>1.0607137283261923</v>
      </c>
      <c r="C57" s="9">
        <f t="shared" ref="C57:AM57" si="38">MIN(VLOOKUP($A50,$A$2:$AM$12,C$14+1,FALSE),VLOOKUP($A57,$A$2:$AM$12,C$14+1,FALSE))</f>
        <v>0.60073697146598304</v>
      </c>
      <c r="D57" s="9">
        <f t="shared" si="38"/>
        <v>1.0975046027469655</v>
      </c>
      <c r="E57" s="9">
        <f t="shared" si="38"/>
        <v>1.4932883254905382</v>
      </c>
      <c r="F57" s="9">
        <f t="shared" si="38"/>
        <v>0.96193247906420998</v>
      </c>
      <c r="G57" s="9">
        <f t="shared" si="38"/>
        <v>0.81507418618918226</v>
      </c>
      <c r="H57" s="9">
        <f t="shared" si="38"/>
        <v>1.3249469605716198</v>
      </c>
      <c r="I57" s="9">
        <f t="shared" si="38"/>
        <v>1.1021543849480699</v>
      </c>
      <c r="J57" s="9">
        <f t="shared" si="38"/>
        <v>0.84723784862313356</v>
      </c>
      <c r="K57" s="9">
        <f t="shared" si="38"/>
        <v>1.2160830351748919</v>
      </c>
      <c r="L57" s="9">
        <f t="shared" si="38"/>
        <v>0.81556922564349443</v>
      </c>
      <c r="M57" s="9">
        <f t="shared" si="38"/>
        <v>0.91750418756382368</v>
      </c>
      <c r="N57" s="9">
        <f t="shared" si="38"/>
        <v>1.0951656796285336</v>
      </c>
      <c r="O57" s="9">
        <f t="shared" si="38"/>
        <v>0.67706371113427222</v>
      </c>
      <c r="P57" s="9">
        <f t="shared" si="38"/>
        <v>0.60431353265416132</v>
      </c>
      <c r="Q57" s="9">
        <f t="shared" si="38"/>
        <v>1.0803197453141824</v>
      </c>
      <c r="R57" s="9">
        <f t="shared" si="38"/>
        <v>0.68109469292195424</v>
      </c>
      <c r="S57" s="9">
        <f t="shared" si="38"/>
        <v>1.1954828942840729</v>
      </c>
      <c r="T57" s="9">
        <f t="shared" si="38"/>
        <v>0.74915359315701668</v>
      </c>
      <c r="U57" s="9">
        <f t="shared" si="38"/>
        <v>1.234312144209639</v>
      </c>
      <c r="V57" s="9">
        <f t="shared" si="38"/>
        <v>0.94220647732308949</v>
      </c>
      <c r="W57" s="9">
        <f t="shared" si="38"/>
        <v>0.81407211445591943</v>
      </c>
      <c r="X57" s="9">
        <f t="shared" si="38"/>
        <v>1.2369482396088594</v>
      </c>
      <c r="Y57" s="9">
        <f t="shared" si="38"/>
        <v>1.5639355506409605</v>
      </c>
      <c r="Z57" s="9">
        <f t="shared" si="38"/>
        <v>0.89739720428869085</v>
      </c>
      <c r="AA57" s="9">
        <f t="shared" si="38"/>
        <v>0.71006456193736833</v>
      </c>
      <c r="AB57" s="9">
        <f t="shared" si="38"/>
        <v>0.80028193749594945</v>
      </c>
      <c r="AC57" s="9">
        <f t="shared" si="38"/>
        <v>1.0174377511550181</v>
      </c>
      <c r="AD57" s="9">
        <f t="shared" si="38"/>
        <v>0.7231892509954444</v>
      </c>
      <c r="AE57" s="9">
        <f t="shared" si="38"/>
        <v>0.9027399685327594</v>
      </c>
      <c r="AF57" s="9">
        <f t="shared" si="38"/>
        <v>0.84433743232862801</v>
      </c>
      <c r="AG57" s="9">
        <f t="shared" si="38"/>
        <v>0.90175528478147204</v>
      </c>
      <c r="AH57" s="9">
        <f t="shared" si="38"/>
        <v>0.86954345207216954</v>
      </c>
      <c r="AI57" s="9">
        <f t="shared" si="38"/>
        <v>0.94801001723812872</v>
      </c>
      <c r="AJ57" s="9">
        <f t="shared" si="38"/>
        <v>1.1634057355096172</v>
      </c>
      <c r="AK57" s="9">
        <f t="shared" si="38"/>
        <v>1.0684595937176451</v>
      </c>
      <c r="AL57" s="9">
        <f t="shared" si="38"/>
        <v>0.97790632759278273</v>
      </c>
      <c r="AM57" s="9">
        <f t="shared" si="38"/>
        <v>0.94637065598333037</v>
      </c>
      <c r="AN57" s="9">
        <f ca="1">AVERAGE(OFFSET($A57,0,Fixtures!$D$6,1,3))</f>
        <v>0.88112232356107389</v>
      </c>
      <c r="AO57" s="9">
        <f ca="1">AVERAGE(OFFSET($A57,0,Fixtures!$D$6,1,6))</f>
        <v>0.8765005233109151</v>
      </c>
      <c r="AP57" s="9">
        <f ca="1">AVERAGE(OFFSET($A57,0,Fixtures!$D$6,1,9))</f>
        <v>0.93765316514787556</v>
      </c>
      <c r="AQ57" s="9">
        <f ca="1">AVERAGE(OFFSET($A57,0,Fixtures!$D$6,1,12))</f>
        <v>0.93702314945567222</v>
      </c>
      <c r="AR57" s="9">
        <f ca="1">IF(OR(Fixtures!$D$6&lt;=0,Fixtures!$D$6&gt;39),AVERAGE(A57:AM57),AVERAGE(OFFSET($A57,0,Fixtures!$D$6,1,39-Fixtures!$D$6)))</f>
        <v>0.94210504271881745</v>
      </c>
    </row>
    <row r="58" spans="1:44" x14ac:dyDescent="0.25">
      <c r="A58" s="30" t="s">
        <v>10</v>
      </c>
      <c r="B58" s="9">
        <f>MIN(VLOOKUP($A50,$A$2:$AM$12,B$14+1,FALSE),VLOOKUP($A58,$A$2:$AM$12,B$14+1,FALSE))</f>
        <v>1.0841509763357127</v>
      </c>
      <c r="C58" s="9">
        <f t="shared" ref="C58:AM58" si="39">MIN(VLOOKUP($A50,$A$2:$AM$12,C$14+1,FALSE),VLOOKUP($A58,$A$2:$AM$12,C$14+1,FALSE))</f>
        <v>1.4264313552777115</v>
      </c>
      <c r="D58" s="9">
        <f t="shared" si="39"/>
        <v>1.4900862781442976</v>
      </c>
      <c r="E58" s="9">
        <f t="shared" si="39"/>
        <v>1.3009925218978724</v>
      </c>
      <c r="F58" s="9">
        <f t="shared" si="39"/>
        <v>1.3691197608369061</v>
      </c>
      <c r="G58" s="9">
        <f t="shared" si="39"/>
        <v>0.81507418618918226</v>
      </c>
      <c r="H58" s="9">
        <f t="shared" si="39"/>
        <v>1.4074936266184426</v>
      </c>
      <c r="I58" s="9">
        <f t="shared" si="39"/>
        <v>1.1021543849480699</v>
      </c>
      <c r="J58" s="9">
        <f t="shared" si="39"/>
        <v>1.6823186235587775</v>
      </c>
      <c r="K58" s="9">
        <f t="shared" si="39"/>
        <v>1.3037710252266161</v>
      </c>
      <c r="L58" s="9">
        <f t="shared" si="39"/>
        <v>1.2989476259349695</v>
      </c>
      <c r="M58" s="9">
        <f t="shared" si="39"/>
        <v>0.91750418756382368</v>
      </c>
      <c r="N58" s="9">
        <f t="shared" si="39"/>
        <v>1.2612941890341234</v>
      </c>
      <c r="O58" s="9">
        <f t="shared" si="39"/>
        <v>0.67706371113427222</v>
      </c>
      <c r="P58" s="9">
        <f t="shared" si="39"/>
        <v>0.8591063662450833</v>
      </c>
      <c r="Q58" s="9">
        <f t="shared" si="39"/>
        <v>1.0724020758921169</v>
      </c>
      <c r="R58" s="9">
        <f t="shared" si="39"/>
        <v>0.68109469292195424</v>
      </c>
      <c r="S58" s="9">
        <f t="shared" si="39"/>
        <v>1.1954828942840729</v>
      </c>
      <c r="T58" s="9">
        <f t="shared" si="39"/>
        <v>1.646428155292796</v>
      </c>
      <c r="U58" s="9">
        <f t="shared" si="39"/>
        <v>0.71364024826810935</v>
      </c>
      <c r="V58" s="9">
        <f t="shared" si="39"/>
        <v>0.94220647732308949</v>
      </c>
      <c r="W58" s="9">
        <f t="shared" si="39"/>
        <v>1.9476085685484021</v>
      </c>
      <c r="X58" s="9">
        <f t="shared" si="39"/>
        <v>1.1261802356054624</v>
      </c>
      <c r="Y58" s="9">
        <f t="shared" si="39"/>
        <v>1.06605518568446</v>
      </c>
      <c r="Z58" s="9">
        <f t="shared" si="39"/>
        <v>0.95488379981400506</v>
      </c>
      <c r="AA58" s="9">
        <f t="shared" si="39"/>
        <v>0.96884835179652373</v>
      </c>
      <c r="AB58" s="9">
        <f t="shared" si="39"/>
        <v>0.80028193749594945</v>
      </c>
      <c r="AC58" s="9">
        <f t="shared" si="39"/>
        <v>1.0174377511550181</v>
      </c>
      <c r="AD58" s="9">
        <f t="shared" si="39"/>
        <v>0.71788899295257413</v>
      </c>
      <c r="AE58" s="9">
        <f t="shared" si="39"/>
        <v>1.2833564236500627</v>
      </c>
      <c r="AF58" s="9">
        <f t="shared" si="39"/>
        <v>0.84433743232862801</v>
      </c>
      <c r="AG58" s="9">
        <f t="shared" si="39"/>
        <v>1.0114161610771228</v>
      </c>
      <c r="AH58" s="9">
        <f t="shared" si="39"/>
        <v>0.86954345207216954</v>
      </c>
      <c r="AI58" s="9">
        <f t="shared" si="39"/>
        <v>1.3705926752496629</v>
      </c>
      <c r="AJ58" s="9">
        <f t="shared" si="39"/>
        <v>1.943457964810402</v>
      </c>
      <c r="AK58" s="9">
        <f t="shared" si="39"/>
        <v>0.99749577297262859</v>
      </c>
      <c r="AL58" s="9">
        <f t="shared" si="39"/>
        <v>1.2175799571468033</v>
      </c>
      <c r="AM58" s="9">
        <f t="shared" si="39"/>
        <v>0.91651818700652388</v>
      </c>
      <c r="AN58" s="9">
        <f ca="1">AVERAGE(OFFSET($A58,0,Fixtures!$D$6,1,3))</f>
        <v>1.0062277225858851</v>
      </c>
      <c r="AO58" s="9">
        <f ca="1">AVERAGE(OFFSET($A58,0,Fixtures!$D$6,1,6))</f>
        <v>0.95733003553926244</v>
      </c>
      <c r="AP58" s="9">
        <f ca="1">AVERAGE(OFFSET($A58,0,Fixtures!$D$6,1,9))</f>
        <v>1.1172807362520298</v>
      </c>
      <c r="AQ58" s="9">
        <f ca="1">AVERAGE(OFFSET($A58,0,Fixtures!$D$6,1,12))</f>
        <v>1.09965437441729</v>
      </c>
      <c r="AR58" s="9">
        <f ca="1">IF(OR(Fixtures!$D$6&lt;=0,Fixtures!$D$6&gt;39),AVERAGE(A58:AM58),AVERAGE(OFFSET($A58,0,Fixtures!$D$6,1,39-Fixtures!$D$6)))</f>
        <v>1.1081477064019631</v>
      </c>
    </row>
    <row r="59" spans="1:44" x14ac:dyDescent="0.25">
      <c r="A59" s="30" t="s">
        <v>71</v>
      </c>
      <c r="B59" s="9">
        <f>MIN(VLOOKUP($A50,$A$2:$AM$12,B$14+1,FALSE),VLOOKUP($A59,$A$2:$AM$12,B$14+1,FALSE))</f>
        <v>1.0669861350861627</v>
      </c>
      <c r="C59" s="9">
        <f t="shared" ref="C59:AM59" si="40">MIN(VLOOKUP($A50,$A$2:$AM$12,C$14+1,FALSE),VLOOKUP($A59,$A$2:$AM$12,C$14+1,FALSE))</f>
        <v>1.4264313552777115</v>
      </c>
      <c r="D59" s="9">
        <f t="shared" si="40"/>
        <v>1.0344406188259261</v>
      </c>
      <c r="E59" s="9">
        <f t="shared" si="40"/>
        <v>1.1471107720131717</v>
      </c>
      <c r="F59" s="9">
        <f t="shared" si="40"/>
        <v>1.0765842839466488</v>
      </c>
      <c r="G59" s="9">
        <f t="shared" si="40"/>
        <v>0.81507418618918226</v>
      </c>
      <c r="H59" s="9">
        <f t="shared" si="40"/>
        <v>1.4074936266184426</v>
      </c>
      <c r="I59" s="9">
        <f t="shared" si="40"/>
        <v>0.98036726028021137</v>
      </c>
      <c r="J59" s="9">
        <f t="shared" si="40"/>
        <v>1.7117160960295914</v>
      </c>
      <c r="K59" s="9">
        <f t="shared" si="40"/>
        <v>0.90227832622391635</v>
      </c>
      <c r="L59" s="9">
        <f t="shared" si="40"/>
        <v>1.2989476259349695</v>
      </c>
      <c r="M59" s="9">
        <f t="shared" si="40"/>
        <v>0.91750418756382368</v>
      </c>
      <c r="N59" s="9">
        <f t="shared" si="40"/>
        <v>1.0363429965094577</v>
      </c>
      <c r="O59" s="9">
        <f t="shared" si="40"/>
        <v>0.67706371113427222</v>
      </c>
      <c r="P59" s="9">
        <f t="shared" si="40"/>
        <v>1.7626416521490054</v>
      </c>
      <c r="Q59" s="9">
        <f t="shared" si="40"/>
        <v>0.76335586673449851</v>
      </c>
      <c r="R59" s="9">
        <f t="shared" si="40"/>
        <v>0.68109469292195424</v>
      </c>
      <c r="S59" s="9">
        <f t="shared" si="40"/>
        <v>1.1954828942840729</v>
      </c>
      <c r="T59" s="9">
        <f t="shared" si="40"/>
        <v>1.4644992406655011</v>
      </c>
      <c r="U59" s="9">
        <f t="shared" si="40"/>
        <v>1.0622912294839997</v>
      </c>
      <c r="V59" s="9">
        <f t="shared" si="40"/>
        <v>0.94220647732308949</v>
      </c>
      <c r="W59" s="9">
        <f t="shared" si="40"/>
        <v>1.3478478700381964</v>
      </c>
      <c r="X59" s="9">
        <f t="shared" si="40"/>
        <v>1.1458595353586518</v>
      </c>
      <c r="Y59" s="9">
        <f t="shared" si="40"/>
        <v>1.5868794909575803</v>
      </c>
      <c r="Z59" s="9">
        <f t="shared" si="40"/>
        <v>0.95488379981400506</v>
      </c>
      <c r="AA59" s="9">
        <f t="shared" si="40"/>
        <v>1.5938928684620457</v>
      </c>
      <c r="AB59" s="9">
        <f t="shared" si="40"/>
        <v>0.80028193749594945</v>
      </c>
      <c r="AC59" s="9">
        <f t="shared" si="40"/>
        <v>1.0174377511550181</v>
      </c>
      <c r="AD59" s="9">
        <f t="shared" si="40"/>
        <v>1.0163279582396374</v>
      </c>
      <c r="AE59" s="9">
        <f t="shared" si="40"/>
        <v>1.3945979972408793</v>
      </c>
      <c r="AF59" s="9">
        <f t="shared" si="40"/>
        <v>0.84433743232862801</v>
      </c>
      <c r="AG59" s="9">
        <f t="shared" si="40"/>
        <v>1.0114161610771228</v>
      </c>
      <c r="AH59" s="9">
        <f t="shared" si="40"/>
        <v>0.86954345207216954</v>
      </c>
      <c r="AI59" s="9">
        <f t="shared" si="40"/>
        <v>0.91895585543790725</v>
      </c>
      <c r="AJ59" s="9">
        <f t="shared" si="40"/>
        <v>0.76790059944683386</v>
      </c>
      <c r="AK59" s="9">
        <f t="shared" si="40"/>
        <v>1.0684595937176451</v>
      </c>
      <c r="AL59" s="9">
        <f t="shared" si="40"/>
        <v>1.2175799571468033</v>
      </c>
      <c r="AM59" s="9">
        <f t="shared" si="40"/>
        <v>0.94637065598333037</v>
      </c>
      <c r="AN59" s="9">
        <f ca="1">AVERAGE(OFFSET($A59,0,Fixtures!$D$6,1,3))</f>
        <v>1.142787902211845</v>
      </c>
      <c r="AO59" s="9">
        <f ca="1">AVERAGE(OFFSET($A59,0,Fixtures!$D$6,1,6))</f>
        <v>1.0256101253522425</v>
      </c>
      <c r="AP59" s="9">
        <f ca="1">AVERAGE(OFFSET($A59,0,Fixtures!$D$6,1,9))</f>
        <v>0.98988631119064907</v>
      </c>
      <c r="AQ59" s="9">
        <f ca="1">AVERAGE(OFFSET($A59,0,Fixtures!$D$6,1,12))</f>
        <v>1.0179762763381517</v>
      </c>
      <c r="AR59" s="9">
        <f ca="1">IF(OR(Fixtures!$D$6&lt;=0,Fixtures!$D$6&gt;39),AVERAGE(A59:AM59),AVERAGE(OFFSET($A59,0,Fixtures!$D$6,1,39-Fixtures!$D$6)))</f>
        <v>1.0066297648950886</v>
      </c>
    </row>
    <row r="60" spans="1:44" x14ac:dyDescent="0.25">
      <c r="A60" s="30" t="s">
        <v>63</v>
      </c>
      <c r="B60" s="9">
        <f>MIN(VLOOKUP($A50,$A$2:$AM$12,B$14+1,FALSE),VLOOKUP($A60,$A$2:$AM$12,B$14+1,FALSE))</f>
        <v>1.0841509763357127</v>
      </c>
      <c r="C60" s="9">
        <f t="shared" ref="C60:AM60" si="41">MIN(VLOOKUP($A50,$A$2:$AM$12,C$14+1,FALSE),VLOOKUP($A60,$A$2:$AM$12,C$14+1,FALSE))</f>
        <v>1.4264313552777115</v>
      </c>
      <c r="D60" s="9">
        <f t="shared" si="41"/>
        <v>1.5960939609856182</v>
      </c>
      <c r="E60" s="9">
        <f t="shared" si="41"/>
        <v>1.1188568561909493</v>
      </c>
      <c r="F60" s="9">
        <f t="shared" si="41"/>
        <v>1.4137141898022589</v>
      </c>
      <c r="G60" s="9">
        <f t="shared" si="41"/>
        <v>0.81507418618918226</v>
      </c>
      <c r="H60" s="9">
        <f t="shared" si="41"/>
        <v>1.4074936266184426</v>
      </c>
      <c r="I60" s="9">
        <f t="shared" si="41"/>
        <v>0.92940911160796003</v>
      </c>
      <c r="J60" s="9">
        <f t="shared" si="41"/>
        <v>1.847786876452741</v>
      </c>
      <c r="K60" s="9">
        <f t="shared" si="41"/>
        <v>1.1936271195823149</v>
      </c>
      <c r="L60" s="9">
        <f t="shared" si="41"/>
        <v>0.93494246266575209</v>
      </c>
      <c r="M60" s="9">
        <f t="shared" si="41"/>
        <v>0.91750418756382368</v>
      </c>
      <c r="N60" s="9">
        <f t="shared" si="41"/>
        <v>1.2612941890341234</v>
      </c>
      <c r="O60" s="9">
        <f t="shared" si="41"/>
        <v>0.67706371113427222</v>
      </c>
      <c r="P60" s="9">
        <f t="shared" si="41"/>
        <v>1.7626416521490054</v>
      </c>
      <c r="Q60" s="9">
        <f t="shared" si="41"/>
        <v>1.3107742882677802</v>
      </c>
      <c r="R60" s="9">
        <f t="shared" si="41"/>
        <v>0.68109469292195424</v>
      </c>
      <c r="S60" s="9">
        <f t="shared" si="41"/>
        <v>1.1954828942840729</v>
      </c>
      <c r="T60" s="9">
        <f t="shared" si="41"/>
        <v>1.3883765741304095</v>
      </c>
      <c r="U60" s="9">
        <f t="shared" si="41"/>
        <v>1.234312144209639</v>
      </c>
      <c r="V60" s="9">
        <f t="shared" si="41"/>
        <v>0.94220647732308949</v>
      </c>
      <c r="W60" s="9">
        <f t="shared" si="41"/>
        <v>1.7830726107340751</v>
      </c>
      <c r="X60" s="9">
        <f t="shared" si="41"/>
        <v>1.2369482396088594</v>
      </c>
      <c r="Y60" s="9">
        <f t="shared" si="41"/>
        <v>1.8438490055477326</v>
      </c>
      <c r="Z60" s="9">
        <f t="shared" si="41"/>
        <v>0.95488379981400506</v>
      </c>
      <c r="AA60" s="9">
        <f t="shared" si="41"/>
        <v>1.619534174526188</v>
      </c>
      <c r="AB60" s="9">
        <f t="shared" si="41"/>
        <v>0.80028193749594945</v>
      </c>
      <c r="AC60" s="9">
        <f t="shared" si="41"/>
        <v>1.0174377511550181</v>
      </c>
      <c r="AD60" s="9">
        <f t="shared" si="41"/>
        <v>1.0163279582396374</v>
      </c>
      <c r="AE60" s="9">
        <f t="shared" si="41"/>
        <v>1.4666804105074596</v>
      </c>
      <c r="AF60" s="9">
        <f t="shared" si="41"/>
        <v>0.84433743232862801</v>
      </c>
      <c r="AG60" s="9">
        <f t="shared" si="41"/>
        <v>1.0114161610771228</v>
      </c>
      <c r="AH60" s="9">
        <f t="shared" si="41"/>
        <v>0.86954345207216954</v>
      </c>
      <c r="AI60" s="9">
        <f t="shared" si="41"/>
        <v>1.2617792902114295</v>
      </c>
      <c r="AJ60" s="9">
        <f t="shared" si="41"/>
        <v>1.6713787604827761</v>
      </c>
      <c r="AK60" s="9">
        <f t="shared" si="41"/>
        <v>1.0684595937176451</v>
      </c>
      <c r="AL60" s="9">
        <f t="shared" si="41"/>
        <v>1.2175799571468033</v>
      </c>
      <c r="AM60" s="9">
        <f t="shared" si="41"/>
        <v>0.94637065598333037</v>
      </c>
      <c r="AN60" s="9">
        <f ca="1">AVERAGE(OFFSET($A60,0,Fixtures!$D$6,1,3))</f>
        <v>1.1668153733007049</v>
      </c>
      <c r="AO60" s="9">
        <f ca="1">AVERAGE(OFFSET($A60,0,Fixtures!$D$6,1,6))</f>
        <v>1.0376238608966726</v>
      </c>
      <c r="AP60" s="9">
        <f ca="1">AVERAGE(OFFSET($A60,0,Fixtures!$D$6,1,9))</f>
        <v>1.1363734233102096</v>
      </c>
      <c r="AQ60" s="9">
        <f ca="1">AVERAGE(OFFSET($A60,0,Fixtures!$D$6,1,12))</f>
        <v>1.1298438996852271</v>
      </c>
      <c r="AR60" s="9">
        <f ca="1">IF(OR(Fixtures!$D$6&lt;=0,Fixtures!$D$6&gt;39),AVERAGE(A60:AM60),AVERAGE(OFFSET($A60,0,Fixtures!$D$6,1,39-Fixtures!$D$6)))</f>
        <v>1.1264828566292744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si="42">MIN(VLOOKUP($A62,$A$2:$AM$12,B$14+1,FALSE),VLOOKUP($A63,$A$2:$AM$12,B$14+1,FALSE))</f>
        <v>1.1873674191056711</v>
      </c>
      <c r="C63" s="9">
        <f t="shared" si="42"/>
        <v>1.1856885013211103</v>
      </c>
      <c r="D63" s="9">
        <f t="shared" si="42"/>
        <v>1.6329392426405744</v>
      </c>
      <c r="E63" s="9">
        <f t="shared" si="42"/>
        <v>1.0150531436632395</v>
      </c>
      <c r="F63" s="9">
        <f t="shared" si="42"/>
        <v>1.359363636910647</v>
      </c>
      <c r="G63" s="9">
        <f t="shared" si="42"/>
        <v>1.1510675160730672</v>
      </c>
      <c r="H63" s="9">
        <f t="shared" si="42"/>
        <v>0.87809162314470468</v>
      </c>
      <c r="I63" s="9">
        <f t="shared" si="42"/>
        <v>1.476560008000156</v>
      </c>
      <c r="J63" s="9">
        <f t="shared" si="42"/>
        <v>1.402131864050512</v>
      </c>
      <c r="K63" s="9">
        <f t="shared" si="42"/>
        <v>1.5367158539475414</v>
      </c>
      <c r="L63" s="9">
        <f t="shared" si="42"/>
        <v>1.3325828567119258</v>
      </c>
      <c r="M63" s="9">
        <f t="shared" si="42"/>
        <v>2.110179616310301</v>
      </c>
      <c r="N63" s="9">
        <f t="shared" si="42"/>
        <v>1.009102052503192</v>
      </c>
      <c r="O63" s="9">
        <f t="shared" si="42"/>
        <v>1.479275460928525</v>
      </c>
      <c r="P63" s="9">
        <f t="shared" si="42"/>
        <v>0.86215571217477238</v>
      </c>
      <c r="Q63" s="9">
        <f t="shared" si="42"/>
        <v>1.3588111125076099</v>
      </c>
      <c r="R63" s="9">
        <f t="shared" si="42"/>
        <v>1.0195392756752608</v>
      </c>
      <c r="S63" s="9">
        <f t="shared" si="42"/>
        <v>1.0961009212393893</v>
      </c>
      <c r="T63" s="9">
        <f t="shared" si="42"/>
        <v>0.9884409970910133</v>
      </c>
      <c r="U63" s="9">
        <f t="shared" si="42"/>
        <v>1.7447484120395695</v>
      </c>
      <c r="V63" s="9">
        <f t="shared" si="42"/>
        <v>1.3117171160556704</v>
      </c>
      <c r="W63" s="9">
        <f t="shared" si="42"/>
        <v>1.0287106129731474</v>
      </c>
      <c r="X63" s="9">
        <f t="shared" si="42"/>
        <v>2.0945426611124933</v>
      </c>
      <c r="Y63" s="9">
        <f t="shared" si="42"/>
        <v>1.1679720774810338</v>
      </c>
      <c r="Z63" s="9">
        <f t="shared" si="42"/>
        <v>0.93677217873230545</v>
      </c>
      <c r="AA63" s="9">
        <f t="shared" si="42"/>
        <v>1.5057797973379834</v>
      </c>
      <c r="AB63" s="9">
        <f t="shared" si="42"/>
        <v>0.73375350925942584</v>
      </c>
      <c r="AC63" s="9">
        <f t="shared" si="42"/>
        <v>1.2883055635955218</v>
      </c>
      <c r="AD63" s="9">
        <f t="shared" si="42"/>
        <v>0.909617356306747</v>
      </c>
      <c r="AE63" s="9">
        <f t="shared" si="42"/>
        <v>1.2879116194215736</v>
      </c>
      <c r="AF63" s="9">
        <f t="shared" si="42"/>
        <v>1.5074240537393362</v>
      </c>
      <c r="AG63" s="9">
        <f t="shared" si="42"/>
        <v>0.99025877962983888</v>
      </c>
      <c r="AH63" s="9">
        <f t="shared" si="42"/>
        <v>1.9906484649647291</v>
      </c>
      <c r="AI63" s="9">
        <f t="shared" si="42"/>
        <v>1.4125995778606146</v>
      </c>
      <c r="AJ63" s="9">
        <f t="shared" si="42"/>
        <v>1.0031297963135244</v>
      </c>
      <c r="AK63" s="9">
        <f t="shared" si="42"/>
        <v>1.3297429516737251</v>
      </c>
      <c r="AL63" s="9">
        <f t="shared" si="42"/>
        <v>1.4147448398996327</v>
      </c>
      <c r="AM63" s="9">
        <f t="shared" si="42"/>
        <v>1.0949053247170928</v>
      </c>
      <c r="AN63" s="9">
        <f ca="1">AVERAGE(OFFSET($A63,0,Fixtures!$D$6,1,3))</f>
        <v>1.1619448464412807</v>
      </c>
      <c r="AO63" s="9">
        <f ca="1">AVERAGE(OFFSET($A63,0,Fixtures!$D$6,1,6))</f>
        <v>1.3290276396096243</v>
      </c>
      <c r="AP63" s="9">
        <f ca="1">AVERAGE(OFFSET($A63,0,Fixtures!$D$6,1,9))</f>
        <v>1.3021820181672901</v>
      </c>
      <c r="AQ63" s="9">
        <f ca="1">AVERAGE(OFFSET($A63,0,Fixtures!$D$6,1,12))</f>
        <v>1.282602764546968</v>
      </c>
      <c r="AR63" s="9">
        <f ca="1">IF(OR(Fixtures!$D$6&lt;=0,Fixtures!$D$6&gt;39),AVERAGE(A63:AM63),AVERAGE(OFFSET($A63,0,Fixtures!$D$6,1,39-Fixtures!$D$6)))</f>
        <v>1.2935716661929397</v>
      </c>
    </row>
    <row r="64" spans="1:44" x14ac:dyDescent="0.25">
      <c r="A64" s="30" t="s">
        <v>121</v>
      </c>
      <c r="B64" s="9">
        <f>MIN(VLOOKUP($A62,$A$2:$AM$12,B$14+1,FALSE),VLOOKUP($A64,$A$2:$AM$12,B$14+1,FALSE))</f>
        <v>1.1873674191056711</v>
      </c>
      <c r="C64" s="9">
        <f t="shared" ref="C64:AM64" si="43">MIN(VLOOKUP($A62,$A$2:$AM$12,C$14+1,FALSE),VLOOKUP($A64,$A$2:$AM$12,C$14+1,FALSE))</f>
        <v>0.99579393754895684</v>
      </c>
      <c r="D64" s="9">
        <f t="shared" si="43"/>
        <v>1.1766605365469094</v>
      </c>
      <c r="E64" s="9">
        <f t="shared" si="43"/>
        <v>1.0150531436632395</v>
      </c>
      <c r="F64" s="9">
        <f t="shared" si="43"/>
        <v>0.99762524243945816</v>
      </c>
      <c r="G64" s="9">
        <f t="shared" si="43"/>
        <v>1.1042547360179036</v>
      </c>
      <c r="H64" s="9">
        <f t="shared" si="43"/>
        <v>0.87809162314470468</v>
      </c>
      <c r="I64" s="9">
        <f t="shared" si="43"/>
        <v>1.1030502455403119</v>
      </c>
      <c r="J64" s="9">
        <f t="shared" si="43"/>
        <v>1.5275937042281273</v>
      </c>
      <c r="K64" s="9">
        <f t="shared" si="43"/>
        <v>1.1962001587027538</v>
      </c>
      <c r="L64" s="9">
        <f t="shared" si="43"/>
        <v>0.88462368266126012</v>
      </c>
      <c r="M64" s="9">
        <f t="shared" si="43"/>
        <v>2.0011828680099422</v>
      </c>
      <c r="N64" s="9">
        <f t="shared" si="43"/>
        <v>1.3424958433540375</v>
      </c>
      <c r="O64" s="9">
        <f t="shared" si="43"/>
        <v>1.479275460928525</v>
      </c>
      <c r="P64" s="9">
        <f t="shared" si="43"/>
        <v>0.86215571217477238</v>
      </c>
      <c r="Q64" s="9">
        <f t="shared" si="43"/>
        <v>1.1596302233400329</v>
      </c>
      <c r="R64" s="9">
        <f t="shared" si="43"/>
        <v>1.0195392756752608</v>
      </c>
      <c r="S64" s="9">
        <f t="shared" si="43"/>
        <v>0.94374075862037987</v>
      </c>
      <c r="T64" s="9">
        <f t="shared" si="43"/>
        <v>0.9884409970910133</v>
      </c>
      <c r="U64" s="9">
        <f t="shared" si="43"/>
        <v>0.86856922561235106</v>
      </c>
      <c r="V64" s="9">
        <f t="shared" si="43"/>
        <v>1.3117171160556704</v>
      </c>
      <c r="W64" s="9">
        <f t="shared" si="43"/>
        <v>1.0287106129731474</v>
      </c>
      <c r="X64" s="9">
        <f t="shared" si="43"/>
        <v>1.0226040499378373</v>
      </c>
      <c r="Y64" s="9">
        <f t="shared" si="43"/>
        <v>1.1679720774810338</v>
      </c>
      <c r="Z64" s="9">
        <f t="shared" si="43"/>
        <v>0.93677217873230545</v>
      </c>
      <c r="AA64" s="9">
        <f t="shared" si="43"/>
        <v>0.91638393345208924</v>
      </c>
      <c r="AB64" s="9">
        <f t="shared" si="43"/>
        <v>0.73375350925942584</v>
      </c>
      <c r="AC64" s="9">
        <f t="shared" si="43"/>
        <v>0.734836906490965</v>
      </c>
      <c r="AD64" s="9">
        <f t="shared" si="43"/>
        <v>0.909617356306747</v>
      </c>
      <c r="AE64" s="9">
        <f t="shared" si="43"/>
        <v>1.0363631161654543</v>
      </c>
      <c r="AF64" s="9">
        <f t="shared" si="43"/>
        <v>2.0054567536523282</v>
      </c>
      <c r="AG64" s="9">
        <f t="shared" si="43"/>
        <v>0.99025877962983888</v>
      </c>
      <c r="AH64" s="9">
        <f t="shared" si="43"/>
        <v>1.3214748839754631</v>
      </c>
      <c r="AI64" s="9">
        <f t="shared" si="43"/>
        <v>1.4125995778606146</v>
      </c>
      <c r="AJ64" s="9">
        <f t="shared" si="43"/>
        <v>1.5163139553487899</v>
      </c>
      <c r="AK64" s="9">
        <f t="shared" si="43"/>
        <v>1.3297429516737251</v>
      </c>
      <c r="AL64" s="9">
        <f t="shared" si="43"/>
        <v>0.7392118480781007</v>
      </c>
      <c r="AM64" s="9">
        <f t="shared" si="43"/>
        <v>1.0949053247170928</v>
      </c>
      <c r="AN64" s="9">
        <f ca="1">AVERAGE(OFFSET($A64,0,Fixtures!$D$6,1,3))</f>
        <v>0.89360579298772214</v>
      </c>
      <c r="AO64" s="9">
        <f ca="1">AVERAGE(OFFSET($A64,0,Fixtures!$D$6,1,6))</f>
        <v>1.166334632703466</v>
      </c>
      <c r="AP64" s="9">
        <f ca="1">AVERAGE(OFFSET($A64,0,Fixtures!$D$6,1,9))</f>
        <v>1.2507404756782141</v>
      </c>
      <c r="AQ64" s="9">
        <f ca="1">AVERAGE(OFFSET($A64,0,Fixtures!$D$6,1,12))</f>
        <v>1.1653656039072369</v>
      </c>
      <c r="AR64" s="9">
        <f ca="1">IF(OR(Fixtures!$D$6&lt;=0,Fixtures!$D$6&gt;39),AVERAGE(A64:AM64),AVERAGE(OFFSET($A64,0,Fixtures!$D$6,1,39-Fixtures!$D$6)))</f>
        <v>1.1900710412635565</v>
      </c>
    </row>
    <row r="65" spans="1:44" x14ac:dyDescent="0.25">
      <c r="A65" s="30" t="s">
        <v>73</v>
      </c>
      <c r="B65" s="9">
        <f>MIN(VLOOKUP($A62,$A$2:$AM$12,B$14+1,FALSE),VLOOKUP($A65,$A$2:$AM$12,B$14+1,FALSE))</f>
        <v>1.0907445564105629</v>
      </c>
      <c r="C65" s="9">
        <f t="shared" ref="C65:AM65" si="44">MIN(VLOOKUP($A62,$A$2:$AM$12,C$14+1,FALSE),VLOOKUP($A65,$A$2:$AM$12,C$14+1,FALSE))</f>
        <v>1.399375723785296</v>
      </c>
      <c r="D65" s="9">
        <f t="shared" si="44"/>
        <v>1.9864061376854416</v>
      </c>
      <c r="E65" s="9">
        <f t="shared" si="44"/>
        <v>1.0150531436632395</v>
      </c>
      <c r="F65" s="9">
        <f t="shared" si="44"/>
        <v>1.3825288349205611</v>
      </c>
      <c r="G65" s="9">
        <f t="shared" si="44"/>
        <v>1.1510675160730672</v>
      </c>
      <c r="H65" s="9">
        <f t="shared" si="44"/>
        <v>0.87809162314470468</v>
      </c>
      <c r="I65" s="9">
        <f t="shared" si="44"/>
        <v>1.476560008000156</v>
      </c>
      <c r="J65" s="9">
        <f t="shared" si="44"/>
        <v>1.0224189826718777</v>
      </c>
      <c r="K65" s="9">
        <f t="shared" si="44"/>
        <v>1.5367158539475414</v>
      </c>
      <c r="L65" s="9">
        <f t="shared" si="44"/>
        <v>1.3325828567119258</v>
      </c>
      <c r="M65" s="9">
        <f t="shared" si="44"/>
        <v>1.2762613368133715</v>
      </c>
      <c r="N65" s="9">
        <f t="shared" si="44"/>
        <v>1.3402625053583139</v>
      </c>
      <c r="O65" s="9">
        <f t="shared" si="44"/>
        <v>1.479275460928525</v>
      </c>
      <c r="P65" s="9">
        <f t="shared" si="44"/>
        <v>0.86215571217477238</v>
      </c>
      <c r="Q65" s="9">
        <f t="shared" si="44"/>
        <v>1.3588111125076099</v>
      </c>
      <c r="R65" s="9">
        <f t="shared" si="44"/>
        <v>1.0195392756752608</v>
      </c>
      <c r="S65" s="9">
        <f t="shared" si="44"/>
        <v>1.0961009212393893</v>
      </c>
      <c r="T65" s="9">
        <f t="shared" si="44"/>
        <v>0.9884409970910133</v>
      </c>
      <c r="U65" s="9">
        <f t="shared" si="44"/>
        <v>1.7447484120395695</v>
      </c>
      <c r="V65" s="9">
        <f t="shared" si="44"/>
        <v>1.3117171160556704</v>
      </c>
      <c r="W65" s="9">
        <f t="shared" si="44"/>
        <v>1.0287106129731474</v>
      </c>
      <c r="X65" s="9">
        <f t="shared" si="44"/>
        <v>1.5273172457197186</v>
      </c>
      <c r="Y65" s="9">
        <f t="shared" si="44"/>
        <v>1.1679720774810338</v>
      </c>
      <c r="Z65" s="9">
        <f t="shared" si="44"/>
        <v>0.93677217873230545</v>
      </c>
      <c r="AA65" s="9">
        <f t="shared" si="44"/>
        <v>1.6293838435268901</v>
      </c>
      <c r="AB65" s="9">
        <f t="shared" si="44"/>
        <v>0.73375350925942584</v>
      </c>
      <c r="AC65" s="9">
        <f t="shared" si="44"/>
        <v>1.5230154611939082</v>
      </c>
      <c r="AD65" s="9">
        <f t="shared" si="44"/>
        <v>0.909617356306747</v>
      </c>
      <c r="AE65" s="9">
        <f t="shared" si="44"/>
        <v>0.84930034893937389</v>
      </c>
      <c r="AF65" s="9">
        <f t="shared" si="44"/>
        <v>2.0021205326957534</v>
      </c>
      <c r="AG65" s="9">
        <f t="shared" si="44"/>
        <v>0.85435676266019078</v>
      </c>
      <c r="AH65" s="9">
        <f t="shared" si="44"/>
        <v>1.9906484649647291</v>
      </c>
      <c r="AI65" s="9">
        <f t="shared" si="44"/>
        <v>1.274869226300309</v>
      </c>
      <c r="AJ65" s="9">
        <f t="shared" si="44"/>
        <v>1.5163139553487899</v>
      </c>
      <c r="AK65" s="9">
        <f t="shared" si="44"/>
        <v>1.3297429516737251</v>
      </c>
      <c r="AL65" s="9">
        <f t="shared" si="44"/>
        <v>1.359945581727213</v>
      </c>
      <c r="AM65" s="9">
        <f t="shared" si="44"/>
        <v>1.0949053247170928</v>
      </c>
      <c r="AN65" s="9">
        <f ca="1">AVERAGE(OFFSET($A65,0,Fixtures!$D$6,1,3))</f>
        <v>1.0939777221466762</v>
      </c>
      <c r="AO65" s="9">
        <f ca="1">AVERAGE(OFFSET($A65,0,Fixtures!$D$6,1,6))</f>
        <v>1.3548431544601172</v>
      </c>
      <c r="AP65" s="9">
        <f ca="1">AVERAGE(OFFSET($A65,0,Fixtures!$D$6,1,9))</f>
        <v>1.3611094511203921</v>
      </c>
      <c r="AQ65" s="9">
        <f ca="1">AVERAGE(OFFSET($A65,0,Fixtures!$D$6,1,12))</f>
        <v>1.3165678073895426</v>
      </c>
      <c r="AR65" s="9">
        <f ca="1">IF(OR(Fixtures!$D$6&lt;=0,Fixtures!$D$6&gt;39),AVERAGE(A65:AM65),AVERAGE(OFFSET($A65,0,Fixtures!$D$6,1,39-Fixtures!$D$6)))</f>
        <v>1.3368032696843486</v>
      </c>
    </row>
    <row r="66" spans="1:44" x14ac:dyDescent="0.25">
      <c r="A66" s="30" t="s">
        <v>61</v>
      </c>
      <c r="B66" s="9">
        <f>MIN(VLOOKUP($A62,$A$2:$AM$12,B$14+1,FALSE),VLOOKUP($A66,$A$2:$AM$12,B$14+1,FALSE))</f>
        <v>1.0841509763357127</v>
      </c>
      <c r="C66" s="9">
        <f t="shared" ref="C66:AM66" si="45">MIN(VLOOKUP($A62,$A$2:$AM$12,C$14+1,FALSE),VLOOKUP($A66,$A$2:$AM$12,C$14+1,FALSE))</f>
        <v>1.399375723785296</v>
      </c>
      <c r="D66" s="9">
        <f t="shared" si="45"/>
        <v>1.5960939609856182</v>
      </c>
      <c r="E66" s="9">
        <f t="shared" si="45"/>
        <v>1.0150531436632395</v>
      </c>
      <c r="F66" s="9">
        <f t="shared" si="45"/>
        <v>1.4137141898022589</v>
      </c>
      <c r="G66" s="9">
        <f t="shared" si="45"/>
        <v>0.81507418618918226</v>
      </c>
      <c r="H66" s="9">
        <f t="shared" si="45"/>
        <v>0.87809162314470468</v>
      </c>
      <c r="I66" s="9">
        <f t="shared" si="45"/>
        <v>1.1021543849480699</v>
      </c>
      <c r="J66" s="9">
        <f t="shared" si="45"/>
        <v>1.847786876452741</v>
      </c>
      <c r="K66" s="9">
        <f t="shared" si="45"/>
        <v>1.3112224521770466</v>
      </c>
      <c r="L66" s="9">
        <f t="shared" si="45"/>
        <v>1.2989476259349695</v>
      </c>
      <c r="M66" s="9">
        <f t="shared" si="45"/>
        <v>0.91750418756382368</v>
      </c>
      <c r="N66" s="9">
        <f t="shared" si="45"/>
        <v>1.2612941890341234</v>
      </c>
      <c r="O66" s="9">
        <f t="shared" si="45"/>
        <v>0.67706371113427222</v>
      </c>
      <c r="P66" s="9">
        <f t="shared" si="45"/>
        <v>0.86215571217477238</v>
      </c>
      <c r="Q66" s="9">
        <f t="shared" si="45"/>
        <v>1.3588111125076099</v>
      </c>
      <c r="R66" s="9">
        <f t="shared" si="45"/>
        <v>0.68109469292195424</v>
      </c>
      <c r="S66" s="9">
        <f t="shared" si="45"/>
        <v>1.0961009212393893</v>
      </c>
      <c r="T66" s="9">
        <f t="shared" si="45"/>
        <v>0.9884409970910133</v>
      </c>
      <c r="U66" s="9">
        <f t="shared" si="45"/>
        <v>1.234312144209639</v>
      </c>
      <c r="V66" s="9">
        <f t="shared" si="45"/>
        <v>0.94220647732308949</v>
      </c>
      <c r="W66" s="9">
        <f t="shared" si="45"/>
        <v>1.0287106129731474</v>
      </c>
      <c r="X66" s="9">
        <f t="shared" si="45"/>
        <v>1.2369482396088594</v>
      </c>
      <c r="Y66" s="9">
        <f t="shared" si="45"/>
        <v>1.1679720774810338</v>
      </c>
      <c r="Z66" s="9">
        <f t="shared" si="45"/>
        <v>0.93677217873230545</v>
      </c>
      <c r="AA66" s="9">
        <f t="shared" si="45"/>
        <v>1.619534174526188</v>
      </c>
      <c r="AB66" s="9">
        <f t="shared" si="45"/>
        <v>0.73375350925942584</v>
      </c>
      <c r="AC66" s="9">
        <f t="shared" si="45"/>
        <v>1.0174377511550181</v>
      </c>
      <c r="AD66" s="9">
        <f t="shared" si="45"/>
        <v>0.909617356306747</v>
      </c>
      <c r="AE66" s="9">
        <f t="shared" si="45"/>
        <v>1.2879116194215736</v>
      </c>
      <c r="AF66" s="9">
        <f t="shared" si="45"/>
        <v>0.84433743232862801</v>
      </c>
      <c r="AG66" s="9">
        <f t="shared" si="45"/>
        <v>0.99025877962983888</v>
      </c>
      <c r="AH66" s="9">
        <f t="shared" si="45"/>
        <v>0.86954345207216954</v>
      </c>
      <c r="AI66" s="9">
        <f t="shared" si="45"/>
        <v>1.3705926752496629</v>
      </c>
      <c r="AJ66" s="9">
        <f t="shared" si="45"/>
        <v>1.5163139553487899</v>
      </c>
      <c r="AK66" s="9">
        <f t="shared" si="45"/>
        <v>1.0684595937176451</v>
      </c>
      <c r="AL66" s="9">
        <f t="shared" si="45"/>
        <v>1.2175799571468033</v>
      </c>
      <c r="AM66" s="9">
        <f t="shared" si="45"/>
        <v>0.94637065598333037</v>
      </c>
      <c r="AN66" s="9">
        <f ca="1">AVERAGE(OFFSET($A66,0,Fixtures!$D$6,1,3))</f>
        <v>1.0716555756277797</v>
      </c>
      <c r="AO66" s="9">
        <f ca="1">AVERAGE(OFFSET($A66,0,Fixtures!$D$6,1,6))</f>
        <v>0.98651773181899582</v>
      </c>
      <c r="AP66" s="9">
        <f ca="1">AVERAGE(OFFSET($A66,0,Fixtures!$D$6,1,9))</f>
        <v>1.0971636239144524</v>
      </c>
      <c r="AQ66" s="9">
        <f ca="1">AVERAGE(OFFSET($A66,0,Fixtures!$D$6,1,12))</f>
        <v>1.0925065669989988</v>
      </c>
      <c r="AR66" s="9">
        <f ca="1">IF(OR(Fixtures!$D$6&lt;=0,Fixtures!$D$6&gt;39),AVERAGE(A66:AM66),AVERAGE(OFFSET($A66,0,Fixtures!$D$6,1,39-Fixtures!$D$6)))</f>
        <v>1.0944021116691096</v>
      </c>
    </row>
    <row r="67" spans="1:44" x14ac:dyDescent="0.25">
      <c r="A67" s="30" t="s">
        <v>2</v>
      </c>
      <c r="B67" s="9">
        <f>MIN(VLOOKUP($A62,$A$2:$AM$12,B$14+1,FALSE),VLOOKUP($A67,$A$2:$AM$12,B$14+1,FALSE))</f>
        <v>1.1873674191056711</v>
      </c>
      <c r="C67" s="9">
        <f t="shared" ref="C67:AM67" si="46">MIN(VLOOKUP($A62,$A$2:$AM$12,C$14+1,FALSE),VLOOKUP($A67,$A$2:$AM$12,C$14+1,FALSE))</f>
        <v>1.399375723785296</v>
      </c>
      <c r="D67" s="9">
        <f t="shared" si="46"/>
        <v>1.9864061376854416</v>
      </c>
      <c r="E67" s="9">
        <f t="shared" si="46"/>
        <v>1.0150531436632395</v>
      </c>
      <c r="F67" s="9">
        <f t="shared" si="46"/>
        <v>1.635599312231707</v>
      </c>
      <c r="G67" s="9">
        <f t="shared" si="46"/>
        <v>1.1510675160730672</v>
      </c>
      <c r="H67" s="9">
        <f t="shared" si="46"/>
        <v>0.87809162314470468</v>
      </c>
      <c r="I67" s="9">
        <f t="shared" si="46"/>
        <v>1.476560008000156</v>
      </c>
      <c r="J67" s="9">
        <f t="shared" si="46"/>
        <v>1.8989202401249177</v>
      </c>
      <c r="K67" s="9">
        <f t="shared" si="46"/>
        <v>1.4156435875849394</v>
      </c>
      <c r="L67" s="9">
        <f t="shared" si="46"/>
        <v>1.3325828567119258</v>
      </c>
      <c r="M67" s="9">
        <f t="shared" si="46"/>
        <v>1.0603246016391519</v>
      </c>
      <c r="N67" s="9">
        <f t="shared" si="46"/>
        <v>1.6087418688642894</v>
      </c>
      <c r="O67" s="9">
        <f t="shared" si="46"/>
        <v>1.479275460928525</v>
      </c>
      <c r="P67" s="9">
        <f t="shared" si="46"/>
        <v>0.86215571217477238</v>
      </c>
      <c r="Q67" s="9">
        <f t="shared" si="46"/>
        <v>1.3588111125076099</v>
      </c>
      <c r="R67" s="9">
        <f t="shared" si="46"/>
        <v>1.0195392756752608</v>
      </c>
      <c r="S67" s="9">
        <f t="shared" si="46"/>
        <v>0.89706799086216626</v>
      </c>
      <c r="T67" s="9">
        <f t="shared" si="46"/>
        <v>0.9884409970910133</v>
      </c>
      <c r="U67" s="9">
        <f t="shared" si="46"/>
        <v>1.46028712433713</v>
      </c>
      <c r="V67" s="9">
        <f t="shared" si="46"/>
        <v>1.3117171160556704</v>
      </c>
      <c r="W67" s="9">
        <f t="shared" si="46"/>
        <v>1.0287106129731474</v>
      </c>
      <c r="X67" s="9">
        <f t="shared" si="46"/>
        <v>1.737289521509382</v>
      </c>
      <c r="Y67" s="9">
        <f t="shared" si="46"/>
        <v>1.1679720774810338</v>
      </c>
      <c r="Z67" s="9">
        <f t="shared" si="46"/>
        <v>0.93677217873230545</v>
      </c>
      <c r="AA67" s="9">
        <f t="shared" si="46"/>
        <v>1.7737217001455086</v>
      </c>
      <c r="AB67" s="9">
        <f t="shared" si="46"/>
        <v>0.73375350925942584</v>
      </c>
      <c r="AC67" s="9">
        <f t="shared" si="46"/>
        <v>1.2178725156063588</v>
      </c>
      <c r="AD67" s="9">
        <f t="shared" si="46"/>
        <v>0.909617356306747</v>
      </c>
      <c r="AE67" s="9">
        <f t="shared" si="46"/>
        <v>1.1520918706615477</v>
      </c>
      <c r="AF67" s="9">
        <f t="shared" si="46"/>
        <v>1.2483659332052464</v>
      </c>
      <c r="AG67" s="9">
        <f t="shared" si="46"/>
        <v>0.99025877962983888</v>
      </c>
      <c r="AH67" s="9">
        <f t="shared" si="46"/>
        <v>1.2156369106928508</v>
      </c>
      <c r="AI67" s="9">
        <f t="shared" si="46"/>
        <v>1.4125995778606146</v>
      </c>
      <c r="AJ67" s="9">
        <f t="shared" si="46"/>
        <v>1.5163139553487899</v>
      </c>
      <c r="AK67" s="9">
        <f t="shared" si="46"/>
        <v>1.3297429516737251</v>
      </c>
      <c r="AL67" s="9">
        <f t="shared" si="46"/>
        <v>1.7194959190721126</v>
      </c>
      <c r="AM67" s="9">
        <f t="shared" si="46"/>
        <v>1.0949053247170928</v>
      </c>
      <c r="AN67" s="9">
        <f ca="1">AVERAGE(OFFSET($A67,0,Fixtures!$D$6,1,3))</f>
        <v>1.0931939141915512</v>
      </c>
      <c r="AO67" s="9">
        <f ca="1">AVERAGE(OFFSET($A67,0,Fixtures!$D$6,1,6))</f>
        <v>1.1223072276837649</v>
      </c>
      <c r="AP67" s="9">
        <f ca="1">AVERAGE(OFFSET($A67,0,Fixtures!$D$6,1,9))</f>
        <v>1.2213888723317465</v>
      </c>
      <c r="AQ67" s="9">
        <f ca="1">AVERAGE(OFFSET($A67,0,Fixtures!$D$6,1,12))</f>
        <v>1.2416745840805399</v>
      </c>
      <c r="AR67" s="9">
        <f ca="1">IF(OR(Fixtures!$D$6&lt;=0,Fixtures!$D$6&gt;39),AVERAGE(A67:AM67),AVERAGE(OFFSET($A67,0,Fixtures!$D$6,1,39-Fixtures!$D$6)))</f>
        <v>1.2551728267977205</v>
      </c>
    </row>
    <row r="68" spans="1:44" x14ac:dyDescent="0.25">
      <c r="A68" s="30" t="s">
        <v>113</v>
      </c>
      <c r="B68" s="9">
        <f>MIN(VLOOKUP($A62,$A$2:$AM$12,B$14+1,FALSE),VLOOKUP($A68,$A$2:$AM$12,B$14+1,FALSE))</f>
        <v>1.1873674191056711</v>
      </c>
      <c r="C68" s="9">
        <f t="shared" ref="C68:AM68" si="47">MIN(VLOOKUP($A62,$A$2:$AM$12,C$14+1,FALSE),VLOOKUP($A68,$A$2:$AM$12,C$14+1,FALSE))</f>
        <v>0.8905675399802121</v>
      </c>
      <c r="D68" s="9">
        <f t="shared" si="47"/>
        <v>1.7144931031432107</v>
      </c>
      <c r="E68" s="9">
        <f t="shared" si="47"/>
        <v>1.0150531436632395</v>
      </c>
      <c r="F68" s="9">
        <f t="shared" si="47"/>
        <v>1.635599312231707</v>
      </c>
      <c r="G68" s="9">
        <f t="shared" si="47"/>
        <v>1.1510675160730672</v>
      </c>
      <c r="H68" s="9">
        <f t="shared" si="47"/>
        <v>0.87809162314470468</v>
      </c>
      <c r="I68" s="9">
        <f t="shared" si="47"/>
        <v>1.2319850872178157</v>
      </c>
      <c r="J68" s="9">
        <f t="shared" si="47"/>
        <v>1.5631574747463026</v>
      </c>
      <c r="K68" s="9">
        <f t="shared" si="47"/>
        <v>1.5367158539475414</v>
      </c>
      <c r="L68" s="9">
        <f t="shared" si="47"/>
        <v>1.3325828567119258</v>
      </c>
      <c r="M68" s="9">
        <f t="shared" si="47"/>
        <v>1.1040161050091735</v>
      </c>
      <c r="N68" s="9">
        <f t="shared" si="47"/>
        <v>1.6087418688642894</v>
      </c>
      <c r="O68" s="9">
        <f t="shared" si="47"/>
        <v>1.2485613607104713</v>
      </c>
      <c r="P68" s="9">
        <f t="shared" si="47"/>
        <v>0.86215571217477238</v>
      </c>
      <c r="Q68" s="9">
        <f t="shared" si="47"/>
        <v>1.1369743165897042</v>
      </c>
      <c r="R68" s="9">
        <f t="shared" si="47"/>
        <v>1.0195392756752608</v>
      </c>
      <c r="S68" s="9">
        <f t="shared" si="47"/>
        <v>1.0961009212393893</v>
      </c>
      <c r="T68" s="9">
        <f t="shared" si="47"/>
        <v>0.9884409970910133</v>
      </c>
      <c r="U68" s="9">
        <f t="shared" si="47"/>
        <v>1.328902866207329</v>
      </c>
      <c r="V68" s="9">
        <f t="shared" si="47"/>
        <v>0.8852968168756753</v>
      </c>
      <c r="W68" s="9">
        <f t="shared" si="47"/>
        <v>1.0287106129731474</v>
      </c>
      <c r="X68" s="9">
        <f t="shared" si="47"/>
        <v>1.0464112021028968</v>
      </c>
      <c r="Y68" s="9">
        <f t="shared" si="47"/>
        <v>1.1679720774810338</v>
      </c>
      <c r="Z68" s="9">
        <f t="shared" si="47"/>
        <v>0.93677217873230545</v>
      </c>
      <c r="AA68" s="9">
        <f t="shared" si="47"/>
        <v>1.7737217001455086</v>
      </c>
      <c r="AB68" s="9">
        <f t="shared" si="47"/>
        <v>0.73375350925942584</v>
      </c>
      <c r="AC68" s="9">
        <f t="shared" si="47"/>
        <v>1.5230154611939082</v>
      </c>
      <c r="AD68" s="9">
        <f t="shared" si="47"/>
        <v>0.909617356306747</v>
      </c>
      <c r="AE68" s="9">
        <f t="shared" si="47"/>
        <v>1.2879116194215736</v>
      </c>
      <c r="AF68" s="9">
        <f t="shared" si="47"/>
        <v>1.4411254844325738</v>
      </c>
      <c r="AG68" s="9">
        <f t="shared" si="47"/>
        <v>0.99025877962983888</v>
      </c>
      <c r="AH68" s="9">
        <f t="shared" si="47"/>
        <v>1.2374299723182696</v>
      </c>
      <c r="AI68" s="9">
        <f t="shared" si="47"/>
        <v>1.4125995778606146</v>
      </c>
      <c r="AJ68" s="9">
        <f t="shared" si="47"/>
        <v>1.1996855293862756</v>
      </c>
      <c r="AK68" s="9">
        <f t="shared" si="47"/>
        <v>1.3297429516737251</v>
      </c>
      <c r="AL68" s="9">
        <f t="shared" si="47"/>
        <v>1.201891799071384</v>
      </c>
      <c r="AM68" s="9">
        <f t="shared" si="47"/>
        <v>1.0949053247170928</v>
      </c>
      <c r="AN68" s="9">
        <f ca="1">AVERAGE(OFFSET($A68,0,Fixtures!$D$6,1,3))</f>
        <v>1.2401814789740762</v>
      </c>
      <c r="AO68" s="9">
        <f ca="1">AVERAGE(OFFSET($A68,0,Fixtures!$D$6,1,6))</f>
        <v>1.2315597788838184</v>
      </c>
      <c r="AP68" s="9">
        <f ca="1">AVERAGE(OFFSET($A68,0,Fixtures!$D$6,1,9))</f>
        <v>1.2590429702470582</v>
      </c>
      <c r="AQ68" s="9">
        <f ca="1">AVERAGE(OFFSET($A68,0,Fixtures!$D$6,1,12))</f>
        <v>1.2390304445821732</v>
      </c>
      <c r="AR68" s="9">
        <f ca="1">IF(OR(Fixtures!$D$6&lt;=0,Fixtures!$D$6&gt;39),AVERAGE(A68:AM68),AVERAGE(OFFSET($A68,0,Fixtures!$D$6,1,39-Fixtures!$D$6)))</f>
        <v>1.238925805092</v>
      </c>
    </row>
    <row r="69" spans="1:44" x14ac:dyDescent="0.25">
      <c r="A69" s="30" t="s">
        <v>112</v>
      </c>
      <c r="B69" s="9">
        <f>MIN(VLOOKUP($A62,$A$2:$AM$12,B$14+1,FALSE),VLOOKUP($A69,$A$2:$AM$12,B$14+1,FALSE))</f>
        <v>1.0607137283261923</v>
      </c>
      <c r="C69" s="9">
        <f t="shared" ref="C69:AM69" si="48">MIN(VLOOKUP($A62,$A$2:$AM$12,C$14+1,FALSE),VLOOKUP($A69,$A$2:$AM$12,C$14+1,FALSE))</f>
        <v>0.60073697146598304</v>
      </c>
      <c r="D69" s="9">
        <f t="shared" si="48"/>
        <v>1.0975046027469655</v>
      </c>
      <c r="E69" s="9">
        <f t="shared" si="48"/>
        <v>1.0150531436632395</v>
      </c>
      <c r="F69" s="9">
        <f t="shared" si="48"/>
        <v>0.96193247906420998</v>
      </c>
      <c r="G69" s="9">
        <f t="shared" si="48"/>
        <v>1.1510675160730672</v>
      </c>
      <c r="H69" s="9">
        <f t="shared" si="48"/>
        <v>0.87809162314470468</v>
      </c>
      <c r="I69" s="9">
        <f t="shared" si="48"/>
        <v>1.1191059848394942</v>
      </c>
      <c r="J69" s="9">
        <f t="shared" si="48"/>
        <v>0.84723784862313356</v>
      </c>
      <c r="K69" s="9">
        <f t="shared" si="48"/>
        <v>1.2160830351748919</v>
      </c>
      <c r="L69" s="9">
        <f t="shared" si="48"/>
        <v>0.81556922564349443</v>
      </c>
      <c r="M69" s="9">
        <f t="shared" si="48"/>
        <v>1.3470665365254089</v>
      </c>
      <c r="N69" s="9">
        <f t="shared" si="48"/>
        <v>1.0951656796285336</v>
      </c>
      <c r="O69" s="9">
        <f t="shared" si="48"/>
        <v>1.4161631121705383</v>
      </c>
      <c r="P69" s="9">
        <f t="shared" si="48"/>
        <v>0.60431353265416132</v>
      </c>
      <c r="Q69" s="9">
        <f t="shared" si="48"/>
        <v>1.0803197453141824</v>
      </c>
      <c r="R69" s="9">
        <f t="shared" si="48"/>
        <v>0.83598966592739909</v>
      </c>
      <c r="S69" s="9">
        <f t="shared" si="48"/>
        <v>1.0961009212393893</v>
      </c>
      <c r="T69" s="9">
        <f t="shared" si="48"/>
        <v>0.74915359315701668</v>
      </c>
      <c r="U69" s="9">
        <f t="shared" si="48"/>
        <v>1.7447484120395695</v>
      </c>
      <c r="V69" s="9">
        <f t="shared" si="48"/>
        <v>1.3117171160556704</v>
      </c>
      <c r="W69" s="9">
        <f t="shared" si="48"/>
        <v>0.81407211445591943</v>
      </c>
      <c r="X69" s="9">
        <f t="shared" si="48"/>
        <v>1.2656269096715944</v>
      </c>
      <c r="Y69" s="9">
        <f t="shared" si="48"/>
        <v>1.1679720774810338</v>
      </c>
      <c r="Z69" s="9">
        <f t="shared" si="48"/>
        <v>0.89739720428869085</v>
      </c>
      <c r="AA69" s="9">
        <f t="shared" si="48"/>
        <v>0.71006456193736833</v>
      </c>
      <c r="AB69" s="9">
        <f t="shared" si="48"/>
        <v>0.73375350925942584</v>
      </c>
      <c r="AC69" s="9">
        <f t="shared" si="48"/>
        <v>1.2488240688545098</v>
      </c>
      <c r="AD69" s="9">
        <f t="shared" si="48"/>
        <v>0.7231892509954444</v>
      </c>
      <c r="AE69" s="9">
        <f t="shared" si="48"/>
        <v>0.9027399685327594</v>
      </c>
      <c r="AF69" s="9">
        <f t="shared" si="48"/>
        <v>1.6359882374697847</v>
      </c>
      <c r="AG69" s="9">
        <f t="shared" si="48"/>
        <v>0.90175528478147204</v>
      </c>
      <c r="AH69" s="9">
        <f t="shared" si="48"/>
        <v>1.2183194605291707</v>
      </c>
      <c r="AI69" s="9">
        <f t="shared" si="48"/>
        <v>0.94801001723812872</v>
      </c>
      <c r="AJ69" s="9">
        <f t="shared" si="48"/>
        <v>1.1634057355096172</v>
      </c>
      <c r="AK69" s="9">
        <f t="shared" si="48"/>
        <v>1.3297429516737251</v>
      </c>
      <c r="AL69" s="9">
        <f t="shared" si="48"/>
        <v>0.97790632759278273</v>
      </c>
      <c r="AM69" s="9">
        <f t="shared" si="48"/>
        <v>1.0949053247170928</v>
      </c>
      <c r="AN69" s="9">
        <f ca="1">AVERAGE(OFFSET($A69,0,Fixtures!$D$6,1,3))</f>
        <v>0.95825109612757109</v>
      </c>
      <c r="AO69" s="9">
        <f ca="1">AVERAGE(OFFSET($A69,0,Fixtures!$D$6,1,6))</f>
        <v>1.1051360451938568</v>
      </c>
      <c r="AP69" s="9">
        <f ca="1">AVERAGE(OFFSET($A69,0,Fixtures!$D$6,1,9))</f>
        <v>1.1191083306205121</v>
      </c>
      <c r="AQ69" s="9">
        <f ca="1">AVERAGE(OFFSET($A69,0,Fixtures!$D$6,1,12))</f>
        <v>1.0919198103351713</v>
      </c>
      <c r="AR69" s="9">
        <f ca="1">IF(OR(Fixtures!$D$6&lt;=0,Fixtures!$D$6&gt;39),AVERAGE(A69:AM69),AVERAGE(OFFSET($A69,0,Fixtures!$D$6,1,39-Fixtures!$D$6)))</f>
        <v>1.1040715116267714</v>
      </c>
    </row>
    <row r="70" spans="1:44" x14ac:dyDescent="0.25">
      <c r="A70" s="30" t="s">
        <v>10</v>
      </c>
      <c r="B70" s="9">
        <f>MIN(VLOOKUP($A62,$A$2:$AM$12,B$14+1,FALSE),VLOOKUP($A70,$A$2:$AM$12,B$14+1,FALSE))</f>
        <v>1.1873674191056711</v>
      </c>
      <c r="C70" s="9">
        <f t="shared" ref="C70:AM70" si="49">MIN(VLOOKUP($A62,$A$2:$AM$12,C$14+1,FALSE),VLOOKUP($A70,$A$2:$AM$12,C$14+1,FALSE))</f>
        <v>1.399375723785296</v>
      </c>
      <c r="D70" s="9">
        <f t="shared" si="49"/>
        <v>1.4900862781442976</v>
      </c>
      <c r="E70" s="9">
        <f t="shared" si="49"/>
        <v>1.0150531436632395</v>
      </c>
      <c r="F70" s="9">
        <f t="shared" si="49"/>
        <v>1.3691197608369061</v>
      </c>
      <c r="G70" s="9">
        <f t="shared" si="49"/>
        <v>0.84351500629433729</v>
      </c>
      <c r="H70" s="9">
        <f t="shared" si="49"/>
        <v>0.87809162314470468</v>
      </c>
      <c r="I70" s="9">
        <f t="shared" si="49"/>
        <v>1.3820577013922619</v>
      </c>
      <c r="J70" s="9">
        <f t="shared" si="49"/>
        <v>1.6823186235587775</v>
      </c>
      <c r="K70" s="9">
        <f t="shared" si="49"/>
        <v>1.3037710252266161</v>
      </c>
      <c r="L70" s="9">
        <f t="shared" si="49"/>
        <v>1.3325828567119258</v>
      </c>
      <c r="M70" s="9">
        <f t="shared" si="49"/>
        <v>1.1616952968671845</v>
      </c>
      <c r="N70" s="9">
        <f t="shared" si="49"/>
        <v>1.5034904541146275</v>
      </c>
      <c r="O70" s="9">
        <f t="shared" si="49"/>
        <v>0.88995048016916167</v>
      </c>
      <c r="P70" s="9">
        <f t="shared" si="49"/>
        <v>0.8591063662450833</v>
      </c>
      <c r="Q70" s="9">
        <f t="shared" si="49"/>
        <v>1.0724020758921169</v>
      </c>
      <c r="R70" s="9">
        <f t="shared" si="49"/>
        <v>0.96706987161246127</v>
      </c>
      <c r="S70" s="9">
        <f t="shared" si="49"/>
        <v>1.0961009212393893</v>
      </c>
      <c r="T70" s="9">
        <f t="shared" si="49"/>
        <v>0.9884409970910133</v>
      </c>
      <c r="U70" s="9">
        <f t="shared" si="49"/>
        <v>0.71364024826810935</v>
      </c>
      <c r="V70" s="9">
        <f t="shared" si="49"/>
        <v>1.0712323294138546</v>
      </c>
      <c r="W70" s="9">
        <f t="shared" si="49"/>
        <v>1.0287106129731474</v>
      </c>
      <c r="X70" s="9">
        <f t="shared" si="49"/>
        <v>1.1261802356054624</v>
      </c>
      <c r="Y70" s="9">
        <f t="shared" si="49"/>
        <v>1.06605518568446</v>
      </c>
      <c r="Z70" s="9">
        <f t="shared" si="49"/>
        <v>0.93677217873230545</v>
      </c>
      <c r="AA70" s="9">
        <f t="shared" si="49"/>
        <v>0.96884835179652373</v>
      </c>
      <c r="AB70" s="9">
        <f t="shared" si="49"/>
        <v>0.73375350925942584</v>
      </c>
      <c r="AC70" s="9">
        <f t="shared" si="49"/>
        <v>1.4446352403099734</v>
      </c>
      <c r="AD70" s="9">
        <f t="shared" si="49"/>
        <v>0.71788899295257413</v>
      </c>
      <c r="AE70" s="9">
        <f t="shared" si="49"/>
        <v>1.2833564236500627</v>
      </c>
      <c r="AF70" s="9">
        <f t="shared" si="49"/>
        <v>1.0064688163907836</v>
      </c>
      <c r="AG70" s="9">
        <f t="shared" si="49"/>
        <v>0.99025877962983888</v>
      </c>
      <c r="AH70" s="9">
        <f t="shared" si="49"/>
        <v>1.8578636036186367</v>
      </c>
      <c r="AI70" s="9">
        <f t="shared" si="49"/>
        <v>1.4125995778606146</v>
      </c>
      <c r="AJ70" s="9">
        <f t="shared" si="49"/>
        <v>1.5163139553487899</v>
      </c>
      <c r="AK70" s="9">
        <f t="shared" si="49"/>
        <v>0.99749577297262859</v>
      </c>
      <c r="AL70" s="9">
        <f t="shared" si="49"/>
        <v>1.260065626686603</v>
      </c>
      <c r="AM70" s="9">
        <f t="shared" si="49"/>
        <v>0.91651818700652388</v>
      </c>
      <c r="AN70" s="9">
        <f ca="1">AVERAGE(OFFSET($A70,0,Fixtures!$D$6,1,3))</f>
        <v>1.1486268856375368</v>
      </c>
      <c r="AO70" s="9">
        <f ca="1">AVERAGE(OFFSET($A70,0,Fixtures!$D$6,1,6))</f>
        <v>1.2167453094253116</v>
      </c>
      <c r="AP70" s="9">
        <f ca="1">AVERAGE(OFFSET($A70,0,Fixtures!$D$6,1,9))</f>
        <v>1.2474312403037671</v>
      </c>
      <c r="AQ70" s="9">
        <f ca="1">AVERAGE(OFFSET($A70,0,Fixtures!$D$6,1,12))</f>
        <v>1.2126743218387139</v>
      </c>
      <c r="AR70" s="9">
        <f ca="1">IF(OR(Fixtures!$D$6&lt;=0,Fixtures!$D$6&gt;39),AVERAGE(A70:AM70),AVERAGE(OFFSET($A70,0,Fixtures!$D$6,1,39-Fixtures!$D$6)))</f>
        <v>1.218496816038821</v>
      </c>
    </row>
    <row r="71" spans="1:44" x14ac:dyDescent="0.25">
      <c r="A71" s="30" t="s">
        <v>71</v>
      </c>
      <c r="B71" s="9">
        <f>MIN(VLOOKUP($A62,$A$2:$AM$12,B$14+1,FALSE),VLOOKUP($A71,$A$2:$AM$12,B$14+1,FALSE))</f>
        <v>1.0669861350861627</v>
      </c>
      <c r="C71" s="9">
        <f t="shared" ref="C71:AM71" si="50">MIN(VLOOKUP($A62,$A$2:$AM$12,C$14+1,FALSE),VLOOKUP($A71,$A$2:$AM$12,C$14+1,FALSE))</f>
        <v>1.399375723785296</v>
      </c>
      <c r="D71" s="9">
        <f t="shared" si="50"/>
        <v>1.0344406188259261</v>
      </c>
      <c r="E71" s="9">
        <f t="shared" si="50"/>
        <v>1.0150531436632395</v>
      </c>
      <c r="F71" s="9">
        <f t="shared" si="50"/>
        <v>1.0765842839466488</v>
      </c>
      <c r="G71" s="9">
        <f t="shared" si="50"/>
        <v>1.1510675160730672</v>
      </c>
      <c r="H71" s="9">
        <f t="shared" si="50"/>
        <v>0.87809162314470468</v>
      </c>
      <c r="I71" s="9">
        <f t="shared" si="50"/>
        <v>0.98036726028021137</v>
      </c>
      <c r="J71" s="9">
        <f t="shared" si="50"/>
        <v>1.7117160960295914</v>
      </c>
      <c r="K71" s="9">
        <f t="shared" si="50"/>
        <v>0.90227832622391635</v>
      </c>
      <c r="L71" s="9">
        <f t="shared" si="50"/>
        <v>1.3325828567119258</v>
      </c>
      <c r="M71" s="9">
        <f t="shared" si="50"/>
        <v>1.3727612161479852</v>
      </c>
      <c r="N71" s="9">
        <f t="shared" si="50"/>
        <v>1.0363429965094577</v>
      </c>
      <c r="O71" s="9">
        <f t="shared" si="50"/>
        <v>1.479275460928525</v>
      </c>
      <c r="P71" s="9">
        <f t="shared" si="50"/>
        <v>0.86215571217477238</v>
      </c>
      <c r="Q71" s="9">
        <f t="shared" si="50"/>
        <v>0.76335586673449851</v>
      </c>
      <c r="R71" s="9">
        <f t="shared" si="50"/>
        <v>1.0195392756752608</v>
      </c>
      <c r="S71" s="9">
        <f t="shared" si="50"/>
        <v>1.0961009212393893</v>
      </c>
      <c r="T71" s="9">
        <f t="shared" si="50"/>
        <v>0.9884409970910133</v>
      </c>
      <c r="U71" s="9">
        <f t="shared" si="50"/>
        <v>1.0622912294839997</v>
      </c>
      <c r="V71" s="9">
        <f t="shared" si="50"/>
        <v>1.2046353774694831</v>
      </c>
      <c r="W71" s="9">
        <f t="shared" si="50"/>
        <v>1.0287106129731474</v>
      </c>
      <c r="X71" s="9">
        <f t="shared" si="50"/>
        <v>1.1458595353586518</v>
      </c>
      <c r="Y71" s="9">
        <f t="shared" si="50"/>
        <v>1.1679720774810338</v>
      </c>
      <c r="Z71" s="9">
        <f t="shared" si="50"/>
        <v>0.93677217873230545</v>
      </c>
      <c r="AA71" s="9">
        <f t="shared" si="50"/>
        <v>1.5938928684620457</v>
      </c>
      <c r="AB71" s="9">
        <f t="shared" si="50"/>
        <v>0.73375350925942584</v>
      </c>
      <c r="AC71" s="9">
        <f t="shared" si="50"/>
        <v>1.5230154611939082</v>
      </c>
      <c r="AD71" s="9">
        <f t="shared" si="50"/>
        <v>0.909617356306747</v>
      </c>
      <c r="AE71" s="9">
        <f t="shared" si="50"/>
        <v>1.2879116194215736</v>
      </c>
      <c r="AF71" s="9">
        <f t="shared" si="50"/>
        <v>1.5481173157733878</v>
      </c>
      <c r="AG71" s="9">
        <f t="shared" si="50"/>
        <v>0.99025877962983888</v>
      </c>
      <c r="AH71" s="9">
        <f t="shared" si="50"/>
        <v>1.9906484649647291</v>
      </c>
      <c r="AI71" s="9">
        <f t="shared" si="50"/>
        <v>0.91895585543790725</v>
      </c>
      <c r="AJ71" s="9">
        <f t="shared" si="50"/>
        <v>0.76790059944683386</v>
      </c>
      <c r="AK71" s="9">
        <f t="shared" si="50"/>
        <v>1.3297429516737251</v>
      </c>
      <c r="AL71" s="9">
        <f t="shared" si="50"/>
        <v>1.7194959190721126</v>
      </c>
      <c r="AM71" s="9">
        <f t="shared" si="50"/>
        <v>1.0949053247170928</v>
      </c>
      <c r="AN71" s="9">
        <f ca="1">AVERAGE(OFFSET($A71,0,Fixtures!$D$6,1,3))</f>
        <v>1.2401814789740762</v>
      </c>
      <c r="AO71" s="9">
        <f ca="1">AVERAGE(OFFSET($A71,0,Fixtures!$D$6,1,6))</f>
        <v>1.3749281662150306</v>
      </c>
      <c r="AP71" s="9">
        <f ca="1">AVERAGE(OFFSET($A71,0,Fixtures!$D$6,1,9))</f>
        <v>1.2517964893165165</v>
      </c>
      <c r="AQ71" s="9">
        <f ca="1">AVERAGE(OFFSET($A71,0,Fixtures!$D$6,1,12))</f>
        <v>1.2767292605509943</v>
      </c>
      <c r="AR71" s="9">
        <f ca="1">IF(OR(Fixtures!$D$6&lt;=0,Fixtures!$D$6&gt;39),AVERAGE(A71:AM71),AVERAGE(OFFSET($A71,0,Fixtures!$D$6,1,39-Fixtures!$D$6)))</f>
        <v>1.2800517861488958</v>
      </c>
    </row>
    <row r="72" spans="1:44" x14ac:dyDescent="0.25">
      <c r="A72" s="30" t="s">
        <v>63</v>
      </c>
      <c r="B72" s="9">
        <f>MIN(VLOOKUP($A62,$A$2:$AM$12,B$14+1,FALSE),VLOOKUP($A72,$A$2:$AM$12,B$14+1,FALSE))</f>
        <v>1.1873674191056711</v>
      </c>
      <c r="C72" s="9">
        <f t="shared" ref="C72:AM72" si="51">MIN(VLOOKUP($A62,$A$2:$AM$12,C$14+1,FALSE),VLOOKUP($A72,$A$2:$AM$12,C$14+1,FALSE))</f>
        <v>1.399375723785296</v>
      </c>
      <c r="D72" s="9">
        <f t="shared" si="51"/>
        <v>1.7313855290554923</v>
      </c>
      <c r="E72" s="9">
        <f t="shared" si="51"/>
        <v>1.0150531436632395</v>
      </c>
      <c r="F72" s="9">
        <f t="shared" si="51"/>
        <v>1.635599312231707</v>
      </c>
      <c r="G72" s="9">
        <f t="shared" si="51"/>
        <v>1.1510675160730672</v>
      </c>
      <c r="H72" s="9">
        <f t="shared" si="51"/>
        <v>0.87809162314470468</v>
      </c>
      <c r="I72" s="9">
        <f t="shared" si="51"/>
        <v>0.92940911160796003</v>
      </c>
      <c r="J72" s="9">
        <f t="shared" si="51"/>
        <v>1.8989202401249177</v>
      </c>
      <c r="K72" s="9">
        <f t="shared" si="51"/>
        <v>1.1936271195823149</v>
      </c>
      <c r="L72" s="9">
        <f t="shared" si="51"/>
        <v>0.93494246266575209</v>
      </c>
      <c r="M72" s="9">
        <f t="shared" si="51"/>
        <v>1.8848801742664569</v>
      </c>
      <c r="N72" s="9">
        <f t="shared" si="51"/>
        <v>1.3951190253386769</v>
      </c>
      <c r="O72" s="9">
        <f t="shared" si="51"/>
        <v>1.479275460928525</v>
      </c>
      <c r="P72" s="9">
        <f t="shared" si="51"/>
        <v>0.86215571217477238</v>
      </c>
      <c r="Q72" s="9">
        <f t="shared" si="51"/>
        <v>1.3107742882677802</v>
      </c>
      <c r="R72" s="9">
        <f t="shared" si="51"/>
        <v>1.0195392756752608</v>
      </c>
      <c r="S72" s="9">
        <f t="shared" si="51"/>
        <v>1.0961009212393893</v>
      </c>
      <c r="T72" s="9">
        <f t="shared" si="51"/>
        <v>0.9884409970910133</v>
      </c>
      <c r="U72" s="9">
        <f t="shared" si="51"/>
        <v>1.6979657092446216</v>
      </c>
      <c r="V72" s="9">
        <f t="shared" si="51"/>
        <v>1.0985514543645398</v>
      </c>
      <c r="W72" s="9">
        <f t="shared" si="51"/>
        <v>1.0287106129731474</v>
      </c>
      <c r="X72" s="9">
        <f t="shared" si="51"/>
        <v>1.5129334373176269</v>
      </c>
      <c r="Y72" s="9">
        <f t="shared" si="51"/>
        <v>1.1679720774810338</v>
      </c>
      <c r="Z72" s="9">
        <f t="shared" si="51"/>
        <v>0.93677217873230545</v>
      </c>
      <c r="AA72" s="9">
        <f t="shared" si="51"/>
        <v>1.7737217001455086</v>
      </c>
      <c r="AB72" s="9">
        <f t="shared" si="51"/>
        <v>0.73375350925942584</v>
      </c>
      <c r="AC72" s="9">
        <f t="shared" si="51"/>
        <v>1.4882200584595364</v>
      </c>
      <c r="AD72" s="9">
        <f t="shared" si="51"/>
        <v>0.909617356306747</v>
      </c>
      <c r="AE72" s="9">
        <f t="shared" si="51"/>
        <v>1.2879116194215736</v>
      </c>
      <c r="AF72" s="9">
        <f t="shared" si="51"/>
        <v>2.0840666921725912</v>
      </c>
      <c r="AG72" s="9">
        <f t="shared" si="51"/>
        <v>0.99025877962983888</v>
      </c>
      <c r="AH72" s="9">
        <f t="shared" si="51"/>
        <v>1.3966424442290866</v>
      </c>
      <c r="AI72" s="9">
        <f t="shared" si="51"/>
        <v>1.2617792902114295</v>
      </c>
      <c r="AJ72" s="9">
        <f t="shared" si="51"/>
        <v>1.5163139553487899</v>
      </c>
      <c r="AK72" s="9">
        <f t="shared" si="51"/>
        <v>1.1590266764751642</v>
      </c>
      <c r="AL72" s="9">
        <f t="shared" si="51"/>
        <v>1.7194959190721126</v>
      </c>
      <c r="AM72" s="9">
        <f t="shared" si="51"/>
        <v>1.0949053247170928</v>
      </c>
      <c r="AN72" s="9">
        <f ca="1">AVERAGE(OFFSET($A72,0,Fixtures!$D$6,1,3))</f>
        <v>1.2285830113959524</v>
      </c>
      <c r="AO72" s="9">
        <f ca="1">AVERAGE(OFFSET($A72,0,Fixtures!$D$6,1,6))</f>
        <v>1.3594528250365625</v>
      </c>
      <c r="AP72" s="9">
        <f ca="1">AVERAGE(OFFSET($A72,0,Fixtures!$D$6,1,9))</f>
        <v>1.3437596524727509</v>
      </c>
      <c r="AQ72" s="9">
        <f ca="1">AVERAGE(OFFSET($A72,0,Fixtures!$D$6,1,12))</f>
        <v>1.3447350939533262</v>
      </c>
      <c r="AR72" s="9">
        <f ca="1">IF(OR(Fixtures!$D$6&lt;=0,Fixtures!$D$6&gt;39),AVERAGE(A72:AM72),AVERAGE(OFFSET($A72,0,Fixtures!$D$6,1,39-Fixtures!$D$6)))</f>
        <v>1.355294374185815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si="52">MIN(VLOOKUP($A74,$A$2:$AM$12,B$14+1,FALSE),VLOOKUP($A75,$A$2:$AM$12,B$14+1,FALSE))</f>
        <v>1.2651626098390971</v>
      </c>
      <c r="C75" s="9">
        <f t="shared" si="52"/>
        <v>1.1856885013211103</v>
      </c>
      <c r="D75" s="9">
        <f t="shared" si="52"/>
        <v>1.6329392426405744</v>
      </c>
      <c r="E75" s="9">
        <f t="shared" si="52"/>
        <v>1.1186954367408903</v>
      </c>
      <c r="F75" s="9">
        <f t="shared" si="52"/>
        <v>1.359363636910647</v>
      </c>
      <c r="G75" s="9">
        <f t="shared" si="52"/>
        <v>1.2538832151432715</v>
      </c>
      <c r="H75" s="9">
        <f t="shared" si="52"/>
        <v>1.3618635610238341</v>
      </c>
      <c r="I75" s="9">
        <f t="shared" si="52"/>
        <v>1.6353880692378833</v>
      </c>
      <c r="J75" s="9">
        <f t="shared" si="52"/>
        <v>1.402131864050512</v>
      </c>
      <c r="K75" s="9">
        <f t="shared" si="52"/>
        <v>1.4156435875849394</v>
      </c>
      <c r="L75" s="9">
        <f t="shared" si="52"/>
        <v>1.8159514344917898</v>
      </c>
      <c r="M75" s="9">
        <f t="shared" si="52"/>
        <v>1.0603246016391519</v>
      </c>
      <c r="N75" s="9">
        <f t="shared" si="52"/>
        <v>1.009102052503192</v>
      </c>
      <c r="O75" s="9">
        <f t="shared" si="52"/>
        <v>2.3353923412234079</v>
      </c>
      <c r="P75" s="9">
        <f t="shared" si="52"/>
        <v>1.7210261277783614</v>
      </c>
      <c r="Q75" s="9">
        <f t="shared" si="52"/>
        <v>1.4364337094708954</v>
      </c>
      <c r="R75" s="9">
        <f t="shared" si="52"/>
        <v>1.8192910418317212</v>
      </c>
      <c r="S75" s="9">
        <f t="shared" si="52"/>
        <v>0.89706799086216626</v>
      </c>
      <c r="T75" s="9">
        <f t="shared" si="52"/>
        <v>1.2076045266148052</v>
      </c>
      <c r="U75" s="9">
        <f t="shared" si="52"/>
        <v>1.46028712433713</v>
      </c>
      <c r="V75" s="9">
        <f t="shared" si="52"/>
        <v>1.6388807343513891</v>
      </c>
      <c r="W75" s="9">
        <f t="shared" si="52"/>
        <v>2.1147268407133053</v>
      </c>
      <c r="X75" s="9">
        <f t="shared" si="52"/>
        <v>1.737289521509382</v>
      </c>
      <c r="Y75" s="9">
        <f t="shared" si="52"/>
        <v>1.2509606150546317</v>
      </c>
      <c r="Z75" s="9">
        <f t="shared" si="52"/>
        <v>1.0799234260885402</v>
      </c>
      <c r="AA75" s="9">
        <f t="shared" si="52"/>
        <v>1.5057797973379834</v>
      </c>
      <c r="AB75" s="9">
        <f t="shared" si="52"/>
        <v>1.3400645295595321</v>
      </c>
      <c r="AC75" s="9">
        <f t="shared" si="52"/>
        <v>1.2178725156063588</v>
      </c>
      <c r="AD75" s="9">
        <f t="shared" si="52"/>
        <v>2.1457836894565236</v>
      </c>
      <c r="AE75" s="9">
        <f t="shared" si="52"/>
        <v>1.1520918706615477</v>
      </c>
      <c r="AF75" s="9">
        <f t="shared" si="52"/>
        <v>1.2483659332052464</v>
      </c>
      <c r="AG75" s="9">
        <f t="shared" si="52"/>
        <v>1.5830174280344158</v>
      </c>
      <c r="AH75" s="9">
        <f t="shared" si="52"/>
        <v>1.2156369106928508</v>
      </c>
      <c r="AI75" s="9">
        <f t="shared" si="52"/>
        <v>1.8287426566312832</v>
      </c>
      <c r="AJ75" s="9">
        <f t="shared" si="52"/>
        <v>1.0031297963135244</v>
      </c>
      <c r="AK75" s="9">
        <f t="shared" si="52"/>
        <v>1.3465723602697588</v>
      </c>
      <c r="AL75" s="9">
        <f t="shared" si="52"/>
        <v>1.4147448398996327</v>
      </c>
      <c r="AM75" s="9">
        <f t="shared" si="52"/>
        <v>1.9785156638827242</v>
      </c>
      <c r="AN75" s="9">
        <f ca="1">AVERAGE(OFFSET($A75,0,Fixtures!$D$6,1,3))</f>
        <v>1.5052493585748099</v>
      </c>
      <c r="AO75" s="9">
        <f ca="1">AVERAGE(OFFSET($A75,0,Fixtures!$D$6,1,6))</f>
        <v>1.4271280579428236</v>
      </c>
      <c r="AP75" s="9">
        <f ca="1">AVERAGE(OFFSET($A75,0,Fixtures!$D$6,1,9))</f>
        <v>1.4156903512079453</v>
      </c>
      <c r="AQ75" s="9">
        <f ca="1">AVERAGE(OFFSET($A75,0,Fixtures!$D$6,1,12))</f>
        <v>1.4699769186023897</v>
      </c>
      <c r="AR75" s="9">
        <f ca="1">IF(OR(Fixtures!$D$6&lt;=0,Fixtures!$D$6&gt;39),AVERAGE(A75:AM75),AVERAGE(OFFSET($A75,0,Fixtures!$D$6,1,39-Fixtures!$D$6)))</f>
        <v>1.4667703331503512</v>
      </c>
    </row>
    <row r="76" spans="1:44" x14ac:dyDescent="0.25">
      <c r="A76" s="30" t="s">
        <v>121</v>
      </c>
      <c r="B76" s="9">
        <f>MIN(VLOOKUP($A74,$A$2:$AM$12,B$14+1,FALSE),VLOOKUP($A76,$A$2:$AM$12,B$14+1,FALSE))</f>
        <v>1.2651626098390971</v>
      </c>
      <c r="C76" s="9">
        <f t="shared" ref="C76:AM76" si="53">MIN(VLOOKUP($A74,$A$2:$AM$12,C$14+1,FALSE),VLOOKUP($A76,$A$2:$AM$12,C$14+1,FALSE))</f>
        <v>0.99579393754895684</v>
      </c>
      <c r="D76" s="9">
        <f t="shared" si="53"/>
        <v>1.1766605365469094</v>
      </c>
      <c r="E76" s="9">
        <f t="shared" si="53"/>
        <v>1.1186954367408903</v>
      </c>
      <c r="F76" s="9">
        <f t="shared" si="53"/>
        <v>0.99762524243945816</v>
      </c>
      <c r="G76" s="9">
        <f t="shared" si="53"/>
        <v>1.1042547360179036</v>
      </c>
      <c r="H76" s="9">
        <f t="shared" si="53"/>
        <v>2.1258770885114333</v>
      </c>
      <c r="I76" s="9">
        <f t="shared" si="53"/>
        <v>1.1030502455403119</v>
      </c>
      <c r="J76" s="9">
        <f t="shared" si="53"/>
        <v>1.5275937042281273</v>
      </c>
      <c r="K76" s="9">
        <f t="shared" si="53"/>
        <v>1.1962001587027538</v>
      </c>
      <c r="L76" s="9">
        <f t="shared" si="53"/>
        <v>0.88462368266126012</v>
      </c>
      <c r="M76" s="9">
        <f t="shared" si="53"/>
        <v>1.0603246016391519</v>
      </c>
      <c r="N76" s="9">
        <f t="shared" si="53"/>
        <v>1.3424958433540375</v>
      </c>
      <c r="O76" s="9">
        <f t="shared" si="53"/>
        <v>2.3353923412234079</v>
      </c>
      <c r="P76" s="9">
        <f t="shared" si="53"/>
        <v>1.5481473710619753</v>
      </c>
      <c r="Q76" s="9">
        <f t="shared" si="53"/>
        <v>1.1596302233400329</v>
      </c>
      <c r="R76" s="9">
        <f t="shared" si="53"/>
        <v>1.0977193294494663</v>
      </c>
      <c r="S76" s="9">
        <f t="shared" si="53"/>
        <v>0.89706799086216626</v>
      </c>
      <c r="T76" s="9">
        <f t="shared" si="53"/>
        <v>1.6477664161775032</v>
      </c>
      <c r="U76" s="9">
        <f t="shared" si="53"/>
        <v>0.86856922561235106</v>
      </c>
      <c r="V76" s="9">
        <f t="shared" si="53"/>
        <v>1.4231078030531079</v>
      </c>
      <c r="W76" s="9">
        <f t="shared" si="53"/>
        <v>1.7869162864572006</v>
      </c>
      <c r="X76" s="9">
        <f t="shared" si="53"/>
        <v>1.0226040499378373</v>
      </c>
      <c r="Y76" s="9">
        <f t="shared" si="53"/>
        <v>1.297492299988821</v>
      </c>
      <c r="Z76" s="9">
        <f t="shared" si="53"/>
        <v>1.0799234260885402</v>
      </c>
      <c r="AA76" s="9">
        <f t="shared" si="53"/>
        <v>0.91638393345208924</v>
      </c>
      <c r="AB76" s="9">
        <f t="shared" si="53"/>
        <v>1.3400645295595321</v>
      </c>
      <c r="AC76" s="9">
        <f t="shared" si="53"/>
        <v>0.734836906490965</v>
      </c>
      <c r="AD76" s="9">
        <f t="shared" si="53"/>
        <v>1.732287123754864</v>
      </c>
      <c r="AE76" s="9">
        <f t="shared" si="53"/>
        <v>1.0363631161654543</v>
      </c>
      <c r="AF76" s="9">
        <f t="shared" si="53"/>
        <v>1.2483659332052464</v>
      </c>
      <c r="AG76" s="9">
        <f t="shared" si="53"/>
        <v>1.3396348124694657</v>
      </c>
      <c r="AH76" s="9">
        <f t="shared" si="53"/>
        <v>1.2156369106928508</v>
      </c>
      <c r="AI76" s="9">
        <f t="shared" si="53"/>
        <v>1.6207091822484696</v>
      </c>
      <c r="AJ76" s="9">
        <f t="shared" si="53"/>
        <v>1.6711376277240459</v>
      </c>
      <c r="AK76" s="9">
        <f t="shared" si="53"/>
        <v>1.3465723602697588</v>
      </c>
      <c r="AL76" s="9">
        <f t="shared" si="53"/>
        <v>0.7392118480781007</v>
      </c>
      <c r="AM76" s="9">
        <f t="shared" si="53"/>
        <v>1.4902796831503018</v>
      </c>
      <c r="AN76" s="9">
        <f ca="1">AVERAGE(OFFSET($A76,0,Fixtures!$D$6,1,3))</f>
        <v>1.167829048803761</v>
      </c>
      <c r="AO76" s="9">
        <f ca="1">AVERAGE(OFFSET($A76,0,Fixtures!$D$6,1,6))</f>
        <v>1.2178541337964743</v>
      </c>
      <c r="AP76" s="9">
        <f ca="1">AVERAGE(OFFSET($A76,0,Fixtures!$D$6,1,9))</f>
        <v>1.3272826636690136</v>
      </c>
      <c r="AQ76" s="9">
        <f ca="1">AVERAGE(OFFSET($A76,0,Fixtures!$D$6,1,12))</f>
        <v>1.2785720460877739</v>
      </c>
      <c r="AR76" s="9">
        <f ca="1">IF(OR(Fixtures!$D$6&lt;=0,Fixtures!$D$6&gt;39),AVERAGE(A76:AM76),AVERAGE(OFFSET($A76,0,Fixtures!$D$6,1,39-Fixtures!$D$6)))</f>
        <v>1.2886395912954114</v>
      </c>
    </row>
    <row r="77" spans="1:44" x14ac:dyDescent="0.25">
      <c r="A77" s="30" t="s">
        <v>73</v>
      </c>
      <c r="B77" s="9">
        <f>MIN(VLOOKUP($A74,$A$2:$AM$12,B$14+1,FALSE),VLOOKUP($A77,$A$2:$AM$12,B$14+1,FALSE))</f>
        <v>1.0907445564105629</v>
      </c>
      <c r="C77" s="9">
        <f t="shared" ref="C77:AM77" si="54">MIN(VLOOKUP($A74,$A$2:$AM$12,C$14+1,FALSE),VLOOKUP($A77,$A$2:$AM$12,C$14+1,FALSE))</f>
        <v>1.6132189451446097</v>
      </c>
      <c r="D77" s="9">
        <f t="shared" si="54"/>
        <v>2.0115463653412449</v>
      </c>
      <c r="E77" s="9">
        <f t="shared" si="54"/>
        <v>1.1186954367408903</v>
      </c>
      <c r="F77" s="9">
        <f t="shared" si="54"/>
        <v>1.3825288349205611</v>
      </c>
      <c r="G77" s="9">
        <f t="shared" si="54"/>
        <v>1.2538832151432715</v>
      </c>
      <c r="H77" s="9">
        <f t="shared" si="54"/>
        <v>1.1509059100890988</v>
      </c>
      <c r="I77" s="9">
        <f t="shared" si="54"/>
        <v>1.6353880692378833</v>
      </c>
      <c r="J77" s="9">
        <f t="shared" si="54"/>
        <v>1.0224189826718777</v>
      </c>
      <c r="K77" s="9">
        <f t="shared" si="54"/>
        <v>1.4156435875849394</v>
      </c>
      <c r="L77" s="9">
        <f t="shared" si="54"/>
        <v>1.5483058943170251</v>
      </c>
      <c r="M77" s="9">
        <f t="shared" si="54"/>
        <v>1.0603246016391519</v>
      </c>
      <c r="N77" s="9">
        <f t="shared" si="54"/>
        <v>1.3402625053583139</v>
      </c>
      <c r="O77" s="9">
        <f t="shared" si="54"/>
        <v>1.9044342763251525</v>
      </c>
      <c r="P77" s="9">
        <f t="shared" si="54"/>
        <v>1.2687079286625216</v>
      </c>
      <c r="Q77" s="9">
        <f t="shared" si="54"/>
        <v>1.4364337094708954</v>
      </c>
      <c r="R77" s="9">
        <f t="shared" si="54"/>
        <v>1.8192910418317212</v>
      </c>
      <c r="S77" s="9">
        <f t="shared" si="54"/>
        <v>0.89706799086216626</v>
      </c>
      <c r="T77" s="9">
        <f t="shared" si="54"/>
        <v>1.1977944335843442</v>
      </c>
      <c r="U77" s="9">
        <f t="shared" si="54"/>
        <v>1.46028712433713</v>
      </c>
      <c r="V77" s="9">
        <f t="shared" si="54"/>
        <v>1.6388807343513891</v>
      </c>
      <c r="W77" s="9">
        <f t="shared" si="54"/>
        <v>1.0591264368576792</v>
      </c>
      <c r="X77" s="9">
        <f t="shared" si="54"/>
        <v>1.5273172457197186</v>
      </c>
      <c r="Y77" s="9">
        <f t="shared" si="54"/>
        <v>1.1871156512082361</v>
      </c>
      <c r="Z77" s="9">
        <f t="shared" si="54"/>
        <v>1.0799234260885402</v>
      </c>
      <c r="AA77" s="9">
        <f t="shared" si="54"/>
        <v>1.6293838435268901</v>
      </c>
      <c r="AB77" s="9">
        <f t="shared" si="54"/>
        <v>1.3400645295595321</v>
      </c>
      <c r="AC77" s="9">
        <f t="shared" si="54"/>
        <v>1.2178725156063588</v>
      </c>
      <c r="AD77" s="9">
        <f t="shared" si="54"/>
        <v>2.1457836894565236</v>
      </c>
      <c r="AE77" s="9">
        <f t="shared" si="54"/>
        <v>0.84930034893937389</v>
      </c>
      <c r="AF77" s="9">
        <f t="shared" si="54"/>
        <v>1.2483659332052464</v>
      </c>
      <c r="AG77" s="9">
        <f t="shared" si="54"/>
        <v>0.85435676266019078</v>
      </c>
      <c r="AH77" s="9">
        <f t="shared" si="54"/>
        <v>1.2156369106928508</v>
      </c>
      <c r="AI77" s="9">
        <f t="shared" si="54"/>
        <v>1.274869226300309</v>
      </c>
      <c r="AJ77" s="9">
        <f t="shared" si="54"/>
        <v>1.5516125797966596</v>
      </c>
      <c r="AK77" s="9">
        <f t="shared" si="54"/>
        <v>1.3465723602697588</v>
      </c>
      <c r="AL77" s="9">
        <f t="shared" si="54"/>
        <v>1.359945581727213</v>
      </c>
      <c r="AM77" s="9">
        <f t="shared" si="54"/>
        <v>1.9785156638827242</v>
      </c>
      <c r="AN77" s="9">
        <f ca="1">AVERAGE(OFFSET($A77,0,Fixtures!$D$6,1,3))</f>
        <v>1.4043188513340856</v>
      </c>
      <c r="AO77" s="9">
        <f ca="1">AVERAGE(OFFSET($A77,0,Fixtures!$D$6,1,6))</f>
        <v>1.2552193600934241</v>
      </c>
      <c r="AP77" s="9">
        <f ca="1">AVERAGE(OFFSET($A77,0,Fixtures!$D$6,1,9))</f>
        <v>1.300485591880808</v>
      </c>
      <c r="AQ77" s="9">
        <f ca="1">AVERAGE(OFFSET($A77,0,Fixtures!$D$6,1,12))</f>
        <v>1.3705958686559414</v>
      </c>
      <c r="AR77" s="9">
        <f ca="1">IF(OR(Fixtures!$D$6&lt;=0,Fixtures!$D$6&gt;39),AVERAGE(A77:AM77),AVERAGE(OFFSET($A77,0,Fixtures!$D$6,1,39-Fixtures!$D$6)))</f>
        <v>1.3675301429579283</v>
      </c>
    </row>
    <row r="78" spans="1:44" x14ac:dyDescent="0.25">
      <c r="A78" s="30" t="s">
        <v>61</v>
      </c>
      <c r="B78" s="9">
        <f>MIN(VLOOKUP($A74,$A$2:$AM$12,B$14+1,FALSE),VLOOKUP($A78,$A$2:$AM$12,B$14+1,FALSE))</f>
        <v>1.0841509763357127</v>
      </c>
      <c r="C78" s="9">
        <f t="shared" ref="C78:AM78" si="55">MIN(VLOOKUP($A74,$A$2:$AM$12,C$14+1,FALSE),VLOOKUP($A78,$A$2:$AM$12,C$14+1,FALSE))</f>
        <v>1.4264313552777115</v>
      </c>
      <c r="D78" s="9">
        <f t="shared" si="55"/>
        <v>1.5960939609856182</v>
      </c>
      <c r="E78" s="9">
        <f t="shared" si="55"/>
        <v>1.1186954367408903</v>
      </c>
      <c r="F78" s="9">
        <f t="shared" si="55"/>
        <v>1.4137141898022589</v>
      </c>
      <c r="G78" s="9">
        <f t="shared" si="55"/>
        <v>0.81507418618918226</v>
      </c>
      <c r="H78" s="9">
        <f t="shared" si="55"/>
        <v>1.4074936266184426</v>
      </c>
      <c r="I78" s="9">
        <f t="shared" si="55"/>
        <v>1.1021543849480699</v>
      </c>
      <c r="J78" s="9">
        <f t="shared" si="55"/>
        <v>1.847786876452741</v>
      </c>
      <c r="K78" s="9">
        <f t="shared" si="55"/>
        <v>1.3112224521770466</v>
      </c>
      <c r="L78" s="9">
        <f t="shared" si="55"/>
        <v>1.2989476259349695</v>
      </c>
      <c r="M78" s="9">
        <f t="shared" si="55"/>
        <v>0.91750418756382368</v>
      </c>
      <c r="N78" s="9">
        <f t="shared" si="55"/>
        <v>1.2612941890341234</v>
      </c>
      <c r="O78" s="9">
        <f t="shared" si="55"/>
        <v>0.67706371113427222</v>
      </c>
      <c r="P78" s="9">
        <f t="shared" si="55"/>
        <v>1.7210261277783614</v>
      </c>
      <c r="Q78" s="9">
        <f t="shared" si="55"/>
        <v>1.4364337094708954</v>
      </c>
      <c r="R78" s="9">
        <f t="shared" si="55"/>
        <v>0.68109469292195424</v>
      </c>
      <c r="S78" s="9">
        <f t="shared" si="55"/>
        <v>0.89706799086216626</v>
      </c>
      <c r="T78" s="9">
        <f t="shared" si="55"/>
        <v>1.646428155292796</v>
      </c>
      <c r="U78" s="9">
        <f t="shared" si="55"/>
        <v>1.234312144209639</v>
      </c>
      <c r="V78" s="9">
        <f t="shared" si="55"/>
        <v>0.94220647732308949</v>
      </c>
      <c r="W78" s="9">
        <f t="shared" si="55"/>
        <v>1.9587397125113908</v>
      </c>
      <c r="X78" s="9">
        <f t="shared" si="55"/>
        <v>1.2369482396088594</v>
      </c>
      <c r="Y78" s="9">
        <f t="shared" si="55"/>
        <v>1.8438490055477326</v>
      </c>
      <c r="Z78" s="9">
        <f t="shared" si="55"/>
        <v>0.95488379981400506</v>
      </c>
      <c r="AA78" s="9">
        <f t="shared" si="55"/>
        <v>1.619534174526188</v>
      </c>
      <c r="AB78" s="9">
        <f t="shared" si="55"/>
        <v>0.80028193749594945</v>
      </c>
      <c r="AC78" s="9">
        <f t="shared" si="55"/>
        <v>1.0174377511550181</v>
      </c>
      <c r="AD78" s="9">
        <f t="shared" si="55"/>
        <v>1.0163279582396374</v>
      </c>
      <c r="AE78" s="9">
        <f t="shared" si="55"/>
        <v>1.1520918706615477</v>
      </c>
      <c r="AF78" s="9">
        <f t="shared" si="55"/>
        <v>0.84433743232862801</v>
      </c>
      <c r="AG78" s="9">
        <f t="shared" si="55"/>
        <v>1.0114161610771228</v>
      </c>
      <c r="AH78" s="9">
        <f t="shared" si="55"/>
        <v>0.86954345207216954</v>
      </c>
      <c r="AI78" s="9">
        <f t="shared" si="55"/>
        <v>1.3705926752496629</v>
      </c>
      <c r="AJ78" s="9">
        <f t="shared" si="55"/>
        <v>1.6711376277240459</v>
      </c>
      <c r="AK78" s="9">
        <f t="shared" si="55"/>
        <v>1.0684595937176451</v>
      </c>
      <c r="AL78" s="9">
        <f t="shared" si="55"/>
        <v>1.2175799571468033</v>
      </c>
      <c r="AM78" s="9">
        <f t="shared" si="55"/>
        <v>0.94637065598333037</v>
      </c>
      <c r="AN78" s="9">
        <f ca="1">AVERAGE(OFFSET($A78,0,Fixtures!$D$6,1,3))</f>
        <v>1.0619525266854011</v>
      </c>
      <c r="AO78" s="9">
        <f ca="1">AVERAGE(OFFSET($A78,0,Fixtures!$D$6,1,6))</f>
        <v>0.98519243758902064</v>
      </c>
      <c r="AP78" s="9">
        <f ca="1">AVERAGE(OFFSET($A78,0,Fixtures!$D$6,1,9))</f>
        <v>1.1134827246917196</v>
      </c>
      <c r="AQ78" s="9">
        <f ca="1">AVERAGE(OFFSET($A78,0,Fixtures!$D$6,1,12))</f>
        <v>1.1039373051700843</v>
      </c>
      <c r="AR78" s="9">
        <f ca="1">IF(OR(Fixtures!$D$6&lt;=0,Fixtures!$D$6&gt;39),AVERAGE(A78:AM78),AVERAGE(OFFSET($A78,0,Fixtures!$D$6,1,39-Fixtures!$D$6)))</f>
        <v>1.1077541032141462</v>
      </c>
    </row>
    <row r="79" spans="1:44" x14ac:dyDescent="0.25">
      <c r="A79" s="30" t="s">
        <v>53</v>
      </c>
      <c r="B79" s="9">
        <f>MIN(VLOOKUP($A74,$A$2:$AM$12,B$14+1,FALSE),VLOOKUP($A79,$A$2:$AM$12,B$14+1,FALSE))</f>
        <v>1.1873674191056711</v>
      </c>
      <c r="C79" s="9">
        <f t="shared" ref="C79:AM79" si="56">MIN(VLOOKUP($A74,$A$2:$AM$12,C$14+1,FALSE),VLOOKUP($A79,$A$2:$AM$12,C$14+1,FALSE))</f>
        <v>1.399375723785296</v>
      </c>
      <c r="D79" s="9">
        <f t="shared" si="56"/>
        <v>1.9864061376854416</v>
      </c>
      <c r="E79" s="9">
        <f t="shared" si="56"/>
        <v>1.0150531436632395</v>
      </c>
      <c r="F79" s="9">
        <f t="shared" si="56"/>
        <v>1.635599312231707</v>
      </c>
      <c r="G79" s="9">
        <f t="shared" si="56"/>
        <v>1.1510675160730672</v>
      </c>
      <c r="H79" s="9">
        <f t="shared" si="56"/>
        <v>0.87809162314470468</v>
      </c>
      <c r="I79" s="9">
        <f t="shared" si="56"/>
        <v>1.476560008000156</v>
      </c>
      <c r="J79" s="9">
        <f t="shared" si="56"/>
        <v>1.8989202401249177</v>
      </c>
      <c r="K79" s="9">
        <f t="shared" si="56"/>
        <v>1.4156435875849394</v>
      </c>
      <c r="L79" s="9">
        <f t="shared" si="56"/>
        <v>1.3325828567119258</v>
      </c>
      <c r="M79" s="9">
        <f t="shared" si="56"/>
        <v>1.0603246016391519</v>
      </c>
      <c r="N79" s="9">
        <f t="shared" si="56"/>
        <v>1.6087418688642894</v>
      </c>
      <c r="O79" s="9">
        <f t="shared" si="56"/>
        <v>1.479275460928525</v>
      </c>
      <c r="P79" s="9">
        <f t="shared" si="56"/>
        <v>0.86215571217477238</v>
      </c>
      <c r="Q79" s="9">
        <f t="shared" si="56"/>
        <v>1.3588111125076099</v>
      </c>
      <c r="R79" s="9">
        <f t="shared" si="56"/>
        <v>1.0195392756752608</v>
      </c>
      <c r="S79" s="9">
        <f t="shared" si="56"/>
        <v>0.89706799086216626</v>
      </c>
      <c r="T79" s="9">
        <f t="shared" si="56"/>
        <v>0.9884409970910133</v>
      </c>
      <c r="U79" s="9">
        <f t="shared" si="56"/>
        <v>1.46028712433713</v>
      </c>
      <c r="V79" s="9">
        <f t="shared" si="56"/>
        <v>1.3117171160556704</v>
      </c>
      <c r="W79" s="9">
        <f t="shared" si="56"/>
        <v>1.0287106129731474</v>
      </c>
      <c r="X79" s="9">
        <f t="shared" si="56"/>
        <v>1.737289521509382</v>
      </c>
      <c r="Y79" s="9">
        <f t="shared" si="56"/>
        <v>1.1679720774810338</v>
      </c>
      <c r="Z79" s="9">
        <f t="shared" si="56"/>
        <v>0.93677217873230545</v>
      </c>
      <c r="AA79" s="9">
        <f t="shared" si="56"/>
        <v>1.7737217001455086</v>
      </c>
      <c r="AB79" s="9">
        <f t="shared" si="56"/>
        <v>0.73375350925942584</v>
      </c>
      <c r="AC79" s="9">
        <f t="shared" si="56"/>
        <v>1.2178725156063588</v>
      </c>
      <c r="AD79" s="9">
        <f t="shared" si="56"/>
        <v>0.909617356306747</v>
      </c>
      <c r="AE79" s="9">
        <f t="shared" si="56"/>
        <v>1.1520918706615477</v>
      </c>
      <c r="AF79" s="9">
        <f t="shared" si="56"/>
        <v>1.2483659332052464</v>
      </c>
      <c r="AG79" s="9">
        <f t="shared" si="56"/>
        <v>0.99025877962983888</v>
      </c>
      <c r="AH79" s="9">
        <f t="shared" si="56"/>
        <v>1.2156369106928508</v>
      </c>
      <c r="AI79" s="9">
        <f t="shared" si="56"/>
        <v>1.4125995778606146</v>
      </c>
      <c r="AJ79" s="9">
        <f t="shared" si="56"/>
        <v>1.5163139553487899</v>
      </c>
      <c r="AK79" s="9">
        <f t="shared" si="56"/>
        <v>1.3297429516737251</v>
      </c>
      <c r="AL79" s="9">
        <f t="shared" si="56"/>
        <v>1.7194959190721126</v>
      </c>
      <c r="AM79" s="9">
        <f t="shared" si="56"/>
        <v>1.0949053247170928</v>
      </c>
      <c r="AN79" s="9">
        <f ca="1">AVERAGE(OFFSET($A79,0,Fixtures!$D$6,1,3))</f>
        <v>1.0931939141915512</v>
      </c>
      <c r="AO79" s="9">
        <f ca="1">AVERAGE(OFFSET($A79,0,Fixtures!$D$6,1,6))</f>
        <v>1.1223072276837649</v>
      </c>
      <c r="AP79" s="9">
        <f ca="1">AVERAGE(OFFSET($A79,0,Fixtures!$D$6,1,9))</f>
        <v>1.2213888723317465</v>
      </c>
      <c r="AQ79" s="9">
        <f ca="1">AVERAGE(OFFSET($A79,0,Fixtures!$D$6,1,12))</f>
        <v>1.2416745840805399</v>
      </c>
      <c r="AR79" s="9">
        <f ca="1">IF(OR(Fixtures!$D$6&lt;=0,Fixtures!$D$6&gt;39),AVERAGE(A79:AM79),AVERAGE(OFFSET($A79,0,Fixtures!$D$6,1,39-Fixtures!$D$6)))</f>
        <v>1.2551728267977205</v>
      </c>
    </row>
    <row r="80" spans="1:44" x14ac:dyDescent="0.25">
      <c r="A80" s="30" t="s">
        <v>113</v>
      </c>
      <c r="B80" s="9">
        <f>MIN(VLOOKUP($A74,$A$2:$AM$12,B$14+1,FALSE),VLOOKUP($A80,$A$2:$AM$12,B$14+1,FALSE))</f>
        <v>1.2651626098390971</v>
      </c>
      <c r="C80" s="9">
        <f t="shared" ref="C80:AM80" si="57">MIN(VLOOKUP($A74,$A$2:$AM$12,C$14+1,FALSE),VLOOKUP($A80,$A$2:$AM$12,C$14+1,FALSE))</f>
        <v>0.8905675399802121</v>
      </c>
      <c r="D80" s="9">
        <f t="shared" si="57"/>
        <v>1.7144931031432107</v>
      </c>
      <c r="E80" s="9">
        <f t="shared" si="57"/>
        <v>1.1186954367408903</v>
      </c>
      <c r="F80" s="9">
        <f t="shared" si="57"/>
        <v>2.3047477191264387</v>
      </c>
      <c r="G80" s="9">
        <f t="shared" si="57"/>
        <v>1.2538832151432715</v>
      </c>
      <c r="H80" s="9">
        <f t="shared" si="57"/>
        <v>1.3224804301476139</v>
      </c>
      <c r="I80" s="9">
        <f t="shared" si="57"/>
        <v>1.2319850872178157</v>
      </c>
      <c r="J80" s="9">
        <f t="shared" si="57"/>
        <v>1.5631574747463026</v>
      </c>
      <c r="K80" s="9">
        <f t="shared" si="57"/>
        <v>1.4156435875849394</v>
      </c>
      <c r="L80" s="9">
        <f t="shared" si="57"/>
        <v>1.8159514344917898</v>
      </c>
      <c r="M80" s="9">
        <f t="shared" si="57"/>
        <v>1.0603246016391519</v>
      </c>
      <c r="N80" s="9">
        <f t="shared" si="57"/>
        <v>1.8648429372572202</v>
      </c>
      <c r="O80" s="9">
        <f t="shared" si="57"/>
        <v>1.2485613607104713</v>
      </c>
      <c r="P80" s="9">
        <f t="shared" si="57"/>
        <v>1.7210261277783614</v>
      </c>
      <c r="Q80" s="9">
        <f t="shared" si="57"/>
        <v>1.1369743165897042</v>
      </c>
      <c r="R80" s="9">
        <f t="shared" si="57"/>
        <v>1.8192910418317212</v>
      </c>
      <c r="S80" s="9">
        <f t="shared" si="57"/>
        <v>0.89706799086216626</v>
      </c>
      <c r="T80" s="9">
        <f t="shared" si="57"/>
        <v>1.8403727846093296</v>
      </c>
      <c r="U80" s="9">
        <f t="shared" si="57"/>
        <v>1.328902866207329</v>
      </c>
      <c r="V80" s="9">
        <f t="shared" si="57"/>
        <v>0.8852968168756753</v>
      </c>
      <c r="W80" s="9">
        <f t="shared" si="57"/>
        <v>2.1147268407133053</v>
      </c>
      <c r="X80" s="9">
        <f t="shared" si="57"/>
        <v>1.0464112021028968</v>
      </c>
      <c r="Y80" s="9">
        <f t="shared" si="57"/>
        <v>1.9851511951986025</v>
      </c>
      <c r="Z80" s="9">
        <f t="shared" si="57"/>
        <v>1.0799234260885402</v>
      </c>
      <c r="AA80" s="9">
        <f t="shared" si="57"/>
        <v>1.8899342690188985</v>
      </c>
      <c r="AB80" s="9">
        <f t="shared" si="57"/>
        <v>1.3400645295595321</v>
      </c>
      <c r="AC80" s="9">
        <f t="shared" si="57"/>
        <v>1.2178725156063588</v>
      </c>
      <c r="AD80" s="9">
        <f t="shared" si="57"/>
        <v>1.6984431149056074</v>
      </c>
      <c r="AE80" s="9">
        <f t="shared" si="57"/>
        <v>1.1520918706615477</v>
      </c>
      <c r="AF80" s="9">
        <f t="shared" si="57"/>
        <v>1.2483659332052464</v>
      </c>
      <c r="AG80" s="9">
        <f t="shared" si="57"/>
        <v>1.5839416888683631</v>
      </c>
      <c r="AH80" s="9">
        <f t="shared" si="57"/>
        <v>1.2156369106928508</v>
      </c>
      <c r="AI80" s="9">
        <f t="shared" si="57"/>
        <v>1.6492092432853087</v>
      </c>
      <c r="AJ80" s="9">
        <f t="shared" si="57"/>
        <v>1.1996855293862756</v>
      </c>
      <c r="AK80" s="9">
        <f t="shared" si="57"/>
        <v>1.3465723602697588</v>
      </c>
      <c r="AL80" s="9">
        <f t="shared" si="57"/>
        <v>1.201891799071384</v>
      </c>
      <c r="AM80" s="9">
        <f t="shared" si="57"/>
        <v>1.9785156638827242</v>
      </c>
      <c r="AN80" s="9">
        <f ca="1">AVERAGE(OFFSET($A80,0,Fixtures!$D$6,1,3))</f>
        <v>1.3561358337245046</v>
      </c>
      <c r="AO80" s="9">
        <f ca="1">AVERAGE(OFFSET($A80,0,Fixtures!$D$6,1,6))</f>
        <v>1.3527253389899956</v>
      </c>
      <c r="AP80" s="9">
        <f ca="1">AVERAGE(OFFSET($A80,0,Fixtures!$D$6,1,9))</f>
        <v>1.3679799074312575</v>
      </c>
      <c r="AQ80" s="9">
        <f ca="1">AVERAGE(OFFSET($A80,0,Fixtures!$D$6,1,12))</f>
        <v>1.4040302052966609</v>
      </c>
      <c r="AR80" s="9">
        <f ca="1">IF(OR(Fixtures!$D$6&lt;=0,Fixtures!$D$6&gt;39),AVERAGE(A80:AM80),AVERAGE(OFFSET($A80,0,Fixtures!$D$6,1,39-Fixtures!$D$6)))</f>
        <v>1.4083842390759478</v>
      </c>
    </row>
    <row r="81" spans="1:44" x14ac:dyDescent="0.25">
      <c r="A81" s="30" t="s">
        <v>112</v>
      </c>
      <c r="B81" s="9">
        <f>MIN(VLOOKUP($A74,$A$2:$AM$12,B$14+1,FALSE),VLOOKUP($A81,$A$2:$AM$12,B$14+1,FALSE))</f>
        <v>1.0607137283261923</v>
      </c>
      <c r="C81" s="9">
        <f t="shared" ref="C81:AM81" si="58">MIN(VLOOKUP($A74,$A$2:$AM$12,C$14+1,FALSE),VLOOKUP($A81,$A$2:$AM$12,C$14+1,FALSE))</f>
        <v>0.60073697146598304</v>
      </c>
      <c r="D81" s="9">
        <f t="shared" si="58"/>
        <v>1.0975046027469655</v>
      </c>
      <c r="E81" s="9">
        <f t="shared" si="58"/>
        <v>1.1186954367408903</v>
      </c>
      <c r="F81" s="9">
        <f t="shared" si="58"/>
        <v>0.96193247906420998</v>
      </c>
      <c r="G81" s="9">
        <f t="shared" si="58"/>
        <v>1.2538832151432715</v>
      </c>
      <c r="H81" s="9">
        <f t="shared" si="58"/>
        <v>1.3249469605716198</v>
      </c>
      <c r="I81" s="9">
        <f t="shared" si="58"/>
        <v>1.1191059848394942</v>
      </c>
      <c r="J81" s="9">
        <f t="shared" si="58"/>
        <v>0.84723784862313356</v>
      </c>
      <c r="K81" s="9">
        <f t="shared" si="58"/>
        <v>1.2160830351748919</v>
      </c>
      <c r="L81" s="9">
        <f t="shared" si="58"/>
        <v>0.81556922564349443</v>
      </c>
      <c r="M81" s="9">
        <f t="shared" si="58"/>
        <v>1.0603246016391519</v>
      </c>
      <c r="N81" s="9">
        <f t="shared" si="58"/>
        <v>1.0951656796285336</v>
      </c>
      <c r="O81" s="9">
        <f t="shared" si="58"/>
        <v>1.4161631121705383</v>
      </c>
      <c r="P81" s="9">
        <f t="shared" si="58"/>
        <v>0.60431353265416132</v>
      </c>
      <c r="Q81" s="9">
        <f t="shared" si="58"/>
        <v>1.0803197453141824</v>
      </c>
      <c r="R81" s="9">
        <f t="shared" si="58"/>
        <v>0.83598966592739909</v>
      </c>
      <c r="S81" s="9">
        <f t="shared" si="58"/>
        <v>0.89706799086216626</v>
      </c>
      <c r="T81" s="9">
        <f t="shared" si="58"/>
        <v>0.74915359315701668</v>
      </c>
      <c r="U81" s="9">
        <f t="shared" si="58"/>
        <v>1.46028712433713</v>
      </c>
      <c r="V81" s="9">
        <f t="shared" si="58"/>
        <v>1.6388807343513891</v>
      </c>
      <c r="W81" s="9">
        <f t="shared" si="58"/>
        <v>0.81407211445591943</v>
      </c>
      <c r="X81" s="9">
        <f t="shared" si="58"/>
        <v>1.2656269096715944</v>
      </c>
      <c r="Y81" s="9">
        <f t="shared" si="58"/>
        <v>1.5639355506409605</v>
      </c>
      <c r="Z81" s="9">
        <f t="shared" si="58"/>
        <v>0.89739720428869085</v>
      </c>
      <c r="AA81" s="9">
        <f t="shared" si="58"/>
        <v>0.71006456193736833</v>
      </c>
      <c r="AB81" s="9">
        <f t="shared" si="58"/>
        <v>0.83968440843960013</v>
      </c>
      <c r="AC81" s="9">
        <f t="shared" si="58"/>
        <v>1.2178725156063588</v>
      </c>
      <c r="AD81" s="9">
        <f t="shared" si="58"/>
        <v>0.7231892509954444</v>
      </c>
      <c r="AE81" s="9">
        <f t="shared" si="58"/>
        <v>0.9027399685327594</v>
      </c>
      <c r="AF81" s="9">
        <f t="shared" si="58"/>
        <v>1.2483659332052464</v>
      </c>
      <c r="AG81" s="9">
        <f t="shared" si="58"/>
        <v>0.90175528478147204</v>
      </c>
      <c r="AH81" s="9">
        <f t="shared" si="58"/>
        <v>1.2156369106928508</v>
      </c>
      <c r="AI81" s="9">
        <f t="shared" si="58"/>
        <v>0.94801001723812872</v>
      </c>
      <c r="AJ81" s="9">
        <f t="shared" si="58"/>
        <v>1.1634057355096172</v>
      </c>
      <c r="AK81" s="9">
        <f t="shared" si="58"/>
        <v>1.3465723602697588</v>
      </c>
      <c r="AL81" s="9">
        <f t="shared" si="58"/>
        <v>0.97790632759278273</v>
      </c>
      <c r="AM81" s="9">
        <f t="shared" si="58"/>
        <v>1.4369608637872768</v>
      </c>
      <c r="AN81" s="9">
        <f ca="1">AVERAGE(OFFSET($A81,0,Fixtures!$D$6,1,3))</f>
        <v>0.94793391171152086</v>
      </c>
      <c r="AO81" s="9">
        <f ca="1">AVERAGE(OFFSET($A81,0,Fixtures!$D$6,1,6))</f>
        <v>1.0349266439690219</v>
      </c>
      <c r="AP81" s="9">
        <f ca="1">AVERAGE(OFFSET($A81,0,Fixtures!$D$6,1,9))</f>
        <v>1.0741719974257373</v>
      </c>
      <c r="AQ81" s="9">
        <f ca="1">AVERAGE(OFFSET($A81,0,Fixtures!$D$6,1,12))</f>
        <v>1.0858624233269347</v>
      </c>
      <c r="AR81" s="9">
        <f ca="1">IF(OR(Fixtures!$D$6&lt;=0,Fixtures!$D$6&gt;39),AVERAGE(A81:AM81),AVERAGE(OFFSET($A81,0,Fixtures!$D$6,1,39-Fixtures!$D$6)))</f>
        <v>1.098401378928336</v>
      </c>
    </row>
    <row r="82" spans="1:44" x14ac:dyDescent="0.25">
      <c r="A82" s="30" t="s">
        <v>10</v>
      </c>
      <c r="B82" s="9">
        <f>MIN(VLOOKUP($A74,$A$2:$AM$12,B$14+1,FALSE),VLOOKUP($A82,$A$2:$AM$12,B$14+1,FALSE))</f>
        <v>1.2651626098390971</v>
      </c>
      <c r="C82" s="9">
        <f t="shared" ref="C82:AM82" si="59">MIN(VLOOKUP($A74,$A$2:$AM$12,C$14+1,FALSE),VLOOKUP($A82,$A$2:$AM$12,C$14+1,FALSE))</f>
        <v>1.5739591914528084</v>
      </c>
      <c r="D82" s="9">
        <f t="shared" si="59"/>
        <v>1.4900862781442976</v>
      </c>
      <c r="E82" s="9">
        <f t="shared" si="59"/>
        <v>1.1186954367408903</v>
      </c>
      <c r="F82" s="9">
        <f t="shared" si="59"/>
        <v>1.3691197608369061</v>
      </c>
      <c r="G82" s="9">
        <f t="shared" si="59"/>
        <v>0.84351500629433729</v>
      </c>
      <c r="H82" s="9">
        <f t="shared" si="59"/>
        <v>1.6002359488774867</v>
      </c>
      <c r="I82" s="9">
        <f t="shared" si="59"/>
        <v>1.3820577013922619</v>
      </c>
      <c r="J82" s="9">
        <f t="shared" si="59"/>
        <v>1.6823186235587775</v>
      </c>
      <c r="K82" s="9">
        <f t="shared" si="59"/>
        <v>1.3037710252266161</v>
      </c>
      <c r="L82" s="9">
        <f t="shared" si="59"/>
        <v>1.8159514344917898</v>
      </c>
      <c r="M82" s="9">
        <f t="shared" si="59"/>
        <v>1.0603246016391519</v>
      </c>
      <c r="N82" s="9">
        <f t="shared" si="59"/>
        <v>1.5034904541146275</v>
      </c>
      <c r="O82" s="9">
        <f t="shared" si="59"/>
        <v>0.88995048016916167</v>
      </c>
      <c r="P82" s="9">
        <f t="shared" si="59"/>
        <v>0.8591063662450833</v>
      </c>
      <c r="Q82" s="9">
        <f t="shared" si="59"/>
        <v>1.0724020758921169</v>
      </c>
      <c r="R82" s="9">
        <f t="shared" si="59"/>
        <v>0.96706987161246127</v>
      </c>
      <c r="S82" s="9">
        <f t="shared" si="59"/>
        <v>0.89706799086216626</v>
      </c>
      <c r="T82" s="9">
        <f t="shared" si="59"/>
        <v>2.0645553317094287</v>
      </c>
      <c r="U82" s="9">
        <f t="shared" si="59"/>
        <v>0.71364024826810935</v>
      </c>
      <c r="V82" s="9">
        <f t="shared" si="59"/>
        <v>1.0712323294138546</v>
      </c>
      <c r="W82" s="9">
        <f t="shared" si="59"/>
        <v>1.9476085685484021</v>
      </c>
      <c r="X82" s="9">
        <f t="shared" si="59"/>
        <v>1.1261802356054624</v>
      </c>
      <c r="Y82" s="9">
        <f t="shared" si="59"/>
        <v>1.06605518568446</v>
      </c>
      <c r="Z82" s="9">
        <f t="shared" si="59"/>
        <v>1.0799234260885402</v>
      </c>
      <c r="AA82" s="9">
        <f t="shared" si="59"/>
        <v>0.96884835179652373</v>
      </c>
      <c r="AB82" s="9">
        <f t="shared" si="59"/>
        <v>0.9931066358145485</v>
      </c>
      <c r="AC82" s="9">
        <f t="shared" si="59"/>
        <v>1.2178725156063588</v>
      </c>
      <c r="AD82" s="9">
        <f t="shared" si="59"/>
        <v>0.71788899295257413</v>
      </c>
      <c r="AE82" s="9">
        <f t="shared" si="59"/>
        <v>1.1520918706615477</v>
      </c>
      <c r="AF82" s="9">
        <f t="shared" si="59"/>
        <v>1.0064688163907836</v>
      </c>
      <c r="AG82" s="9">
        <f t="shared" si="59"/>
        <v>1.3294321987712172</v>
      </c>
      <c r="AH82" s="9">
        <f t="shared" si="59"/>
        <v>1.2156369106928508</v>
      </c>
      <c r="AI82" s="9">
        <f t="shared" si="59"/>
        <v>1.7353719866781403</v>
      </c>
      <c r="AJ82" s="9">
        <f t="shared" si="59"/>
        <v>1.6711376277240459</v>
      </c>
      <c r="AK82" s="9">
        <f t="shared" si="59"/>
        <v>0.99749577297262859</v>
      </c>
      <c r="AL82" s="9">
        <f t="shared" si="59"/>
        <v>1.260065626686603</v>
      </c>
      <c r="AM82" s="9">
        <f t="shared" si="59"/>
        <v>0.91651818700652388</v>
      </c>
      <c r="AN82" s="9">
        <f ca="1">AVERAGE(OFFSET($A82,0,Fixtures!$D$6,1,3))</f>
        <v>1.0292844597401603</v>
      </c>
      <c r="AO82" s="9">
        <f ca="1">AVERAGE(OFFSET($A82,0,Fixtures!$D$6,1,6))</f>
        <v>1.1065652175125553</v>
      </c>
      <c r="AP82" s="9">
        <f ca="1">AVERAGE(OFFSET($A82,0,Fixtures!$D$6,1,9))</f>
        <v>1.2270440769389053</v>
      </c>
      <c r="AQ82" s="9">
        <f ca="1">AVERAGE(OFFSET($A82,0,Fixtures!$D$6,1,12))</f>
        <v>1.1874387471569527</v>
      </c>
      <c r="AR82" s="9">
        <f ca="1">IF(OR(Fixtures!$D$6&lt;=0,Fixtures!$D$6&gt;39),AVERAGE(A82:AM82),AVERAGE(OFFSET($A82,0,Fixtures!$D$6,1,39-Fixtures!$D$6)))</f>
        <v>1.2018164096493884</v>
      </c>
    </row>
    <row r="83" spans="1:44" x14ac:dyDescent="0.25">
      <c r="A83" s="30" t="s">
        <v>71</v>
      </c>
      <c r="B83" s="9">
        <f>MIN(VLOOKUP($A74,$A$2:$AM$12,B$14+1,FALSE),VLOOKUP($A83,$A$2:$AM$12,B$14+1,FALSE))</f>
        <v>1.0669861350861627</v>
      </c>
      <c r="C83" s="9">
        <f t="shared" ref="C83:AM83" si="60">MIN(VLOOKUP($A74,$A$2:$AM$12,C$14+1,FALSE),VLOOKUP($A83,$A$2:$AM$12,C$14+1,FALSE))</f>
        <v>1.6132189451446097</v>
      </c>
      <c r="D83" s="9">
        <f t="shared" si="60"/>
        <v>1.0344406188259261</v>
      </c>
      <c r="E83" s="9">
        <f t="shared" si="60"/>
        <v>1.1186954367408903</v>
      </c>
      <c r="F83" s="9">
        <f t="shared" si="60"/>
        <v>1.0765842839466488</v>
      </c>
      <c r="G83" s="9">
        <f t="shared" si="60"/>
        <v>1.2538832151432715</v>
      </c>
      <c r="H83" s="9">
        <f t="shared" si="60"/>
        <v>1.7995170453556482</v>
      </c>
      <c r="I83" s="9">
        <f t="shared" si="60"/>
        <v>0.98036726028021137</v>
      </c>
      <c r="J83" s="9">
        <f t="shared" si="60"/>
        <v>1.7117160960295914</v>
      </c>
      <c r="K83" s="9">
        <f t="shared" si="60"/>
        <v>0.90227832622391635</v>
      </c>
      <c r="L83" s="9">
        <f t="shared" si="60"/>
        <v>1.4783385005031588</v>
      </c>
      <c r="M83" s="9">
        <f t="shared" si="60"/>
        <v>1.0603246016391519</v>
      </c>
      <c r="N83" s="9">
        <f t="shared" si="60"/>
        <v>1.0363429965094577</v>
      </c>
      <c r="O83" s="9">
        <f t="shared" si="60"/>
        <v>1.8259447274621479</v>
      </c>
      <c r="P83" s="9">
        <f t="shared" si="60"/>
        <v>1.7210261277783614</v>
      </c>
      <c r="Q83" s="9">
        <f t="shared" si="60"/>
        <v>0.76335586673449851</v>
      </c>
      <c r="R83" s="9">
        <f t="shared" si="60"/>
        <v>1.8192910418317212</v>
      </c>
      <c r="S83" s="9">
        <f t="shared" si="60"/>
        <v>0.89706799086216626</v>
      </c>
      <c r="T83" s="9">
        <f t="shared" si="60"/>
        <v>1.4644992406655011</v>
      </c>
      <c r="U83" s="9">
        <f t="shared" si="60"/>
        <v>1.0622912294839997</v>
      </c>
      <c r="V83" s="9">
        <f t="shared" si="60"/>
        <v>1.2046353774694831</v>
      </c>
      <c r="W83" s="9">
        <f t="shared" si="60"/>
        <v>1.3478478700381964</v>
      </c>
      <c r="X83" s="9">
        <f t="shared" si="60"/>
        <v>1.1458595353586518</v>
      </c>
      <c r="Y83" s="9">
        <f t="shared" si="60"/>
        <v>1.5868794909575803</v>
      </c>
      <c r="Z83" s="9">
        <f t="shared" si="60"/>
        <v>1.0799234260885402</v>
      </c>
      <c r="AA83" s="9">
        <f t="shared" si="60"/>
        <v>1.5938928684620457</v>
      </c>
      <c r="AB83" s="9">
        <f t="shared" si="60"/>
        <v>1.3400645295595321</v>
      </c>
      <c r="AC83" s="9">
        <f t="shared" si="60"/>
        <v>1.2178725156063588</v>
      </c>
      <c r="AD83" s="9">
        <f t="shared" si="60"/>
        <v>1.1403217268503005</v>
      </c>
      <c r="AE83" s="9">
        <f t="shared" si="60"/>
        <v>1.1520918706615477</v>
      </c>
      <c r="AF83" s="9">
        <f t="shared" si="60"/>
        <v>1.2483659332052464</v>
      </c>
      <c r="AG83" s="9">
        <f t="shared" si="60"/>
        <v>1.2223266357391234</v>
      </c>
      <c r="AH83" s="9">
        <f t="shared" si="60"/>
        <v>1.2156369106928508</v>
      </c>
      <c r="AI83" s="9">
        <f t="shared" si="60"/>
        <v>0.91895585543790725</v>
      </c>
      <c r="AJ83" s="9">
        <f t="shared" si="60"/>
        <v>0.76790059944683386</v>
      </c>
      <c r="AK83" s="9">
        <f t="shared" si="60"/>
        <v>1.3465723602697588</v>
      </c>
      <c r="AL83" s="9">
        <f t="shared" si="60"/>
        <v>1.8730848028683442</v>
      </c>
      <c r="AM83" s="9">
        <f t="shared" si="60"/>
        <v>1.608230843920303</v>
      </c>
      <c r="AN83" s="9">
        <f ca="1">AVERAGE(OFFSET($A83,0,Fixtures!$D$6,1,3))</f>
        <v>1.1700953710394024</v>
      </c>
      <c r="AO83" s="9">
        <f ca="1">AVERAGE(OFFSET($A83,0,Fixtures!$D$6,1,6))</f>
        <v>1.1994359321259045</v>
      </c>
      <c r="AP83" s="9">
        <f ca="1">AVERAGE(OFFSET($A83,0,Fixtures!$D$6,1,9))</f>
        <v>1.1366716008788809</v>
      </c>
      <c r="AQ83" s="9">
        <f ca="1">AVERAGE(OFFSET($A83,0,Fixtures!$D$6,1,12))</f>
        <v>1.2401212854781647</v>
      </c>
      <c r="AR83" s="9">
        <f ca="1">IF(OR(Fixtures!$D$6&lt;=0,Fixtures!$D$6&gt;39),AVERAGE(A83:AM83),AVERAGE(OFFSET($A83,0,Fixtures!$D$6,1,39-Fixtures!$D$6)))</f>
        <v>1.2464872776998706</v>
      </c>
    </row>
    <row r="84" spans="1:44" x14ac:dyDescent="0.25">
      <c r="A84" s="30" t="s">
        <v>63</v>
      </c>
      <c r="B84" s="9">
        <f>MIN(VLOOKUP($A74,$A$2:$AM$12,B$14+1,FALSE),VLOOKUP($A84,$A$2:$AM$12,B$14+1,FALSE))</f>
        <v>1.2651626098390971</v>
      </c>
      <c r="C84" s="9">
        <f t="shared" ref="C84:AM84" si="61">MIN(VLOOKUP($A74,$A$2:$AM$12,C$14+1,FALSE),VLOOKUP($A84,$A$2:$AM$12,C$14+1,FALSE))</f>
        <v>1.6132189451446097</v>
      </c>
      <c r="D84" s="9">
        <f t="shared" si="61"/>
        <v>1.7313855290554923</v>
      </c>
      <c r="E84" s="9">
        <f t="shared" si="61"/>
        <v>1.1186954367408903</v>
      </c>
      <c r="F84" s="9">
        <f t="shared" si="61"/>
        <v>1.932074307922683</v>
      </c>
      <c r="G84" s="9">
        <f t="shared" si="61"/>
        <v>1.2538832151432715</v>
      </c>
      <c r="H84" s="9">
        <f t="shared" si="61"/>
        <v>1.6410459997297449</v>
      </c>
      <c r="I84" s="9">
        <f t="shared" si="61"/>
        <v>0.92940911160796003</v>
      </c>
      <c r="J84" s="9">
        <f t="shared" si="61"/>
        <v>2.2600610606843565</v>
      </c>
      <c r="K84" s="9">
        <f t="shared" si="61"/>
        <v>1.1936271195823149</v>
      </c>
      <c r="L84" s="9">
        <f t="shared" si="61"/>
        <v>0.93494246266575209</v>
      </c>
      <c r="M84" s="9">
        <f t="shared" si="61"/>
        <v>1.0603246016391519</v>
      </c>
      <c r="N84" s="9">
        <f t="shared" si="61"/>
        <v>1.3951190253386769</v>
      </c>
      <c r="O84" s="9">
        <f t="shared" si="61"/>
        <v>2.3353923412234079</v>
      </c>
      <c r="P84" s="9">
        <f t="shared" si="61"/>
        <v>1.7210261277783614</v>
      </c>
      <c r="Q84" s="9">
        <f t="shared" si="61"/>
        <v>1.3107742882677802</v>
      </c>
      <c r="R84" s="9">
        <f t="shared" si="61"/>
        <v>1.8192910418317212</v>
      </c>
      <c r="S84" s="9">
        <f t="shared" si="61"/>
        <v>0.89706799086216626</v>
      </c>
      <c r="T84" s="9">
        <f t="shared" si="61"/>
        <v>1.3883765741304095</v>
      </c>
      <c r="U84" s="9">
        <f t="shared" si="61"/>
        <v>1.46028712433713</v>
      </c>
      <c r="V84" s="9">
        <f t="shared" si="61"/>
        <v>1.0985514543645398</v>
      </c>
      <c r="W84" s="9">
        <f t="shared" si="61"/>
        <v>1.7830726107340751</v>
      </c>
      <c r="X84" s="9">
        <f t="shared" si="61"/>
        <v>1.5129334373176269</v>
      </c>
      <c r="Y84" s="9">
        <f t="shared" si="61"/>
        <v>2.1814165684542317</v>
      </c>
      <c r="Z84" s="9">
        <f t="shared" si="61"/>
        <v>1.0799234260885402</v>
      </c>
      <c r="AA84" s="9">
        <f t="shared" si="61"/>
        <v>1.8899342690188985</v>
      </c>
      <c r="AB84" s="9">
        <f t="shared" si="61"/>
        <v>1.3400645295595321</v>
      </c>
      <c r="AC84" s="9">
        <f t="shared" si="61"/>
        <v>1.2178725156063588</v>
      </c>
      <c r="AD84" s="9">
        <f t="shared" si="61"/>
        <v>1.9580702330913755</v>
      </c>
      <c r="AE84" s="9">
        <f t="shared" si="61"/>
        <v>1.1520918706615477</v>
      </c>
      <c r="AF84" s="9">
        <f t="shared" si="61"/>
        <v>1.2483659332052464</v>
      </c>
      <c r="AG84" s="9">
        <f t="shared" si="61"/>
        <v>1.5839416888683631</v>
      </c>
      <c r="AH84" s="9">
        <f t="shared" si="61"/>
        <v>1.2156369106928508</v>
      </c>
      <c r="AI84" s="9">
        <f t="shared" si="61"/>
        <v>1.2617792902114295</v>
      </c>
      <c r="AJ84" s="9">
        <f t="shared" si="61"/>
        <v>1.6711376277240459</v>
      </c>
      <c r="AK84" s="9">
        <f t="shared" si="61"/>
        <v>1.1590266764751642</v>
      </c>
      <c r="AL84" s="9">
        <f t="shared" si="61"/>
        <v>1.8730848028683442</v>
      </c>
      <c r="AM84" s="9">
        <f t="shared" si="61"/>
        <v>1.2933720573697298</v>
      </c>
      <c r="AN84" s="9">
        <f ca="1">AVERAGE(OFFSET($A84,0,Fixtures!$D$6,1,3))</f>
        <v>1.4426782064530939</v>
      </c>
      <c r="AO84" s="9">
        <f ca="1">AVERAGE(OFFSET($A84,0,Fixtures!$D$6,1,6))</f>
        <v>1.3959965253542903</v>
      </c>
      <c r="AP84" s="9">
        <f ca="1">AVERAGE(OFFSET($A84,0,Fixtures!$D$6,1,9))</f>
        <v>1.3853247496151535</v>
      </c>
      <c r="AQ84" s="9">
        <f ca="1">AVERAGE(OFFSET($A84,0,Fixtures!$D$6,1,12))</f>
        <v>1.4230881511022959</v>
      </c>
      <c r="AR84" s="9">
        <f ca="1">IF(OR(Fixtures!$D$6&lt;=0,Fixtures!$D$6&gt;39),AVERAGE(A84:AM84),AVERAGE(OFFSET($A84,0,Fixtures!$D$6,1,39-Fixtures!$D$6)))</f>
        <v>1.4213072369794959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si="62">MIN(VLOOKUP($A86,$A$2:$AM$12,B$14+1,FALSE),VLOOKUP($A87,$A$2:$AM$12,B$14+1,FALSE))</f>
        <v>2.2493747589863706</v>
      </c>
      <c r="C87" s="9">
        <f t="shared" si="62"/>
        <v>0.8905675399802121</v>
      </c>
      <c r="D87" s="9">
        <f t="shared" si="62"/>
        <v>1.6329392426405744</v>
      </c>
      <c r="E87" s="9">
        <f t="shared" si="62"/>
        <v>1.4985025352337831</v>
      </c>
      <c r="F87" s="9">
        <f t="shared" si="62"/>
        <v>1.359363636910647</v>
      </c>
      <c r="G87" s="9">
        <f t="shared" si="62"/>
        <v>1.7954186134276231</v>
      </c>
      <c r="H87" s="9">
        <f t="shared" si="62"/>
        <v>1.3224804301476139</v>
      </c>
      <c r="I87" s="9">
        <f t="shared" si="62"/>
        <v>1.2319850872178157</v>
      </c>
      <c r="J87" s="9">
        <f t="shared" si="62"/>
        <v>1.402131864050512</v>
      </c>
      <c r="K87" s="9">
        <f t="shared" si="62"/>
        <v>1.6139287844406083</v>
      </c>
      <c r="L87" s="9">
        <f t="shared" si="62"/>
        <v>1.8485065018581555</v>
      </c>
      <c r="M87" s="9">
        <f t="shared" si="62"/>
        <v>1.1040161050091735</v>
      </c>
      <c r="N87" s="9">
        <f t="shared" si="62"/>
        <v>1.009102052503192</v>
      </c>
      <c r="O87" s="9">
        <f t="shared" si="62"/>
        <v>1.2485613607104713</v>
      </c>
      <c r="P87" s="9">
        <f t="shared" si="62"/>
        <v>2.1176270799205041</v>
      </c>
      <c r="Q87" s="9">
        <f t="shared" si="62"/>
        <v>1.1369743165897042</v>
      </c>
      <c r="R87" s="9">
        <f t="shared" si="62"/>
        <v>1.924505841914298</v>
      </c>
      <c r="S87" s="9">
        <f t="shared" si="62"/>
        <v>1.3970677525957689</v>
      </c>
      <c r="T87" s="9">
        <f t="shared" si="62"/>
        <v>1.2076045266148052</v>
      </c>
      <c r="U87" s="9">
        <f t="shared" si="62"/>
        <v>1.328902866207329</v>
      </c>
      <c r="V87" s="9">
        <f t="shared" si="62"/>
        <v>0.8852968168756753</v>
      </c>
      <c r="W87" s="9">
        <f t="shared" si="62"/>
        <v>2.4109306533001682</v>
      </c>
      <c r="X87" s="9">
        <f t="shared" si="62"/>
        <v>1.0464112021028968</v>
      </c>
      <c r="Y87" s="9">
        <f t="shared" si="62"/>
        <v>1.2509606150546317</v>
      </c>
      <c r="Z87" s="9">
        <f t="shared" si="62"/>
        <v>1.330353979476613</v>
      </c>
      <c r="AA87" s="9">
        <f t="shared" si="62"/>
        <v>1.5057797973379834</v>
      </c>
      <c r="AB87" s="9">
        <f t="shared" si="62"/>
        <v>2.0869777538776302</v>
      </c>
      <c r="AC87" s="9">
        <f t="shared" si="62"/>
        <v>1.2883055635955218</v>
      </c>
      <c r="AD87" s="9">
        <f t="shared" si="62"/>
        <v>1.6984431149056074</v>
      </c>
      <c r="AE87" s="9">
        <f t="shared" si="62"/>
        <v>1.4175850700294284</v>
      </c>
      <c r="AF87" s="9">
        <f t="shared" si="62"/>
        <v>1.4411254844325738</v>
      </c>
      <c r="AG87" s="9">
        <f t="shared" si="62"/>
        <v>1.5830174280344158</v>
      </c>
      <c r="AH87" s="9">
        <f t="shared" si="62"/>
        <v>1.2374299723182696</v>
      </c>
      <c r="AI87" s="9">
        <f t="shared" si="62"/>
        <v>1.6492092432853087</v>
      </c>
      <c r="AJ87" s="9">
        <f t="shared" si="62"/>
        <v>1.0031297963135244</v>
      </c>
      <c r="AK87" s="9">
        <f t="shared" si="62"/>
        <v>2.4393289920927099</v>
      </c>
      <c r="AL87" s="9">
        <f t="shared" si="62"/>
        <v>1.201891799071384</v>
      </c>
      <c r="AM87" s="9">
        <f t="shared" si="62"/>
        <v>2.0306543218047937</v>
      </c>
      <c r="AN87" s="9">
        <f ca="1">AVERAGE(OFFSET($A87,0,Fixtures!$D$6,1,3))</f>
        <v>1.468111249510186</v>
      </c>
      <c r="AO87" s="9">
        <f ca="1">AVERAGE(OFFSET($A87,0,Fixtures!$D$6,1,6))</f>
        <v>1.4443177722193028</v>
      </c>
      <c r="AP87" s="9">
        <f ca="1">AVERAGE(OFFSET($A87,0,Fixtures!$D$6,1,9))</f>
        <v>1.5286194072230401</v>
      </c>
      <c r="AQ87" s="9">
        <f ca="1">AVERAGE(OFFSET($A87,0,Fixtures!$D$6,1,12))</f>
        <v>1.5381860029494769</v>
      </c>
      <c r="AR87" s="9">
        <f ca="1">IF(OR(Fixtures!$D$6&lt;=0,Fixtures!$D$6&gt;39),AVERAGE(A87:AM87),AVERAGE(OFFSET($A87,0,Fixtures!$D$6,1,39-Fixtures!$D$6)))</f>
        <v>1.5445564350803216</v>
      </c>
    </row>
    <row r="88" spans="1:44" x14ac:dyDescent="0.25">
      <c r="A88" s="30" t="s">
        <v>121</v>
      </c>
      <c r="B88" s="9">
        <f>MIN(VLOOKUP($A86,$A$2:$AM$12,B$14+1,FALSE),VLOOKUP($A88,$A$2:$AM$12,B$14+1,FALSE))</f>
        <v>1.368919209230899</v>
      </c>
      <c r="C88" s="9">
        <f t="shared" ref="C88:AM88" si="63">MIN(VLOOKUP($A86,$A$2:$AM$12,C$14+1,FALSE),VLOOKUP($A88,$A$2:$AM$12,C$14+1,FALSE))</f>
        <v>0.8905675399802121</v>
      </c>
      <c r="D88" s="9">
        <f t="shared" si="63"/>
        <v>1.1766605365469094</v>
      </c>
      <c r="E88" s="9">
        <f t="shared" si="63"/>
        <v>1.7921228278486343</v>
      </c>
      <c r="F88" s="9">
        <f t="shared" si="63"/>
        <v>0.99762524243945816</v>
      </c>
      <c r="G88" s="9">
        <f t="shared" si="63"/>
        <v>1.1042547360179036</v>
      </c>
      <c r="H88" s="9">
        <f t="shared" si="63"/>
        <v>1.3224804301476139</v>
      </c>
      <c r="I88" s="9">
        <f t="shared" si="63"/>
        <v>1.1030502455403119</v>
      </c>
      <c r="J88" s="9">
        <f t="shared" si="63"/>
        <v>1.5275937042281273</v>
      </c>
      <c r="K88" s="9">
        <f t="shared" si="63"/>
        <v>1.1962001587027538</v>
      </c>
      <c r="L88" s="9">
        <f t="shared" si="63"/>
        <v>0.88462368266126012</v>
      </c>
      <c r="M88" s="9">
        <f t="shared" si="63"/>
        <v>1.1040161050091735</v>
      </c>
      <c r="N88" s="9">
        <f t="shared" si="63"/>
        <v>1.3424958433540375</v>
      </c>
      <c r="O88" s="9">
        <f t="shared" si="63"/>
        <v>1.2485613607104713</v>
      </c>
      <c r="P88" s="9">
        <f t="shared" si="63"/>
        <v>1.5481473710619753</v>
      </c>
      <c r="Q88" s="9">
        <f t="shared" si="63"/>
        <v>1.1369743165897042</v>
      </c>
      <c r="R88" s="9">
        <f t="shared" si="63"/>
        <v>1.0977193294494663</v>
      </c>
      <c r="S88" s="9">
        <f t="shared" si="63"/>
        <v>0.94374075862037987</v>
      </c>
      <c r="T88" s="9">
        <f t="shared" si="63"/>
        <v>1.6477664161775032</v>
      </c>
      <c r="U88" s="9">
        <f t="shared" si="63"/>
        <v>0.86856922561235106</v>
      </c>
      <c r="V88" s="9">
        <f t="shared" si="63"/>
        <v>0.8852968168756753</v>
      </c>
      <c r="W88" s="9">
        <f t="shared" si="63"/>
        <v>1.7869162864572006</v>
      </c>
      <c r="X88" s="9">
        <f t="shared" si="63"/>
        <v>1.0226040499378373</v>
      </c>
      <c r="Y88" s="9">
        <f t="shared" si="63"/>
        <v>1.297492299988821</v>
      </c>
      <c r="Z88" s="9">
        <f t="shared" si="63"/>
        <v>1.330353979476613</v>
      </c>
      <c r="AA88" s="9">
        <f t="shared" si="63"/>
        <v>0.91638393345208924</v>
      </c>
      <c r="AB88" s="9">
        <f t="shared" si="63"/>
        <v>1.4097855776921724</v>
      </c>
      <c r="AC88" s="9">
        <f t="shared" si="63"/>
        <v>0.734836906490965</v>
      </c>
      <c r="AD88" s="9">
        <f t="shared" si="63"/>
        <v>1.6984431149056074</v>
      </c>
      <c r="AE88" s="9">
        <f t="shared" si="63"/>
        <v>1.0363631161654543</v>
      </c>
      <c r="AF88" s="9">
        <f t="shared" si="63"/>
        <v>1.4411254844325738</v>
      </c>
      <c r="AG88" s="9">
        <f t="shared" si="63"/>
        <v>1.3396348124694657</v>
      </c>
      <c r="AH88" s="9">
        <f t="shared" si="63"/>
        <v>1.2374299723182696</v>
      </c>
      <c r="AI88" s="9">
        <f t="shared" si="63"/>
        <v>1.6207091822484696</v>
      </c>
      <c r="AJ88" s="9">
        <f t="shared" si="63"/>
        <v>1.1996855293862756</v>
      </c>
      <c r="AK88" s="9">
        <f t="shared" si="63"/>
        <v>1.7577274681750132</v>
      </c>
      <c r="AL88" s="9">
        <f t="shared" si="63"/>
        <v>0.7392118480781007</v>
      </c>
      <c r="AM88" s="9">
        <f t="shared" si="63"/>
        <v>1.4902796831503018</v>
      </c>
      <c r="AN88" s="9">
        <f ca="1">AVERAGE(OFFSET($A88,0,Fixtures!$D$6,1,3))</f>
        <v>1.1565477125206756</v>
      </c>
      <c r="AO88" s="9">
        <f ca="1">AVERAGE(OFFSET($A88,0,Fixtures!$D$6,1,6))</f>
        <v>1.2479722344637227</v>
      </c>
      <c r="AP88" s="9">
        <f ca="1">AVERAGE(OFFSET($A88,0,Fixtures!$D$6,1,9))</f>
        <v>1.3406617318435661</v>
      </c>
      <c r="AQ88" s="9">
        <f ca="1">AVERAGE(OFFSET($A88,0,Fixtures!$D$6,1,12))</f>
        <v>1.2876662358617643</v>
      </c>
      <c r="AR88" s="9">
        <f ca="1">IF(OR(Fixtures!$D$6&lt;=0,Fixtures!$D$6&gt;39),AVERAGE(A88:AM88),AVERAGE(OFFSET($A88,0,Fixtures!$D$6,1,39-Fixtures!$D$6)))</f>
        <v>1.2995861016200452</v>
      </c>
    </row>
    <row r="89" spans="1:44" x14ac:dyDescent="0.25">
      <c r="A89" s="30" t="s">
        <v>73</v>
      </c>
      <c r="B89" s="9">
        <f>MIN(VLOOKUP($A86,$A$2:$AM$12,B$14+1,FALSE),VLOOKUP($A89,$A$2:$AM$12,B$14+1,FALSE))</f>
        <v>1.0907445564105629</v>
      </c>
      <c r="C89" s="9">
        <f t="shared" ref="C89:AM89" si="64">MIN(VLOOKUP($A86,$A$2:$AM$12,C$14+1,FALSE),VLOOKUP($A89,$A$2:$AM$12,C$14+1,FALSE))</f>
        <v>0.8905675399802121</v>
      </c>
      <c r="D89" s="9">
        <f t="shared" si="64"/>
        <v>1.7144931031432107</v>
      </c>
      <c r="E89" s="9">
        <f t="shared" si="64"/>
        <v>1.7921228278486343</v>
      </c>
      <c r="F89" s="9">
        <f t="shared" si="64"/>
        <v>1.3825288349205611</v>
      </c>
      <c r="G89" s="9">
        <f t="shared" si="64"/>
        <v>1.7954186134276231</v>
      </c>
      <c r="H89" s="9">
        <f t="shared" si="64"/>
        <v>1.1509059100890988</v>
      </c>
      <c r="I89" s="9">
        <f t="shared" si="64"/>
        <v>1.2319850872178157</v>
      </c>
      <c r="J89" s="9">
        <f t="shared" si="64"/>
        <v>1.0224189826718777</v>
      </c>
      <c r="K89" s="9">
        <f t="shared" si="64"/>
        <v>1.5821518377750514</v>
      </c>
      <c r="L89" s="9">
        <f t="shared" si="64"/>
        <v>1.5483058943170251</v>
      </c>
      <c r="M89" s="9">
        <f t="shared" si="64"/>
        <v>1.1040161050091735</v>
      </c>
      <c r="N89" s="9">
        <f t="shared" si="64"/>
        <v>1.3402625053583139</v>
      </c>
      <c r="O89" s="9">
        <f t="shared" si="64"/>
        <v>1.2485613607104713</v>
      </c>
      <c r="P89" s="9">
        <f t="shared" si="64"/>
        <v>1.2687079286625216</v>
      </c>
      <c r="Q89" s="9">
        <f t="shared" si="64"/>
        <v>1.1369743165897042</v>
      </c>
      <c r="R89" s="9">
        <f t="shared" si="64"/>
        <v>2.4160796289728279</v>
      </c>
      <c r="S89" s="9">
        <f t="shared" si="64"/>
        <v>1.1530224721027629</v>
      </c>
      <c r="T89" s="9">
        <f t="shared" si="64"/>
        <v>1.1977944335843442</v>
      </c>
      <c r="U89" s="9">
        <f t="shared" si="64"/>
        <v>1.328902866207329</v>
      </c>
      <c r="V89" s="9">
        <f t="shared" si="64"/>
        <v>0.8852968168756753</v>
      </c>
      <c r="W89" s="9">
        <f t="shared" si="64"/>
        <v>1.0591264368576792</v>
      </c>
      <c r="X89" s="9">
        <f t="shared" si="64"/>
        <v>1.0464112021028968</v>
      </c>
      <c r="Y89" s="9">
        <f t="shared" si="64"/>
        <v>1.1871156512082361</v>
      </c>
      <c r="Z89" s="9">
        <f t="shared" si="64"/>
        <v>1.1818921569771488</v>
      </c>
      <c r="AA89" s="9">
        <f t="shared" si="64"/>
        <v>1.6293838435268901</v>
      </c>
      <c r="AB89" s="9">
        <f t="shared" si="64"/>
        <v>1.722416285486843</v>
      </c>
      <c r="AC89" s="9">
        <f t="shared" si="64"/>
        <v>1.6173756193950335</v>
      </c>
      <c r="AD89" s="9">
        <f t="shared" si="64"/>
        <v>1.6984431149056074</v>
      </c>
      <c r="AE89" s="9">
        <f t="shared" si="64"/>
        <v>0.84930034893937389</v>
      </c>
      <c r="AF89" s="9">
        <f t="shared" si="64"/>
        <v>1.4411254844325738</v>
      </c>
      <c r="AG89" s="9">
        <f t="shared" si="64"/>
        <v>0.85435676266019078</v>
      </c>
      <c r="AH89" s="9">
        <f t="shared" si="64"/>
        <v>1.2374299723182696</v>
      </c>
      <c r="AI89" s="9">
        <f t="shared" si="64"/>
        <v>1.274869226300309</v>
      </c>
      <c r="AJ89" s="9">
        <f t="shared" si="64"/>
        <v>1.1996855293862756</v>
      </c>
      <c r="AK89" s="9">
        <f t="shared" si="64"/>
        <v>2.5611563639546731</v>
      </c>
      <c r="AL89" s="9">
        <f t="shared" si="64"/>
        <v>1.201891799071384</v>
      </c>
      <c r="AM89" s="9">
        <f t="shared" si="64"/>
        <v>2.0652591237702214</v>
      </c>
      <c r="AN89" s="9">
        <f ca="1">AVERAGE(OFFSET($A89,0,Fixtures!$D$6,1,3))</f>
        <v>1.3883730277466715</v>
      </c>
      <c r="AO89" s="9">
        <f ca="1">AVERAGE(OFFSET($A89,0,Fixtures!$D$6,1,6))</f>
        <v>1.2830052171085082</v>
      </c>
      <c r="AP89" s="9">
        <f ca="1">AVERAGE(OFFSET($A89,0,Fixtures!$D$6,1,9))</f>
        <v>1.4148602691435896</v>
      </c>
      <c r="AQ89" s="9">
        <f ca="1">AVERAGE(OFFSET($A89,0,Fixtures!$D$6,1,12))</f>
        <v>1.449105531073382</v>
      </c>
      <c r="AR89" s="9">
        <f ca="1">IF(OR(Fixtures!$D$6&lt;=0,Fixtures!$D$6&gt;39),AVERAGE(A89:AM89),AVERAGE(OFFSET($A89,0,Fixtures!$D$6,1,39-Fixtures!$D$6)))</f>
        <v>1.4546266677394468</v>
      </c>
    </row>
    <row r="90" spans="1:44" x14ac:dyDescent="0.25">
      <c r="A90" s="30" t="s">
        <v>61</v>
      </c>
      <c r="B90" s="9">
        <f>MIN(VLOOKUP($A86,$A$2:$AM$12,B$14+1,FALSE),VLOOKUP($A90,$A$2:$AM$12,B$14+1,FALSE))</f>
        <v>1.0841509763357127</v>
      </c>
      <c r="C90" s="9">
        <f t="shared" ref="C90:AM90" si="65">MIN(VLOOKUP($A86,$A$2:$AM$12,C$14+1,FALSE),VLOOKUP($A90,$A$2:$AM$12,C$14+1,FALSE))</f>
        <v>0.8905675399802121</v>
      </c>
      <c r="D90" s="9">
        <f t="shared" si="65"/>
        <v>1.5960939609856182</v>
      </c>
      <c r="E90" s="9">
        <f t="shared" si="65"/>
        <v>1.4932883254905382</v>
      </c>
      <c r="F90" s="9">
        <f t="shared" si="65"/>
        <v>1.4137141898022589</v>
      </c>
      <c r="G90" s="9">
        <f t="shared" si="65"/>
        <v>0.81507418618918226</v>
      </c>
      <c r="H90" s="9">
        <f t="shared" si="65"/>
        <v>1.3224804301476139</v>
      </c>
      <c r="I90" s="9">
        <f t="shared" si="65"/>
        <v>1.1021543849480699</v>
      </c>
      <c r="J90" s="9">
        <f t="shared" si="65"/>
        <v>1.5631574747463026</v>
      </c>
      <c r="K90" s="9">
        <f t="shared" si="65"/>
        <v>1.3112224521770466</v>
      </c>
      <c r="L90" s="9">
        <f t="shared" si="65"/>
        <v>1.2989476259349695</v>
      </c>
      <c r="M90" s="9">
        <f t="shared" si="65"/>
        <v>0.91750418756382368</v>
      </c>
      <c r="N90" s="9">
        <f t="shared" si="65"/>
        <v>1.2612941890341234</v>
      </c>
      <c r="O90" s="9">
        <f t="shared" si="65"/>
        <v>0.67706371113427222</v>
      </c>
      <c r="P90" s="9">
        <f t="shared" si="65"/>
        <v>1.7626416521490054</v>
      </c>
      <c r="Q90" s="9">
        <f t="shared" si="65"/>
        <v>1.1369743165897042</v>
      </c>
      <c r="R90" s="9">
        <f t="shared" si="65"/>
        <v>0.68109469292195424</v>
      </c>
      <c r="S90" s="9">
        <f t="shared" si="65"/>
        <v>1.1954828942840729</v>
      </c>
      <c r="T90" s="9">
        <f t="shared" si="65"/>
        <v>1.646428155292796</v>
      </c>
      <c r="U90" s="9">
        <f t="shared" si="65"/>
        <v>1.234312144209639</v>
      </c>
      <c r="V90" s="9">
        <f t="shared" si="65"/>
        <v>0.8852968168756753</v>
      </c>
      <c r="W90" s="9">
        <f t="shared" si="65"/>
        <v>1.9587397125113908</v>
      </c>
      <c r="X90" s="9">
        <f t="shared" si="65"/>
        <v>1.0464112021028968</v>
      </c>
      <c r="Y90" s="9">
        <f t="shared" si="65"/>
        <v>1.8438490055477326</v>
      </c>
      <c r="Z90" s="9">
        <f t="shared" si="65"/>
        <v>0.95488379981400506</v>
      </c>
      <c r="AA90" s="9">
        <f t="shared" si="65"/>
        <v>1.619534174526188</v>
      </c>
      <c r="AB90" s="9">
        <f t="shared" si="65"/>
        <v>0.80028193749594945</v>
      </c>
      <c r="AC90" s="9">
        <f t="shared" si="65"/>
        <v>1.0174377511550181</v>
      </c>
      <c r="AD90" s="9">
        <f t="shared" si="65"/>
        <v>1.0163279582396374</v>
      </c>
      <c r="AE90" s="9">
        <f t="shared" si="65"/>
        <v>1.4175850700294284</v>
      </c>
      <c r="AF90" s="9">
        <f t="shared" si="65"/>
        <v>0.84433743232862801</v>
      </c>
      <c r="AG90" s="9">
        <f t="shared" si="65"/>
        <v>1.0114161610771228</v>
      </c>
      <c r="AH90" s="9">
        <f t="shared" si="65"/>
        <v>0.86954345207216954</v>
      </c>
      <c r="AI90" s="9">
        <f t="shared" si="65"/>
        <v>1.3705926752496629</v>
      </c>
      <c r="AJ90" s="9">
        <f t="shared" si="65"/>
        <v>1.1996855293862756</v>
      </c>
      <c r="AK90" s="9">
        <f t="shared" si="65"/>
        <v>1.0684595937176451</v>
      </c>
      <c r="AL90" s="9">
        <f t="shared" si="65"/>
        <v>1.201891799071384</v>
      </c>
      <c r="AM90" s="9">
        <f t="shared" si="65"/>
        <v>0.94637065598333037</v>
      </c>
      <c r="AN90" s="9">
        <f ca="1">AVERAGE(OFFSET($A90,0,Fixtures!$D$6,1,3))</f>
        <v>1.150450259808028</v>
      </c>
      <c r="AO90" s="9">
        <f ca="1">AVERAGE(OFFSET($A90,0,Fixtures!$D$6,1,6))</f>
        <v>1.0294413041503341</v>
      </c>
      <c r="AP90" s="9">
        <f ca="1">AVERAGE(OFFSET($A90,0,Fixtures!$D$6,1,9))</f>
        <v>1.0905984025839541</v>
      </c>
      <c r="AQ90" s="9">
        <f ca="1">AVERAGE(OFFSET($A90,0,Fixtures!$D$6,1,12))</f>
        <v>1.0928415281765274</v>
      </c>
      <c r="AR90" s="9">
        <f ca="1">IF(OR(Fixtures!$D$6&lt;=0,Fixtures!$D$6&gt;39),AVERAGE(A90:AM90),AVERAGE(OFFSET($A90,0,Fixtures!$D$6,1,39-Fixtures!$D$6)))</f>
        <v>1.0876043707554819</v>
      </c>
    </row>
    <row r="91" spans="1:44" x14ac:dyDescent="0.25">
      <c r="A91" s="30" t="s">
        <v>53</v>
      </c>
      <c r="B91" s="9">
        <f>MIN(VLOOKUP($A86,$A$2:$AM$12,B$14+1,FALSE),VLOOKUP($A91,$A$2:$AM$12,B$14+1,FALSE))</f>
        <v>1.1873674191056711</v>
      </c>
      <c r="C91" s="9">
        <f t="shared" ref="C91:AM91" si="66">MIN(VLOOKUP($A86,$A$2:$AM$12,C$14+1,FALSE),VLOOKUP($A91,$A$2:$AM$12,C$14+1,FALSE))</f>
        <v>0.8905675399802121</v>
      </c>
      <c r="D91" s="9">
        <f t="shared" si="66"/>
        <v>1.7144931031432107</v>
      </c>
      <c r="E91" s="9">
        <f t="shared" si="66"/>
        <v>1.0150531436632395</v>
      </c>
      <c r="F91" s="9">
        <f t="shared" si="66"/>
        <v>1.635599312231707</v>
      </c>
      <c r="G91" s="9">
        <f t="shared" si="66"/>
        <v>1.1510675160730672</v>
      </c>
      <c r="H91" s="9">
        <f t="shared" si="66"/>
        <v>0.87809162314470468</v>
      </c>
      <c r="I91" s="9">
        <f t="shared" si="66"/>
        <v>1.2319850872178157</v>
      </c>
      <c r="J91" s="9">
        <f t="shared" si="66"/>
        <v>1.5631574747463026</v>
      </c>
      <c r="K91" s="9">
        <f t="shared" si="66"/>
        <v>1.5367158539475414</v>
      </c>
      <c r="L91" s="9">
        <f t="shared" si="66"/>
        <v>1.3325828567119258</v>
      </c>
      <c r="M91" s="9">
        <f t="shared" si="66"/>
        <v>1.1040161050091735</v>
      </c>
      <c r="N91" s="9">
        <f t="shared" si="66"/>
        <v>1.6087418688642894</v>
      </c>
      <c r="O91" s="9">
        <f t="shared" si="66"/>
        <v>1.2485613607104713</v>
      </c>
      <c r="P91" s="9">
        <f t="shared" si="66"/>
        <v>0.86215571217477238</v>
      </c>
      <c r="Q91" s="9">
        <f t="shared" si="66"/>
        <v>1.1369743165897042</v>
      </c>
      <c r="R91" s="9">
        <f t="shared" si="66"/>
        <v>1.0195392756752608</v>
      </c>
      <c r="S91" s="9">
        <f t="shared" si="66"/>
        <v>1.0961009212393893</v>
      </c>
      <c r="T91" s="9">
        <f t="shared" si="66"/>
        <v>0.9884409970910133</v>
      </c>
      <c r="U91" s="9">
        <f t="shared" si="66"/>
        <v>1.328902866207329</v>
      </c>
      <c r="V91" s="9">
        <f t="shared" si="66"/>
        <v>0.8852968168756753</v>
      </c>
      <c r="W91" s="9">
        <f t="shared" si="66"/>
        <v>1.0287106129731474</v>
      </c>
      <c r="X91" s="9">
        <f t="shared" si="66"/>
        <v>1.0464112021028968</v>
      </c>
      <c r="Y91" s="9">
        <f t="shared" si="66"/>
        <v>1.1679720774810338</v>
      </c>
      <c r="Z91" s="9">
        <f t="shared" si="66"/>
        <v>0.93677217873230545</v>
      </c>
      <c r="AA91" s="9">
        <f t="shared" si="66"/>
        <v>1.7737217001455086</v>
      </c>
      <c r="AB91" s="9">
        <f t="shared" si="66"/>
        <v>0.73375350925942584</v>
      </c>
      <c r="AC91" s="9">
        <f t="shared" si="66"/>
        <v>1.5230154611939082</v>
      </c>
      <c r="AD91" s="9">
        <f t="shared" si="66"/>
        <v>0.909617356306747</v>
      </c>
      <c r="AE91" s="9">
        <f t="shared" si="66"/>
        <v>1.2879116194215736</v>
      </c>
      <c r="AF91" s="9">
        <f t="shared" si="66"/>
        <v>1.4411254844325738</v>
      </c>
      <c r="AG91" s="9">
        <f t="shared" si="66"/>
        <v>0.99025877962983888</v>
      </c>
      <c r="AH91" s="9">
        <f t="shared" si="66"/>
        <v>1.2374299723182696</v>
      </c>
      <c r="AI91" s="9">
        <f t="shared" si="66"/>
        <v>1.4125995778606146</v>
      </c>
      <c r="AJ91" s="9">
        <f t="shared" si="66"/>
        <v>1.1996855293862756</v>
      </c>
      <c r="AK91" s="9">
        <f t="shared" si="66"/>
        <v>1.3297429516737251</v>
      </c>
      <c r="AL91" s="9">
        <f t="shared" si="66"/>
        <v>1.201891799071384</v>
      </c>
      <c r="AM91" s="9">
        <f t="shared" si="66"/>
        <v>1.0949053247170928</v>
      </c>
      <c r="AN91" s="9">
        <f ca="1">AVERAGE(OFFSET($A91,0,Fixtures!$D$6,1,3))</f>
        <v>1.2401814789740762</v>
      </c>
      <c r="AO91" s="9">
        <f ca="1">AVERAGE(OFFSET($A91,0,Fixtures!$D$6,1,6))</f>
        <v>1.2315597788838184</v>
      </c>
      <c r="AP91" s="9">
        <f ca="1">AVERAGE(OFFSET($A91,0,Fixtures!$D$6,1,9))</f>
        <v>1.2590429702470582</v>
      </c>
      <c r="AQ91" s="9">
        <f ca="1">AVERAGE(OFFSET($A91,0,Fixtures!$D$6,1,12))</f>
        <v>1.2390304445821732</v>
      </c>
      <c r="AR91" s="9">
        <f ca="1">IF(OR(Fixtures!$D$6&lt;=0,Fixtures!$D$6&gt;39),AVERAGE(A91:AM91),AVERAGE(OFFSET($A91,0,Fixtures!$D$6,1,39-Fixtures!$D$6)))</f>
        <v>1.238925805092</v>
      </c>
    </row>
    <row r="92" spans="1:44" x14ac:dyDescent="0.25">
      <c r="A92" s="30" t="s">
        <v>2</v>
      </c>
      <c r="B92" s="9">
        <f>MIN(VLOOKUP($A86,$A$2:$AM$12,B$14+1,FALSE),VLOOKUP($A92,$A$2:$AM$12,B$14+1,FALSE))</f>
        <v>1.2651626098390971</v>
      </c>
      <c r="C92" s="9">
        <f t="shared" ref="C92:AM92" si="67">MIN(VLOOKUP($A86,$A$2:$AM$12,C$14+1,FALSE),VLOOKUP($A92,$A$2:$AM$12,C$14+1,FALSE))</f>
        <v>0.8905675399802121</v>
      </c>
      <c r="D92" s="9">
        <f t="shared" si="67"/>
        <v>1.7144931031432107</v>
      </c>
      <c r="E92" s="9">
        <f t="shared" si="67"/>
        <v>1.1186954367408903</v>
      </c>
      <c r="F92" s="9">
        <f t="shared" si="67"/>
        <v>2.3047477191264387</v>
      </c>
      <c r="G92" s="9">
        <f t="shared" si="67"/>
        <v>1.2538832151432715</v>
      </c>
      <c r="H92" s="9">
        <f t="shared" si="67"/>
        <v>1.3224804301476139</v>
      </c>
      <c r="I92" s="9">
        <f t="shared" si="67"/>
        <v>1.2319850872178157</v>
      </c>
      <c r="J92" s="9">
        <f t="shared" si="67"/>
        <v>1.5631574747463026</v>
      </c>
      <c r="K92" s="9">
        <f t="shared" si="67"/>
        <v>1.4156435875849394</v>
      </c>
      <c r="L92" s="9">
        <f t="shared" si="67"/>
        <v>1.8159514344917898</v>
      </c>
      <c r="M92" s="9">
        <f t="shared" si="67"/>
        <v>1.0603246016391519</v>
      </c>
      <c r="N92" s="9">
        <f t="shared" si="67"/>
        <v>1.8648429372572202</v>
      </c>
      <c r="O92" s="9">
        <f t="shared" si="67"/>
        <v>1.2485613607104713</v>
      </c>
      <c r="P92" s="9">
        <f t="shared" si="67"/>
        <v>1.7210261277783614</v>
      </c>
      <c r="Q92" s="9">
        <f t="shared" si="67"/>
        <v>1.1369743165897042</v>
      </c>
      <c r="R92" s="9">
        <f t="shared" si="67"/>
        <v>1.8192910418317212</v>
      </c>
      <c r="S92" s="9">
        <f t="shared" si="67"/>
        <v>0.89706799086216626</v>
      </c>
      <c r="T92" s="9">
        <f t="shared" si="67"/>
        <v>1.8403727846093296</v>
      </c>
      <c r="U92" s="9">
        <f t="shared" si="67"/>
        <v>1.328902866207329</v>
      </c>
      <c r="V92" s="9">
        <f t="shared" si="67"/>
        <v>0.8852968168756753</v>
      </c>
      <c r="W92" s="9">
        <f t="shared" si="67"/>
        <v>2.1147268407133053</v>
      </c>
      <c r="X92" s="9">
        <f t="shared" si="67"/>
        <v>1.0464112021028968</v>
      </c>
      <c r="Y92" s="9">
        <f t="shared" si="67"/>
        <v>1.9851511951986025</v>
      </c>
      <c r="Z92" s="9">
        <f t="shared" si="67"/>
        <v>1.0799234260885402</v>
      </c>
      <c r="AA92" s="9">
        <f t="shared" si="67"/>
        <v>1.8899342690188985</v>
      </c>
      <c r="AB92" s="9">
        <f t="shared" si="67"/>
        <v>1.3400645295595321</v>
      </c>
      <c r="AC92" s="9">
        <f t="shared" si="67"/>
        <v>1.2178725156063588</v>
      </c>
      <c r="AD92" s="9">
        <f t="shared" si="67"/>
        <v>1.6984431149056074</v>
      </c>
      <c r="AE92" s="9">
        <f t="shared" si="67"/>
        <v>1.1520918706615477</v>
      </c>
      <c r="AF92" s="9">
        <f t="shared" si="67"/>
        <v>1.2483659332052464</v>
      </c>
      <c r="AG92" s="9">
        <f t="shared" si="67"/>
        <v>1.5839416888683631</v>
      </c>
      <c r="AH92" s="9">
        <f t="shared" si="67"/>
        <v>1.2156369106928508</v>
      </c>
      <c r="AI92" s="9">
        <f t="shared" si="67"/>
        <v>1.6492092432853087</v>
      </c>
      <c r="AJ92" s="9">
        <f t="shared" si="67"/>
        <v>1.1996855293862756</v>
      </c>
      <c r="AK92" s="9">
        <f t="shared" si="67"/>
        <v>1.3465723602697588</v>
      </c>
      <c r="AL92" s="9">
        <f t="shared" si="67"/>
        <v>1.201891799071384</v>
      </c>
      <c r="AM92" s="9">
        <f t="shared" si="67"/>
        <v>1.9785156638827242</v>
      </c>
      <c r="AN92" s="9">
        <f ca="1">AVERAGE(OFFSET($A92,0,Fixtures!$D$6,1,3))</f>
        <v>1.3561358337245046</v>
      </c>
      <c r="AO92" s="9">
        <f ca="1">AVERAGE(OFFSET($A92,0,Fixtures!$D$6,1,6))</f>
        <v>1.3527253389899956</v>
      </c>
      <c r="AP92" s="9">
        <f ca="1">AVERAGE(OFFSET($A92,0,Fixtures!$D$6,1,9))</f>
        <v>1.3679799074312575</v>
      </c>
      <c r="AQ92" s="9">
        <f ca="1">AVERAGE(OFFSET($A92,0,Fixtures!$D$6,1,12))</f>
        <v>1.4040302052966609</v>
      </c>
      <c r="AR92" s="9">
        <f ca="1">IF(OR(Fixtures!$D$6&lt;=0,Fixtures!$D$6&gt;39),AVERAGE(A92:AM92),AVERAGE(OFFSET($A92,0,Fixtures!$D$6,1,39-Fixtures!$D$6)))</f>
        <v>1.4083842390759478</v>
      </c>
    </row>
    <row r="93" spans="1:44" x14ac:dyDescent="0.25">
      <c r="A93" s="30" t="s">
        <v>112</v>
      </c>
      <c r="B93" s="9">
        <f>MIN(VLOOKUP($A86,$A$2:$AM$12,B$14+1,FALSE),VLOOKUP($A93,$A$2:$AM$12,B$14+1,FALSE))</f>
        <v>1.0607137283261923</v>
      </c>
      <c r="C93" s="9">
        <f t="shared" ref="C93:AM93" si="68">MIN(VLOOKUP($A86,$A$2:$AM$12,C$14+1,FALSE),VLOOKUP($A93,$A$2:$AM$12,C$14+1,FALSE))</f>
        <v>0.60073697146598304</v>
      </c>
      <c r="D93" s="9">
        <f t="shared" si="68"/>
        <v>1.0975046027469655</v>
      </c>
      <c r="E93" s="9">
        <f t="shared" si="68"/>
        <v>1.7379270863785636</v>
      </c>
      <c r="F93" s="9">
        <f t="shared" si="68"/>
        <v>0.96193247906420998</v>
      </c>
      <c r="G93" s="9">
        <f t="shared" si="68"/>
        <v>1.4608230325768732</v>
      </c>
      <c r="H93" s="9">
        <f t="shared" si="68"/>
        <v>1.3224804301476139</v>
      </c>
      <c r="I93" s="9">
        <f t="shared" si="68"/>
        <v>1.1191059848394942</v>
      </c>
      <c r="J93" s="9">
        <f t="shared" si="68"/>
        <v>0.84723784862313356</v>
      </c>
      <c r="K93" s="9">
        <f t="shared" si="68"/>
        <v>1.2160830351748919</v>
      </c>
      <c r="L93" s="9">
        <f t="shared" si="68"/>
        <v>0.81556922564349443</v>
      </c>
      <c r="M93" s="9">
        <f t="shared" si="68"/>
        <v>1.1040161050091735</v>
      </c>
      <c r="N93" s="9">
        <f t="shared" si="68"/>
        <v>1.0951656796285336</v>
      </c>
      <c r="O93" s="9">
        <f t="shared" si="68"/>
        <v>1.2485613607104713</v>
      </c>
      <c r="P93" s="9">
        <f t="shared" si="68"/>
        <v>0.60431353265416132</v>
      </c>
      <c r="Q93" s="9">
        <f t="shared" si="68"/>
        <v>1.0803197453141824</v>
      </c>
      <c r="R93" s="9">
        <f t="shared" si="68"/>
        <v>0.83598966592739909</v>
      </c>
      <c r="S93" s="9">
        <f t="shared" si="68"/>
        <v>1.2543433755702671</v>
      </c>
      <c r="T93" s="9">
        <f t="shared" si="68"/>
        <v>0.74915359315701668</v>
      </c>
      <c r="U93" s="9">
        <f t="shared" si="68"/>
        <v>1.328902866207329</v>
      </c>
      <c r="V93" s="9">
        <f t="shared" si="68"/>
        <v>0.8852968168756753</v>
      </c>
      <c r="W93" s="9">
        <f t="shared" si="68"/>
        <v>0.81407211445591943</v>
      </c>
      <c r="X93" s="9">
        <f t="shared" si="68"/>
        <v>1.0464112021028968</v>
      </c>
      <c r="Y93" s="9">
        <f t="shared" si="68"/>
        <v>1.5639355506409605</v>
      </c>
      <c r="Z93" s="9">
        <f t="shared" si="68"/>
        <v>0.89739720428869085</v>
      </c>
      <c r="AA93" s="9">
        <f t="shared" si="68"/>
        <v>0.71006456193736833</v>
      </c>
      <c r="AB93" s="9">
        <f t="shared" si="68"/>
        <v>0.83968440843960013</v>
      </c>
      <c r="AC93" s="9">
        <f t="shared" si="68"/>
        <v>1.2488240688545098</v>
      </c>
      <c r="AD93" s="9">
        <f t="shared" si="68"/>
        <v>0.7231892509954444</v>
      </c>
      <c r="AE93" s="9">
        <f t="shared" si="68"/>
        <v>0.9027399685327594</v>
      </c>
      <c r="AF93" s="9">
        <f t="shared" si="68"/>
        <v>1.4411254844325738</v>
      </c>
      <c r="AG93" s="9">
        <f t="shared" si="68"/>
        <v>0.90175528478147204</v>
      </c>
      <c r="AH93" s="9">
        <f t="shared" si="68"/>
        <v>1.2183194605291707</v>
      </c>
      <c r="AI93" s="9">
        <f t="shared" si="68"/>
        <v>0.94801001723812872</v>
      </c>
      <c r="AJ93" s="9">
        <f t="shared" si="68"/>
        <v>1.1634057355096172</v>
      </c>
      <c r="AK93" s="9">
        <f t="shared" si="68"/>
        <v>1.6394821843504053</v>
      </c>
      <c r="AL93" s="9">
        <f t="shared" si="68"/>
        <v>0.97790632759278273</v>
      </c>
      <c r="AM93" s="9">
        <f t="shared" si="68"/>
        <v>1.4369608637872768</v>
      </c>
      <c r="AN93" s="9">
        <f ca="1">AVERAGE(OFFSET($A93,0,Fixtures!$D$6,1,3))</f>
        <v>0.95825109612757109</v>
      </c>
      <c r="AO93" s="9">
        <f ca="1">AVERAGE(OFFSET($A93,0,Fixtures!$D$6,1,6))</f>
        <v>1.0726589196876548</v>
      </c>
      <c r="AP93" s="9">
        <f ca="1">AVERAGE(OFFSET($A93,0,Fixtures!$D$6,1,9))</f>
        <v>1.1318723839137865</v>
      </c>
      <c r="AQ93" s="9">
        <f ca="1">AVERAGE(OFFSET($A93,0,Fixtures!$D$6,1,12))</f>
        <v>1.1299974785609759</v>
      </c>
      <c r="AR93" s="9">
        <f ca="1">IF(OR(Fixtures!$D$6&lt;=0,Fixtures!$D$6&gt;39),AVERAGE(A93:AM93),AVERAGE(OFFSET($A93,0,Fixtures!$D$6,1,39-Fixtures!$D$6)))</f>
        <v>1.1456107860549218</v>
      </c>
    </row>
    <row r="94" spans="1:44" x14ac:dyDescent="0.25">
      <c r="A94" s="30" t="s">
        <v>10</v>
      </c>
      <c r="B94" s="9">
        <f>MIN(VLOOKUP($A86,$A$2:$AM$12,B$14+1,FALSE),VLOOKUP($A94,$A$2:$AM$12,B$14+1,FALSE))</f>
        <v>1.4472919823133259</v>
      </c>
      <c r="C94" s="9">
        <f t="shared" ref="C94:AM94" si="69">MIN(VLOOKUP($A86,$A$2:$AM$12,C$14+1,FALSE),VLOOKUP($A94,$A$2:$AM$12,C$14+1,FALSE))</f>
        <v>0.8905675399802121</v>
      </c>
      <c r="D94" s="9">
        <f t="shared" si="69"/>
        <v>1.4900862781442976</v>
      </c>
      <c r="E94" s="9">
        <f t="shared" si="69"/>
        <v>1.3009925218978724</v>
      </c>
      <c r="F94" s="9">
        <f t="shared" si="69"/>
        <v>1.3691197608369061</v>
      </c>
      <c r="G94" s="9">
        <f t="shared" si="69"/>
        <v>0.84351500629433729</v>
      </c>
      <c r="H94" s="9">
        <f t="shared" si="69"/>
        <v>1.3224804301476139</v>
      </c>
      <c r="I94" s="9">
        <f t="shared" si="69"/>
        <v>1.2319850872178157</v>
      </c>
      <c r="J94" s="9">
        <f t="shared" si="69"/>
        <v>1.5631574747463026</v>
      </c>
      <c r="K94" s="9">
        <f t="shared" si="69"/>
        <v>1.3037710252266161</v>
      </c>
      <c r="L94" s="9">
        <f t="shared" si="69"/>
        <v>1.8485065018581555</v>
      </c>
      <c r="M94" s="9">
        <f t="shared" si="69"/>
        <v>1.1040161050091735</v>
      </c>
      <c r="N94" s="9">
        <f t="shared" si="69"/>
        <v>1.5034904541146275</v>
      </c>
      <c r="O94" s="9">
        <f t="shared" si="69"/>
        <v>0.88995048016916167</v>
      </c>
      <c r="P94" s="9">
        <f t="shared" si="69"/>
        <v>0.8591063662450833</v>
      </c>
      <c r="Q94" s="9">
        <f t="shared" si="69"/>
        <v>1.0724020758921169</v>
      </c>
      <c r="R94" s="9">
        <f t="shared" si="69"/>
        <v>0.96706987161246127</v>
      </c>
      <c r="S94" s="9">
        <f t="shared" si="69"/>
        <v>1.3970677525957689</v>
      </c>
      <c r="T94" s="9">
        <f t="shared" si="69"/>
        <v>1.8403727846093296</v>
      </c>
      <c r="U94" s="9">
        <f t="shared" si="69"/>
        <v>0.71364024826810935</v>
      </c>
      <c r="V94" s="9">
        <f t="shared" si="69"/>
        <v>0.8852968168756753</v>
      </c>
      <c r="W94" s="9">
        <f t="shared" si="69"/>
        <v>1.9476085685484021</v>
      </c>
      <c r="X94" s="9">
        <f t="shared" si="69"/>
        <v>1.0464112021028968</v>
      </c>
      <c r="Y94" s="9">
        <f t="shared" si="69"/>
        <v>1.06605518568446</v>
      </c>
      <c r="Z94" s="9">
        <f t="shared" si="69"/>
        <v>1.330353979476613</v>
      </c>
      <c r="AA94" s="9">
        <f t="shared" si="69"/>
        <v>0.96884835179652373</v>
      </c>
      <c r="AB94" s="9">
        <f t="shared" si="69"/>
        <v>0.9931066358145485</v>
      </c>
      <c r="AC94" s="9">
        <f t="shared" si="69"/>
        <v>1.4446352403099734</v>
      </c>
      <c r="AD94" s="9">
        <f t="shared" si="69"/>
        <v>0.71788899295257413</v>
      </c>
      <c r="AE94" s="9">
        <f t="shared" si="69"/>
        <v>1.2833564236500627</v>
      </c>
      <c r="AF94" s="9">
        <f t="shared" si="69"/>
        <v>1.0064688163907836</v>
      </c>
      <c r="AG94" s="9">
        <f t="shared" si="69"/>
        <v>1.3294321987712172</v>
      </c>
      <c r="AH94" s="9">
        <f t="shared" si="69"/>
        <v>1.2374299723182696</v>
      </c>
      <c r="AI94" s="9">
        <f t="shared" si="69"/>
        <v>1.6492092432853087</v>
      </c>
      <c r="AJ94" s="9">
        <f t="shared" si="69"/>
        <v>1.1996855293862756</v>
      </c>
      <c r="AK94" s="9">
        <f t="shared" si="69"/>
        <v>0.99749577297262859</v>
      </c>
      <c r="AL94" s="9">
        <f t="shared" si="69"/>
        <v>1.201891799071384</v>
      </c>
      <c r="AM94" s="9">
        <f t="shared" si="69"/>
        <v>0.91651818700652388</v>
      </c>
      <c r="AN94" s="9">
        <f ca="1">AVERAGE(OFFSET($A94,0,Fixtures!$D$6,1,3))</f>
        <v>1.1486268856375368</v>
      </c>
      <c r="AO94" s="9">
        <f ca="1">AVERAGE(OFFSET($A94,0,Fixtures!$D$6,1,6))</f>
        <v>1.1698686073988134</v>
      </c>
      <c r="AP94" s="9">
        <f ca="1">AVERAGE(OFFSET($A94,0,Fixtures!$D$6,1,9))</f>
        <v>1.2072891322263439</v>
      </c>
      <c r="AQ94" s="9">
        <f ca="1">AVERAGE(OFFSET($A94,0,Fixtures!$D$6,1,12))</f>
        <v>1.1777199218127115</v>
      </c>
      <c r="AR94" s="9">
        <f ca="1">IF(OR(Fixtures!$D$6&lt;=0,Fixtures!$D$6&gt;39),AVERAGE(A94:AM94),AVERAGE(OFFSET($A94,0,Fixtures!$D$6,1,39-Fixtures!$D$6)))</f>
        <v>1.1803647432831819</v>
      </c>
    </row>
    <row r="95" spans="1:44" x14ac:dyDescent="0.25">
      <c r="A95" s="30" t="s">
        <v>71</v>
      </c>
      <c r="B95" s="9">
        <f>MIN(VLOOKUP($A86,$A$2:$AM$12,B$14+1,FALSE),VLOOKUP($A95,$A$2:$AM$12,B$14+1,FALSE))</f>
        <v>1.0669861350861627</v>
      </c>
      <c r="C95" s="9">
        <f t="shared" ref="C95:AM95" si="70">MIN(VLOOKUP($A86,$A$2:$AM$12,C$14+1,FALSE),VLOOKUP($A95,$A$2:$AM$12,C$14+1,FALSE))</f>
        <v>0.8905675399802121</v>
      </c>
      <c r="D95" s="9">
        <f t="shared" si="70"/>
        <v>1.0344406188259261</v>
      </c>
      <c r="E95" s="9">
        <f t="shared" si="70"/>
        <v>1.1471107720131717</v>
      </c>
      <c r="F95" s="9">
        <f t="shared" si="70"/>
        <v>1.0765842839466488</v>
      </c>
      <c r="G95" s="9">
        <f t="shared" si="70"/>
        <v>1.7954186134276231</v>
      </c>
      <c r="H95" s="9">
        <f t="shared" si="70"/>
        <v>1.3224804301476139</v>
      </c>
      <c r="I95" s="9">
        <f t="shared" si="70"/>
        <v>0.98036726028021137</v>
      </c>
      <c r="J95" s="9">
        <f t="shared" si="70"/>
        <v>1.5631574747463026</v>
      </c>
      <c r="K95" s="9">
        <f t="shared" si="70"/>
        <v>0.90227832622391635</v>
      </c>
      <c r="L95" s="9">
        <f t="shared" si="70"/>
        <v>1.4783385005031588</v>
      </c>
      <c r="M95" s="9">
        <f t="shared" si="70"/>
        <v>1.1040161050091735</v>
      </c>
      <c r="N95" s="9">
        <f t="shared" si="70"/>
        <v>1.0363429965094577</v>
      </c>
      <c r="O95" s="9">
        <f t="shared" si="70"/>
        <v>1.2485613607104713</v>
      </c>
      <c r="P95" s="9">
        <f t="shared" si="70"/>
        <v>2.0832883662487212</v>
      </c>
      <c r="Q95" s="9">
        <f t="shared" si="70"/>
        <v>0.76335586673449851</v>
      </c>
      <c r="R95" s="9">
        <f t="shared" si="70"/>
        <v>2.4160796289728279</v>
      </c>
      <c r="S95" s="9">
        <f t="shared" si="70"/>
        <v>1.3916259299816616</v>
      </c>
      <c r="T95" s="9">
        <f t="shared" si="70"/>
        <v>1.4644992406655011</v>
      </c>
      <c r="U95" s="9">
        <f t="shared" si="70"/>
        <v>1.0622912294839997</v>
      </c>
      <c r="V95" s="9">
        <f t="shared" si="70"/>
        <v>0.8852968168756753</v>
      </c>
      <c r="W95" s="9">
        <f t="shared" si="70"/>
        <v>1.3478478700381964</v>
      </c>
      <c r="X95" s="9">
        <f t="shared" si="70"/>
        <v>1.0464112021028968</v>
      </c>
      <c r="Y95" s="9">
        <f t="shared" si="70"/>
        <v>1.5868794909575803</v>
      </c>
      <c r="Z95" s="9">
        <f t="shared" si="70"/>
        <v>1.2426245890328216</v>
      </c>
      <c r="AA95" s="9">
        <f t="shared" si="70"/>
        <v>1.5938928684620457</v>
      </c>
      <c r="AB95" s="9">
        <f t="shared" si="70"/>
        <v>2.0788486114540867</v>
      </c>
      <c r="AC95" s="9">
        <f t="shared" si="70"/>
        <v>1.6173756193950335</v>
      </c>
      <c r="AD95" s="9">
        <f t="shared" si="70"/>
        <v>1.1403217268503005</v>
      </c>
      <c r="AE95" s="9">
        <f t="shared" si="70"/>
        <v>1.3945979972408793</v>
      </c>
      <c r="AF95" s="9">
        <f t="shared" si="70"/>
        <v>1.4411254844325738</v>
      </c>
      <c r="AG95" s="9">
        <f t="shared" si="70"/>
        <v>1.2223266357391234</v>
      </c>
      <c r="AH95" s="9">
        <f t="shared" si="70"/>
        <v>1.2374299723182696</v>
      </c>
      <c r="AI95" s="9">
        <f t="shared" si="70"/>
        <v>0.91895585543790725</v>
      </c>
      <c r="AJ95" s="9">
        <f t="shared" si="70"/>
        <v>0.76790059944683386</v>
      </c>
      <c r="AK95" s="9">
        <f t="shared" si="70"/>
        <v>1.545275492320211</v>
      </c>
      <c r="AL95" s="9">
        <f t="shared" si="70"/>
        <v>1.201891799071384</v>
      </c>
      <c r="AM95" s="9">
        <f t="shared" si="70"/>
        <v>1.608230843920303</v>
      </c>
      <c r="AN95" s="9">
        <f ca="1">AVERAGE(OFFSET($A95,0,Fixtures!$D$6,1,3))</f>
        <v>1.3840984478287377</v>
      </c>
      <c r="AO95" s="9">
        <f ca="1">AVERAGE(OFFSET($A95,0,Fixtures!$D$6,1,6))</f>
        <v>1.3421962393293632</v>
      </c>
      <c r="AP95" s="9">
        <f ca="1">AVERAGE(OFFSET($A95,0,Fixtures!$D$6,1,9))</f>
        <v>1.2539232647979037</v>
      </c>
      <c r="AQ95" s="9">
        <f ca="1">AVERAGE(OFFSET($A95,0,Fixtures!$D$6,1,12))</f>
        <v>1.2899608728334631</v>
      </c>
      <c r="AR95" s="9">
        <f ca="1">IF(OR(Fixtures!$D$6&lt;=0,Fixtures!$D$6&gt;39),AVERAGE(A95:AM95),AVERAGE(OFFSET($A95,0,Fixtures!$D$6,1,39-Fixtures!$D$6)))</f>
        <v>1.2814029114702563</v>
      </c>
    </row>
    <row r="96" spans="1:44" x14ac:dyDescent="0.25">
      <c r="A96" s="30" t="s">
        <v>63</v>
      </c>
      <c r="B96" s="9">
        <f>MIN(VLOOKUP($A86,$A$2:$AM$12,B$14+1,FALSE),VLOOKUP($A96,$A$2:$AM$12,B$14+1,FALSE))</f>
        <v>2.4195879723970473</v>
      </c>
      <c r="C96" s="9">
        <f t="shared" ref="C96:AM96" si="71">MIN(VLOOKUP($A86,$A$2:$AM$12,C$14+1,FALSE),VLOOKUP($A96,$A$2:$AM$12,C$14+1,FALSE))</f>
        <v>0.8905675399802121</v>
      </c>
      <c r="D96" s="9">
        <f t="shared" si="71"/>
        <v>1.7144931031432107</v>
      </c>
      <c r="E96" s="9">
        <f t="shared" si="71"/>
        <v>1.1188568561909493</v>
      </c>
      <c r="F96" s="9">
        <f t="shared" si="71"/>
        <v>1.932074307922683</v>
      </c>
      <c r="G96" s="9">
        <f t="shared" si="71"/>
        <v>1.6943471264690084</v>
      </c>
      <c r="H96" s="9">
        <f t="shared" si="71"/>
        <v>1.3224804301476139</v>
      </c>
      <c r="I96" s="9">
        <f t="shared" si="71"/>
        <v>0.92940911160796003</v>
      </c>
      <c r="J96" s="9">
        <f t="shared" si="71"/>
        <v>1.5631574747463026</v>
      </c>
      <c r="K96" s="9">
        <f t="shared" si="71"/>
        <v>1.1936271195823149</v>
      </c>
      <c r="L96" s="9">
        <f t="shared" si="71"/>
        <v>0.93494246266575209</v>
      </c>
      <c r="M96" s="9">
        <f t="shared" si="71"/>
        <v>1.1040161050091735</v>
      </c>
      <c r="N96" s="9">
        <f t="shared" si="71"/>
        <v>1.3951190253386769</v>
      </c>
      <c r="O96" s="9">
        <f t="shared" si="71"/>
        <v>1.2485613607104713</v>
      </c>
      <c r="P96" s="9">
        <f t="shared" si="71"/>
        <v>2.1176270799205041</v>
      </c>
      <c r="Q96" s="9">
        <f t="shared" si="71"/>
        <v>1.1369743165897042</v>
      </c>
      <c r="R96" s="9">
        <f t="shared" si="71"/>
        <v>2.2231435441185665</v>
      </c>
      <c r="S96" s="9">
        <f t="shared" si="71"/>
        <v>1.3970677525957689</v>
      </c>
      <c r="T96" s="9">
        <f t="shared" si="71"/>
        <v>1.3883765741304095</v>
      </c>
      <c r="U96" s="9">
        <f t="shared" si="71"/>
        <v>1.328902866207329</v>
      </c>
      <c r="V96" s="9">
        <f t="shared" si="71"/>
        <v>0.8852968168756753</v>
      </c>
      <c r="W96" s="9">
        <f t="shared" si="71"/>
        <v>1.7830726107340751</v>
      </c>
      <c r="X96" s="9">
        <f t="shared" si="71"/>
        <v>1.0464112021028968</v>
      </c>
      <c r="Y96" s="9">
        <f t="shared" si="71"/>
        <v>1.9851511951986025</v>
      </c>
      <c r="Z96" s="9">
        <f t="shared" si="71"/>
        <v>1.29908824851326</v>
      </c>
      <c r="AA96" s="9">
        <f t="shared" si="71"/>
        <v>1.9525539170008879</v>
      </c>
      <c r="AB96" s="9">
        <f t="shared" si="71"/>
        <v>2.0869777538776302</v>
      </c>
      <c r="AC96" s="9">
        <f t="shared" si="71"/>
        <v>1.4882200584595364</v>
      </c>
      <c r="AD96" s="9">
        <f t="shared" si="71"/>
        <v>1.6984431149056074</v>
      </c>
      <c r="AE96" s="9">
        <f t="shared" si="71"/>
        <v>1.4175850700294284</v>
      </c>
      <c r="AF96" s="9">
        <f t="shared" si="71"/>
        <v>1.4411254844325738</v>
      </c>
      <c r="AG96" s="9">
        <f t="shared" si="71"/>
        <v>1.7999223327989</v>
      </c>
      <c r="AH96" s="9">
        <f t="shared" si="71"/>
        <v>1.2374299723182696</v>
      </c>
      <c r="AI96" s="9">
        <f t="shared" si="71"/>
        <v>1.2617792902114295</v>
      </c>
      <c r="AJ96" s="9">
        <f t="shared" si="71"/>
        <v>1.1996855293862756</v>
      </c>
      <c r="AK96" s="9">
        <f t="shared" si="71"/>
        <v>1.1590266764751642</v>
      </c>
      <c r="AL96" s="9">
        <f t="shared" si="71"/>
        <v>1.201891799071384</v>
      </c>
      <c r="AM96" s="9">
        <f t="shared" si="71"/>
        <v>1.2933720573697298</v>
      </c>
      <c r="AN96" s="9">
        <f ca="1">AVERAGE(OFFSET($A96,0,Fixtures!$D$6,1,3))</f>
        <v>1.5347494144648575</v>
      </c>
      <c r="AO96" s="9">
        <f ca="1">AVERAGE(OFFSET($A96,0,Fixtures!$D$6,1,6))</f>
        <v>1.5137876721573857</v>
      </c>
      <c r="AP96" s="9">
        <f ca="1">AVERAGE(OFFSET($A96,0,Fixtures!$D$6,1,9))</f>
        <v>1.4114686143352426</v>
      </c>
      <c r="AQ96" s="9">
        <f ca="1">AVERAGE(OFFSET($A96,0,Fixtures!$D$6,1,12))</f>
        <v>1.3944358999935964</v>
      </c>
      <c r="AR96" s="9">
        <f ca="1">IF(OR(Fixtures!$D$6&lt;=0,Fixtures!$D$6&gt;39),AVERAGE(A96:AM96),AVERAGE(OFFSET($A96,0,Fixtures!$D$6,1,39-Fixtures!$D$6)))</f>
        <v>1.3816801259507543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si="72">MIN(VLOOKUP($A98,$A$2:$AM$12,B$14+1,FALSE),VLOOKUP($A99,$A$2:$AM$12,B$14+1,FALSE))</f>
        <v>1.0607137283261923</v>
      </c>
      <c r="C99" s="9">
        <f t="shared" si="72"/>
        <v>0.60073697146598304</v>
      </c>
      <c r="D99" s="9">
        <f t="shared" si="72"/>
        <v>1.0975046027469655</v>
      </c>
      <c r="E99" s="9">
        <f t="shared" si="72"/>
        <v>1.4985025352337831</v>
      </c>
      <c r="F99" s="9">
        <f t="shared" si="72"/>
        <v>0.96193247906420998</v>
      </c>
      <c r="G99" s="9">
        <f t="shared" si="72"/>
        <v>1.4608230325768732</v>
      </c>
      <c r="H99" s="9">
        <f t="shared" si="72"/>
        <v>1.3249469605716198</v>
      </c>
      <c r="I99" s="9">
        <f t="shared" si="72"/>
        <v>1.1191059848394942</v>
      </c>
      <c r="J99" s="9">
        <f t="shared" si="72"/>
        <v>0.84723784862313356</v>
      </c>
      <c r="K99" s="9">
        <f t="shared" si="72"/>
        <v>1.2160830351748919</v>
      </c>
      <c r="L99" s="9">
        <f t="shared" si="72"/>
        <v>0.81556922564349443</v>
      </c>
      <c r="M99" s="9">
        <f t="shared" si="72"/>
        <v>1.3470665365254089</v>
      </c>
      <c r="N99" s="9">
        <f t="shared" si="72"/>
        <v>1.009102052503192</v>
      </c>
      <c r="O99" s="9">
        <f t="shared" si="72"/>
        <v>1.4161631121705383</v>
      </c>
      <c r="P99" s="9">
        <f t="shared" si="72"/>
        <v>0.60431353265416132</v>
      </c>
      <c r="Q99" s="9">
        <f t="shared" si="72"/>
        <v>1.0803197453141824</v>
      </c>
      <c r="R99" s="9">
        <f t="shared" si="72"/>
        <v>0.83598966592739909</v>
      </c>
      <c r="S99" s="9">
        <f t="shared" si="72"/>
        <v>1.2543433755702671</v>
      </c>
      <c r="T99" s="9">
        <f t="shared" si="72"/>
        <v>0.74915359315701668</v>
      </c>
      <c r="U99" s="9">
        <f t="shared" si="72"/>
        <v>1.8687189434766722</v>
      </c>
      <c r="V99" s="9">
        <f t="shared" si="72"/>
        <v>1.9792417559156297</v>
      </c>
      <c r="W99" s="9">
        <f t="shared" si="72"/>
        <v>0.81407211445591943</v>
      </c>
      <c r="X99" s="9">
        <f t="shared" si="72"/>
        <v>1.2656269096715944</v>
      </c>
      <c r="Y99" s="9">
        <f t="shared" si="72"/>
        <v>1.2509606150546317</v>
      </c>
      <c r="Z99" s="9">
        <f t="shared" si="72"/>
        <v>0.89739720428869085</v>
      </c>
      <c r="AA99" s="9">
        <f t="shared" si="72"/>
        <v>0.71006456193736833</v>
      </c>
      <c r="AB99" s="9">
        <f t="shared" si="72"/>
        <v>0.83968440843960013</v>
      </c>
      <c r="AC99" s="9">
        <f t="shared" si="72"/>
        <v>1.2488240688545098</v>
      </c>
      <c r="AD99" s="9">
        <f t="shared" si="72"/>
        <v>0.7231892509954444</v>
      </c>
      <c r="AE99" s="9">
        <f t="shared" si="72"/>
        <v>0.9027399685327594</v>
      </c>
      <c r="AF99" s="9">
        <f t="shared" si="72"/>
        <v>1.5074240537393362</v>
      </c>
      <c r="AG99" s="9">
        <f t="shared" si="72"/>
        <v>0.90175528478147204</v>
      </c>
      <c r="AH99" s="9">
        <f t="shared" si="72"/>
        <v>1.2183194605291707</v>
      </c>
      <c r="AI99" s="9">
        <f t="shared" si="72"/>
        <v>0.94801001723812872</v>
      </c>
      <c r="AJ99" s="9">
        <f t="shared" si="72"/>
        <v>1.0031297963135244</v>
      </c>
      <c r="AK99" s="9">
        <f t="shared" si="72"/>
        <v>1.6394821843504053</v>
      </c>
      <c r="AL99" s="9">
        <f t="shared" si="72"/>
        <v>0.97790632759278273</v>
      </c>
      <c r="AM99" s="9">
        <f t="shared" si="72"/>
        <v>1.4369608637872768</v>
      </c>
      <c r="AN99" s="9">
        <f ca="1">AVERAGE(OFFSET($A99,0,Fixtures!$D$6,1,3))</f>
        <v>0.95825109612757109</v>
      </c>
      <c r="AO99" s="9">
        <f ca="1">AVERAGE(OFFSET($A99,0,Fixtures!$D$6,1,6))</f>
        <v>1.0837086812387819</v>
      </c>
      <c r="AP99" s="9">
        <f ca="1">AVERAGE(OFFSET($A99,0,Fixtures!$D$6,1,9))</f>
        <v>1.1214304539260833</v>
      </c>
      <c r="AQ99" s="9">
        <f ca="1">AVERAGE(OFFSET($A99,0,Fixtures!$D$6,1,12))</f>
        <v>1.1221660310701982</v>
      </c>
      <c r="AR99" s="9">
        <f ca="1">IF(OR(Fixtures!$D$6&lt;=0,Fixtures!$D$6&gt;39),AVERAGE(A99:AM99),AVERAGE(OFFSET($A99,0,Fixtures!$D$6,1,39-Fixtures!$D$6)))</f>
        <v>1.1370673887922553</v>
      </c>
    </row>
    <row r="100" spans="1:44" x14ac:dyDescent="0.25">
      <c r="A100" s="30" t="s">
        <v>121</v>
      </c>
      <c r="B100" s="9">
        <f>MIN(VLOOKUP($A98,$A$2:$AM$12,B$14+1,FALSE),VLOOKUP($A100,$A$2:$AM$12,B$14+1,FALSE))</f>
        <v>1.0607137283261923</v>
      </c>
      <c r="C100" s="9">
        <f t="shared" ref="C100:AM100" si="73">MIN(VLOOKUP($A98,$A$2:$AM$12,C$14+1,FALSE),VLOOKUP($A100,$A$2:$AM$12,C$14+1,FALSE))</f>
        <v>0.60073697146598304</v>
      </c>
      <c r="D100" s="9">
        <f t="shared" si="73"/>
        <v>1.0975046027469655</v>
      </c>
      <c r="E100" s="9">
        <f t="shared" si="73"/>
        <v>1.7379270863785636</v>
      </c>
      <c r="F100" s="9">
        <f t="shared" si="73"/>
        <v>0.96193247906420998</v>
      </c>
      <c r="G100" s="9">
        <f t="shared" si="73"/>
        <v>1.1042547360179036</v>
      </c>
      <c r="H100" s="9">
        <f t="shared" si="73"/>
        <v>1.3249469605716198</v>
      </c>
      <c r="I100" s="9">
        <f t="shared" si="73"/>
        <v>1.1030502455403119</v>
      </c>
      <c r="J100" s="9">
        <f t="shared" si="73"/>
        <v>0.84723784862313356</v>
      </c>
      <c r="K100" s="9">
        <f t="shared" si="73"/>
        <v>1.1962001587027538</v>
      </c>
      <c r="L100" s="9">
        <f t="shared" si="73"/>
        <v>0.81556922564349443</v>
      </c>
      <c r="M100" s="9">
        <f t="shared" si="73"/>
        <v>1.3470665365254089</v>
      </c>
      <c r="N100" s="9">
        <f t="shared" si="73"/>
        <v>1.0951656796285336</v>
      </c>
      <c r="O100" s="9">
        <f t="shared" si="73"/>
        <v>1.4161631121705383</v>
      </c>
      <c r="P100" s="9">
        <f t="shared" si="73"/>
        <v>0.60431353265416132</v>
      </c>
      <c r="Q100" s="9">
        <f t="shared" si="73"/>
        <v>1.0803197453141824</v>
      </c>
      <c r="R100" s="9">
        <f t="shared" si="73"/>
        <v>0.83598966592739909</v>
      </c>
      <c r="S100" s="9">
        <f t="shared" si="73"/>
        <v>0.94374075862037987</v>
      </c>
      <c r="T100" s="9">
        <f t="shared" si="73"/>
        <v>0.74915359315701668</v>
      </c>
      <c r="U100" s="9">
        <f t="shared" si="73"/>
        <v>0.86856922561235106</v>
      </c>
      <c r="V100" s="9">
        <f t="shared" si="73"/>
        <v>1.4231078030531079</v>
      </c>
      <c r="W100" s="9">
        <f t="shared" si="73"/>
        <v>0.81407211445591943</v>
      </c>
      <c r="X100" s="9">
        <f t="shared" si="73"/>
        <v>1.0226040499378373</v>
      </c>
      <c r="Y100" s="9">
        <f t="shared" si="73"/>
        <v>1.297492299988821</v>
      </c>
      <c r="Z100" s="9">
        <f t="shared" si="73"/>
        <v>0.89739720428869085</v>
      </c>
      <c r="AA100" s="9">
        <f t="shared" si="73"/>
        <v>0.71006456193736833</v>
      </c>
      <c r="AB100" s="9">
        <f t="shared" si="73"/>
        <v>0.83968440843960013</v>
      </c>
      <c r="AC100" s="9">
        <f t="shared" si="73"/>
        <v>0.734836906490965</v>
      </c>
      <c r="AD100" s="9">
        <f t="shared" si="73"/>
        <v>0.7231892509954444</v>
      </c>
      <c r="AE100" s="9">
        <f t="shared" si="73"/>
        <v>0.9027399685327594</v>
      </c>
      <c r="AF100" s="9">
        <f t="shared" si="73"/>
        <v>1.6359882374697847</v>
      </c>
      <c r="AG100" s="9">
        <f t="shared" si="73"/>
        <v>0.90175528478147204</v>
      </c>
      <c r="AH100" s="9">
        <f t="shared" si="73"/>
        <v>1.2183194605291707</v>
      </c>
      <c r="AI100" s="9">
        <f t="shared" si="73"/>
        <v>0.94801001723812872</v>
      </c>
      <c r="AJ100" s="9">
        <f t="shared" si="73"/>
        <v>1.1634057355096172</v>
      </c>
      <c r="AK100" s="9">
        <f t="shared" si="73"/>
        <v>1.6394821843504053</v>
      </c>
      <c r="AL100" s="9">
        <f t="shared" si="73"/>
        <v>0.7392118480781007</v>
      </c>
      <c r="AM100" s="9">
        <f t="shared" si="73"/>
        <v>1.4369608637872768</v>
      </c>
      <c r="AN100" s="9">
        <f ca="1">AVERAGE(OFFSET($A100,0,Fixtures!$D$6,1,3))</f>
        <v>0.7869220420063896</v>
      </c>
      <c r="AO100" s="9">
        <f ca="1">AVERAGE(OFFSET($A100,0,Fixtures!$D$6,1,6))</f>
        <v>1.0194715181332661</v>
      </c>
      <c r="AP100" s="9">
        <f ca="1">AVERAGE(OFFSET($A100,0,Fixtures!$D$6,1,9))</f>
        <v>1.0964141162108609</v>
      </c>
      <c r="AQ100" s="9">
        <f ca="1">AVERAGE(OFFSET($A100,0,Fixtures!$D$6,1,12))</f>
        <v>1.0692351499807931</v>
      </c>
      <c r="AR100" s="9">
        <f ca="1">IF(OR(Fixtures!$D$6&lt;=0,Fixtures!$D$6&gt;39),AVERAGE(A100:AM100),AVERAGE(OFFSET($A100,0,Fixtures!$D$6,1,39-Fixtures!$D$6)))</f>
        <v>1.0948999779784661</v>
      </c>
    </row>
    <row r="101" spans="1:44" x14ac:dyDescent="0.25">
      <c r="A101" s="30" t="s">
        <v>73</v>
      </c>
      <c r="B101" s="9">
        <f>MIN(VLOOKUP($A98,$A$2:$AM$12,B$14+1,FALSE),VLOOKUP($A101,$A$2:$AM$12,B$14+1,FALSE))</f>
        <v>1.0607137283261923</v>
      </c>
      <c r="C101" s="9">
        <f t="shared" ref="C101:AM101" si="74">MIN(VLOOKUP($A98,$A$2:$AM$12,C$14+1,FALSE),VLOOKUP($A101,$A$2:$AM$12,C$14+1,FALSE))</f>
        <v>0.60073697146598304</v>
      </c>
      <c r="D101" s="9">
        <f t="shared" si="74"/>
        <v>1.0975046027469655</v>
      </c>
      <c r="E101" s="9">
        <f t="shared" si="74"/>
        <v>1.7379270863785636</v>
      </c>
      <c r="F101" s="9">
        <f t="shared" si="74"/>
        <v>0.96193247906420998</v>
      </c>
      <c r="G101" s="9">
        <f t="shared" si="74"/>
        <v>1.4608230325768732</v>
      </c>
      <c r="H101" s="9">
        <f t="shared" si="74"/>
        <v>1.1509059100890988</v>
      </c>
      <c r="I101" s="9">
        <f t="shared" si="74"/>
        <v>1.1191059848394942</v>
      </c>
      <c r="J101" s="9">
        <f t="shared" si="74"/>
        <v>0.84723784862313356</v>
      </c>
      <c r="K101" s="9">
        <f t="shared" si="74"/>
        <v>1.2160830351748919</v>
      </c>
      <c r="L101" s="9">
        <f t="shared" si="74"/>
        <v>0.81556922564349443</v>
      </c>
      <c r="M101" s="9">
        <f t="shared" si="74"/>
        <v>1.2762613368133715</v>
      </c>
      <c r="N101" s="9">
        <f t="shared" si="74"/>
        <v>1.0951656796285336</v>
      </c>
      <c r="O101" s="9">
        <f t="shared" si="74"/>
        <v>1.4161631121705383</v>
      </c>
      <c r="P101" s="9">
        <f t="shared" si="74"/>
        <v>0.60431353265416132</v>
      </c>
      <c r="Q101" s="9">
        <f t="shared" si="74"/>
        <v>1.0803197453141824</v>
      </c>
      <c r="R101" s="9">
        <f t="shared" si="74"/>
        <v>0.83598966592739909</v>
      </c>
      <c r="S101" s="9">
        <f t="shared" si="74"/>
        <v>1.1530224721027629</v>
      </c>
      <c r="T101" s="9">
        <f t="shared" si="74"/>
        <v>0.74915359315701668</v>
      </c>
      <c r="U101" s="9">
        <f t="shared" si="74"/>
        <v>1.7733456024221799</v>
      </c>
      <c r="V101" s="9">
        <f t="shared" si="74"/>
        <v>1.7192545076639625</v>
      </c>
      <c r="W101" s="9">
        <f t="shared" si="74"/>
        <v>0.81407211445591943</v>
      </c>
      <c r="X101" s="9">
        <f t="shared" si="74"/>
        <v>1.2656269096715944</v>
      </c>
      <c r="Y101" s="9">
        <f t="shared" si="74"/>
        <v>1.1871156512082361</v>
      </c>
      <c r="Z101" s="9">
        <f t="shared" si="74"/>
        <v>0.89739720428869085</v>
      </c>
      <c r="AA101" s="9">
        <f t="shared" si="74"/>
        <v>0.71006456193736833</v>
      </c>
      <c r="AB101" s="9">
        <f t="shared" si="74"/>
        <v>0.83968440843960013</v>
      </c>
      <c r="AC101" s="9">
        <f t="shared" si="74"/>
        <v>1.2488240688545098</v>
      </c>
      <c r="AD101" s="9">
        <f t="shared" si="74"/>
        <v>0.7231892509954444</v>
      </c>
      <c r="AE101" s="9">
        <f t="shared" si="74"/>
        <v>0.84930034893937389</v>
      </c>
      <c r="AF101" s="9">
        <f t="shared" si="74"/>
        <v>1.6359882374697847</v>
      </c>
      <c r="AG101" s="9">
        <f t="shared" si="74"/>
        <v>0.85435676266019078</v>
      </c>
      <c r="AH101" s="9">
        <f t="shared" si="74"/>
        <v>1.2183194605291707</v>
      </c>
      <c r="AI101" s="9">
        <f t="shared" si="74"/>
        <v>0.94801001723812872</v>
      </c>
      <c r="AJ101" s="9">
        <f t="shared" si="74"/>
        <v>1.1634057355096172</v>
      </c>
      <c r="AK101" s="9">
        <f t="shared" si="74"/>
        <v>1.6394821843504053</v>
      </c>
      <c r="AL101" s="9">
        <f t="shared" si="74"/>
        <v>0.97790632759278273</v>
      </c>
      <c r="AM101" s="9">
        <f t="shared" si="74"/>
        <v>1.4369608637872768</v>
      </c>
      <c r="AN101" s="9">
        <f ca="1">AVERAGE(OFFSET($A101,0,Fixtures!$D$6,1,3))</f>
        <v>0.94043788959644259</v>
      </c>
      <c r="AO101" s="9">
        <f ca="1">AVERAGE(OFFSET($A101,0,Fixtures!$D$6,1,6))</f>
        <v>1.0883296882414124</v>
      </c>
      <c r="AP101" s="9">
        <f ca="1">AVERAGE(OFFSET($A101,0,Fixtures!$D$6,1,9))</f>
        <v>1.142319562949625</v>
      </c>
      <c r="AQ101" s="9">
        <f ca="1">AVERAGE(OFFSET($A101,0,Fixtures!$D$6,1,12))</f>
        <v>1.1363484289602606</v>
      </c>
      <c r="AR101" s="9">
        <f ca="1">IF(OR(Fixtures!$D$6&lt;=0,Fixtures!$D$6&gt;39),AVERAGE(A101:AM101),AVERAGE(OFFSET($A101,0,Fixtures!$D$6,1,39-Fixtures!$D$6)))</f>
        <v>1.1541584779933349</v>
      </c>
    </row>
    <row r="102" spans="1:44" x14ac:dyDescent="0.25">
      <c r="A102" s="30" t="s">
        <v>61</v>
      </c>
      <c r="B102" s="9">
        <f>MIN(VLOOKUP($A98,$A$2:$AM$12,B$14+1,FALSE),VLOOKUP($A102,$A$2:$AM$12,B$14+1,FALSE))</f>
        <v>1.0607137283261923</v>
      </c>
      <c r="C102" s="9">
        <f t="shared" ref="C102:AM102" si="75">MIN(VLOOKUP($A98,$A$2:$AM$12,C$14+1,FALSE),VLOOKUP($A102,$A$2:$AM$12,C$14+1,FALSE))</f>
        <v>0.60073697146598304</v>
      </c>
      <c r="D102" s="9">
        <f t="shared" si="75"/>
        <v>1.0975046027469655</v>
      </c>
      <c r="E102" s="9">
        <f t="shared" si="75"/>
        <v>1.4932883254905382</v>
      </c>
      <c r="F102" s="9">
        <f t="shared" si="75"/>
        <v>0.96193247906420998</v>
      </c>
      <c r="G102" s="9">
        <f t="shared" si="75"/>
        <v>0.81507418618918226</v>
      </c>
      <c r="H102" s="9">
        <f t="shared" si="75"/>
        <v>1.3249469605716198</v>
      </c>
      <c r="I102" s="9">
        <f t="shared" si="75"/>
        <v>1.1021543849480699</v>
      </c>
      <c r="J102" s="9">
        <f t="shared" si="75"/>
        <v>0.84723784862313356</v>
      </c>
      <c r="K102" s="9">
        <f t="shared" si="75"/>
        <v>1.2160830351748919</v>
      </c>
      <c r="L102" s="9">
        <f t="shared" si="75"/>
        <v>0.81556922564349443</v>
      </c>
      <c r="M102" s="9">
        <f t="shared" si="75"/>
        <v>0.91750418756382368</v>
      </c>
      <c r="N102" s="9">
        <f t="shared" si="75"/>
        <v>1.0951656796285336</v>
      </c>
      <c r="O102" s="9">
        <f t="shared" si="75"/>
        <v>0.67706371113427222</v>
      </c>
      <c r="P102" s="9">
        <f t="shared" si="75"/>
        <v>0.60431353265416132</v>
      </c>
      <c r="Q102" s="9">
        <f t="shared" si="75"/>
        <v>1.0803197453141824</v>
      </c>
      <c r="R102" s="9">
        <f t="shared" si="75"/>
        <v>0.68109469292195424</v>
      </c>
      <c r="S102" s="9">
        <f t="shared" si="75"/>
        <v>1.1954828942840729</v>
      </c>
      <c r="T102" s="9">
        <f t="shared" si="75"/>
        <v>0.74915359315701668</v>
      </c>
      <c r="U102" s="9">
        <f t="shared" si="75"/>
        <v>1.234312144209639</v>
      </c>
      <c r="V102" s="9">
        <f t="shared" si="75"/>
        <v>0.94220647732308949</v>
      </c>
      <c r="W102" s="9">
        <f t="shared" si="75"/>
        <v>0.81407211445591943</v>
      </c>
      <c r="X102" s="9">
        <f t="shared" si="75"/>
        <v>1.2369482396088594</v>
      </c>
      <c r="Y102" s="9">
        <f t="shared" si="75"/>
        <v>1.5639355506409605</v>
      </c>
      <c r="Z102" s="9">
        <f t="shared" si="75"/>
        <v>0.89739720428869085</v>
      </c>
      <c r="AA102" s="9">
        <f t="shared" si="75"/>
        <v>0.71006456193736833</v>
      </c>
      <c r="AB102" s="9">
        <f t="shared" si="75"/>
        <v>0.80028193749594945</v>
      </c>
      <c r="AC102" s="9">
        <f t="shared" si="75"/>
        <v>1.0174377511550181</v>
      </c>
      <c r="AD102" s="9">
        <f t="shared" si="75"/>
        <v>0.7231892509954444</v>
      </c>
      <c r="AE102" s="9">
        <f t="shared" si="75"/>
        <v>0.9027399685327594</v>
      </c>
      <c r="AF102" s="9">
        <f t="shared" si="75"/>
        <v>0.84433743232862801</v>
      </c>
      <c r="AG102" s="9">
        <f t="shared" si="75"/>
        <v>0.90175528478147204</v>
      </c>
      <c r="AH102" s="9">
        <f t="shared" si="75"/>
        <v>0.86954345207216954</v>
      </c>
      <c r="AI102" s="9">
        <f t="shared" si="75"/>
        <v>0.94801001723812872</v>
      </c>
      <c r="AJ102" s="9">
        <f t="shared" si="75"/>
        <v>1.1634057355096172</v>
      </c>
      <c r="AK102" s="9">
        <f t="shared" si="75"/>
        <v>1.0684595937176451</v>
      </c>
      <c r="AL102" s="9">
        <f t="shared" si="75"/>
        <v>0.97790632759278273</v>
      </c>
      <c r="AM102" s="9">
        <f t="shared" si="75"/>
        <v>0.94637065598333037</v>
      </c>
      <c r="AN102" s="9">
        <f ca="1">AVERAGE(OFFSET($A102,0,Fixtures!$D$6,1,3))</f>
        <v>0.88112232356107389</v>
      </c>
      <c r="AO102" s="9">
        <f ca="1">AVERAGE(OFFSET($A102,0,Fixtures!$D$6,1,6))</f>
        <v>0.8765005233109151</v>
      </c>
      <c r="AP102" s="9">
        <f ca="1">AVERAGE(OFFSET($A102,0,Fixtures!$D$6,1,9))</f>
        <v>0.93765316514787556</v>
      </c>
      <c r="AQ102" s="9">
        <f ca="1">AVERAGE(OFFSET($A102,0,Fixtures!$D$6,1,12))</f>
        <v>0.93702314945567222</v>
      </c>
      <c r="AR102" s="9">
        <f ca="1">IF(OR(Fixtures!$D$6&lt;=0,Fixtures!$D$6&gt;39),AVERAGE(A102:AM102),AVERAGE(OFFSET($A102,0,Fixtures!$D$6,1,39-Fixtures!$D$6)))</f>
        <v>0.94210504271881745</v>
      </c>
    </row>
    <row r="103" spans="1:44" x14ac:dyDescent="0.25">
      <c r="A103" s="30" t="s">
        <v>53</v>
      </c>
      <c r="B103" s="9">
        <f>MIN(VLOOKUP($A98,$A$2:$AM$12,B$14+1,FALSE),VLOOKUP($A103,$A$2:$AM$12,B$14+1,FALSE))</f>
        <v>1.0607137283261923</v>
      </c>
      <c r="C103" s="9">
        <f t="shared" ref="C103:AM103" si="76">MIN(VLOOKUP($A98,$A$2:$AM$12,C$14+1,FALSE),VLOOKUP($A103,$A$2:$AM$12,C$14+1,FALSE))</f>
        <v>0.60073697146598304</v>
      </c>
      <c r="D103" s="9">
        <f t="shared" si="76"/>
        <v>1.0975046027469655</v>
      </c>
      <c r="E103" s="9">
        <f t="shared" si="76"/>
        <v>1.0150531436632395</v>
      </c>
      <c r="F103" s="9">
        <f t="shared" si="76"/>
        <v>0.96193247906420998</v>
      </c>
      <c r="G103" s="9">
        <f t="shared" si="76"/>
        <v>1.1510675160730672</v>
      </c>
      <c r="H103" s="9">
        <f t="shared" si="76"/>
        <v>0.87809162314470468</v>
      </c>
      <c r="I103" s="9">
        <f t="shared" si="76"/>
        <v>1.1191059848394942</v>
      </c>
      <c r="J103" s="9">
        <f t="shared" si="76"/>
        <v>0.84723784862313356</v>
      </c>
      <c r="K103" s="9">
        <f t="shared" si="76"/>
        <v>1.2160830351748919</v>
      </c>
      <c r="L103" s="9">
        <f t="shared" si="76"/>
        <v>0.81556922564349443</v>
      </c>
      <c r="M103" s="9">
        <f t="shared" si="76"/>
        <v>1.3470665365254089</v>
      </c>
      <c r="N103" s="9">
        <f t="shared" si="76"/>
        <v>1.0951656796285336</v>
      </c>
      <c r="O103" s="9">
        <f t="shared" si="76"/>
        <v>1.4161631121705383</v>
      </c>
      <c r="P103" s="9">
        <f t="shared" si="76"/>
        <v>0.60431353265416132</v>
      </c>
      <c r="Q103" s="9">
        <f t="shared" si="76"/>
        <v>1.0803197453141824</v>
      </c>
      <c r="R103" s="9">
        <f t="shared" si="76"/>
        <v>0.83598966592739909</v>
      </c>
      <c r="S103" s="9">
        <f t="shared" si="76"/>
        <v>1.0961009212393893</v>
      </c>
      <c r="T103" s="9">
        <f t="shared" si="76"/>
        <v>0.74915359315701668</v>
      </c>
      <c r="U103" s="9">
        <f t="shared" si="76"/>
        <v>1.7447484120395695</v>
      </c>
      <c r="V103" s="9">
        <f t="shared" si="76"/>
        <v>1.3117171160556704</v>
      </c>
      <c r="W103" s="9">
        <f t="shared" si="76"/>
        <v>0.81407211445591943</v>
      </c>
      <c r="X103" s="9">
        <f t="shared" si="76"/>
        <v>1.2656269096715944</v>
      </c>
      <c r="Y103" s="9">
        <f t="shared" si="76"/>
        <v>1.1679720774810338</v>
      </c>
      <c r="Z103" s="9">
        <f t="shared" si="76"/>
        <v>0.89739720428869085</v>
      </c>
      <c r="AA103" s="9">
        <f t="shared" si="76"/>
        <v>0.71006456193736833</v>
      </c>
      <c r="AB103" s="9">
        <f t="shared" si="76"/>
        <v>0.73375350925942584</v>
      </c>
      <c r="AC103" s="9">
        <f t="shared" si="76"/>
        <v>1.2488240688545098</v>
      </c>
      <c r="AD103" s="9">
        <f t="shared" si="76"/>
        <v>0.7231892509954444</v>
      </c>
      <c r="AE103" s="9">
        <f t="shared" si="76"/>
        <v>0.9027399685327594</v>
      </c>
      <c r="AF103" s="9">
        <f t="shared" si="76"/>
        <v>1.6359882374697847</v>
      </c>
      <c r="AG103" s="9">
        <f t="shared" si="76"/>
        <v>0.90175528478147204</v>
      </c>
      <c r="AH103" s="9">
        <f t="shared" si="76"/>
        <v>1.2183194605291707</v>
      </c>
      <c r="AI103" s="9">
        <f t="shared" si="76"/>
        <v>0.94801001723812872</v>
      </c>
      <c r="AJ103" s="9">
        <f t="shared" si="76"/>
        <v>1.1634057355096172</v>
      </c>
      <c r="AK103" s="9">
        <f t="shared" si="76"/>
        <v>1.3297429516737251</v>
      </c>
      <c r="AL103" s="9">
        <f t="shared" si="76"/>
        <v>0.97790632759278273</v>
      </c>
      <c r="AM103" s="9">
        <f t="shared" si="76"/>
        <v>1.0949053247170928</v>
      </c>
      <c r="AN103" s="9">
        <f ca="1">AVERAGE(OFFSET($A103,0,Fixtures!$D$6,1,3))</f>
        <v>0.95825109612757109</v>
      </c>
      <c r="AO103" s="9">
        <f ca="1">AVERAGE(OFFSET($A103,0,Fixtures!$D$6,1,6))</f>
        <v>1.1051360451938568</v>
      </c>
      <c r="AP103" s="9">
        <f ca="1">AVERAGE(OFFSET($A103,0,Fixtures!$D$6,1,9))</f>
        <v>1.1191083306205121</v>
      </c>
      <c r="AQ103" s="9">
        <f ca="1">AVERAGE(OFFSET($A103,0,Fixtures!$D$6,1,12))</f>
        <v>1.0919198103351713</v>
      </c>
      <c r="AR103" s="9">
        <f ca="1">IF(OR(Fixtures!$D$6&lt;=0,Fixtures!$D$6&gt;39),AVERAGE(A103:AM103),AVERAGE(OFFSET($A103,0,Fixtures!$D$6,1,39-Fixtures!$D$6)))</f>
        <v>1.1040715116267714</v>
      </c>
    </row>
    <row r="104" spans="1:44" x14ac:dyDescent="0.25">
      <c r="A104" s="30" t="s">
        <v>2</v>
      </c>
      <c r="B104" s="9">
        <f>MIN(VLOOKUP($A98,$A$2:$AM$12,B$14+1,FALSE),VLOOKUP($A104,$A$2:$AM$12,B$14+1,FALSE))</f>
        <v>1.0607137283261923</v>
      </c>
      <c r="C104" s="9">
        <f t="shared" ref="C104:AM104" si="77">MIN(VLOOKUP($A98,$A$2:$AM$12,C$14+1,FALSE),VLOOKUP($A104,$A$2:$AM$12,C$14+1,FALSE))</f>
        <v>0.60073697146598304</v>
      </c>
      <c r="D104" s="9">
        <f t="shared" si="77"/>
        <v>1.0975046027469655</v>
      </c>
      <c r="E104" s="9">
        <f t="shared" si="77"/>
        <v>1.1186954367408903</v>
      </c>
      <c r="F104" s="9">
        <f t="shared" si="77"/>
        <v>0.96193247906420998</v>
      </c>
      <c r="G104" s="9">
        <f t="shared" si="77"/>
        <v>1.2538832151432715</v>
      </c>
      <c r="H104" s="9">
        <f t="shared" si="77"/>
        <v>1.3249469605716198</v>
      </c>
      <c r="I104" s="9">
        <f t="shared" si="77"/>
        <v>1.1191059848394942</v>
      </c>
      <c r="J104" s="9">
        <f t="shared" si="77"/>
        <v>0.84723784862313356</v>
      </c>
      <c r="K104" s="9">
        <f t="shared" si="77"/>
        <v>1.2160830351748919</v>
      </c>
      <c r="L104" s="9">
        <f t="shared" si="77"/>
        <v>0.81556922564349443</v>
      </c>
      <c r="M104" s="9">
        <f t="shared" si="77"/>
        <v>1.0603246016391519</v>
      </c>
      <c r="N104" s="9">
        <f t="shared" si="77"/>
        <v>1.0951656796285336</v>
      </c>
      <c r="O104" s="9">
        <f t="shared" si="77"/>
        <v>1.4161631121705383</v>
      </c>
      <c r="P104" s="9">
        <f t="shared" si="77"/>
        <v>0.60431353265416132</v>
      </c>
      <c r="Q104" s="9">
        <f t="shared" si="77"/>
        <v>1.0803197453141824</v>
      </c>
      <c r="R104" s="9">
        <f t="shared" si="77"/>
        <v>0.83598966592739909</v>
      </c>
      <c r="S104" s="9">
        <f t="shared" si="77"/>
        <v>0.89706799086216626</v>
      </c>
      <c r="T104" s="9">
        <f t="shared" si="77"/>
        <v>0.74915359315701668</v>
      </c>
      <c r="U104" s="9">
        <f t="shared" si="77"/>
        <v>1.46028712433713</v>
      </c>
      <c r="V104" s="9">
        <f t="shared" si="77"/>
        <v>1.6388807343513891</v>
      </c>
      <c r="W104" s="9">
        <f t="shared" si="77"/>
        <v>0.81407211445591943</v>
      </c>
      <c r="X104" s="9">
        <f t="shared" si="77"/>
        <v>1.2656269096715944</v>
      </c>
      <c r="Y104" s="9">
        <f t="shared" si="77"/>
        <v>1.5639355506409605</v>
      </c>
      <c r="Z104" s="9">
        <f t="shared" si="77"/>
        <v>0.89739720428869085</v>
      </c>
      <c r="AA104" s="9">
        <f t="shared" si="77"/>
        <v>0.71006456193736833</v>
      </c>
      <c r="AB104" s="9">
        <f t="shared" si="77"/>
        <v>0.83968440843960013</v>
      </c>
      <c r="AC104" s="9">
        <f t="shared" si="77"/>
        <v>1.2178725156063588</v>
      </c>
      <c r="AD104" s="9">
        <f t="shared" si="77"/>
        <v>0.7231892509954444</v>
      </c>
      <c r="AE104" s="9">
        <f t="shared" si="77"/>
        <v>0.9027399685327594</v>
      </c>
      <c r="AF104" s="9">
        <f t="shared" si="77"/>
        <v>1.2483659332052464</v>
      </c>
      <c r="AG104" s="9">
        <f t="shared" si="77"/>
        <v>0.90175528478147204</v>
      </c>
      <c r="AH104" s="9">
        <f t="shared" si="77"/>
        <v>1.2156369106928508</v>
      </c>
      <c r="AI104" s="9">
        <f t="shared" si="77"/>
        <v>0.94801001723812872</v>
      </c>
      <c r="AJ104" s="9">
        <f t="shared" si="77"/>
        <v>1.1634057355096172</v>
      </c>
      <c r="AK104" s="9">
        <f t="shared" si="77"/>
        <v>1.3465723602697588</v>
      </c>
      <c r="AL104" s="9">
        <f t="shared" si="77"/>
        <v>0.97790632759278273</v>
      </c>
      <c r="AM104" s="9">
        <f t="shared" si="77"/>
        <v>1.4369608637872768</v>
      </c>
      <c r="AN104" s="9">
        <f ca="1">AVERAGE(OFFSET($A104,0,Fixtures!$D$6,1,3))</f>
        <v>0.94793391171152086</v>
      </c>
      <c r="AO104" s="9">
        <f ca="1">AVERAGE(OFFSET($A104,0,Fixtures!$D$6,1,6))</f>
        <v>1.0349266439690219</v>
      </c>
      <c r="AP104" s="9">
        <f ca="1">AVERAGE(OFFSET($A104,0,Fixtures!$D$6,1,9))</f>
        <v>1.0741719974257373</v>
      </c>
      <c r="AQ104" s="9">
        <f ca="1">AVERAGE(OFFSET($A104,0,Fixtures!$D$6,1,12))</f>
        <v>1.0858624233269347</v>
      </c>
      <c r="AR104" s="9">
        <f ca="1">IF(OR(Fixtures!$D$6&lt;=0,Fixtures!$D$6&gt;39),AVERAGE(A104:AM104),AVERAGE(OFFSET($A104,0,Fixtures!$D$6,1,39-Fixtures!$D$6)))</f>
        <v>1.098401378928336</v>
      </c>
    </row>
    <row r="105" spans="1:44" x14ac:dyDescent="0.25">
      <c r="A105" s="30" t="s">
        <v>113</v>
      </c>
      <c r="B105" s="9">
        <f>MIN(VLOOKUP($A98,$A$2:$AM$12,B$14+1,FALSE),VLOOKUP($A105,$A$2:$AM$12,B$14+1,FALSE))</f>
        <v>1.0607137283261923</v>
      </c>
      <c r="C105" s="9">
        <f t="shared" ref="C105:AM105" si="78">MIN(VLOOKUP($A98,$A$2:$AM$12,C$14+1,FALSE),VLOOKUP($A105,$A$2:$AM$12,C$14+1,FALSE))</f>
        <v>0.60073697146598304</v>
      </c>
      <c r="D105" s="9">
        <f t="shared" si="78"/>
        <v>1.0975046027469655</v>
      </c>
      <c r="E105" s="9">
        <f t="shared" si="78"/>
        <v>1.7379270863785636</v>
      </c>
      <c r="F105" s="9">
        <f t="shared" si="78"/>
        <v>0.96193247906420998</v>
      </c>
      <c r="G105" s="9">
        <f t="shared" si="78"/>
        <v>1.4608230325768732</v>
      </c>
      <c r="H105" s="9">
        <f t="shared" si="78"/>
        <v>1.3224804301476139</v>
      </c>
      <c r="I105" s="9">
        <f t="shared" si="78"/>
        <v>1.1191059848394942</v>
      </c>
      <c r="J105" s="9">
        <f t="shared" si="78"/>
        <v>0.84723784862313356</v>
      </c>
      <c r="K105" s="9">
        <f t="shared" si="78"/>
        <v>1.2160830351748919</v>
      </c>
      <c r="L105" s="9">
        <f t="shared" si="78"/>
        <v>0.81556922564349443</v>
      </c>
      <c r="M105" s="9">
        <f t="shared" si="78"/>
        <v>1.1040161050091735</v>
      </c>
      <c r="N105" s="9">
        <f t="shared" si="78"/>
        <v>1.0951656796285336</v>
      </c>
      <c r="O105" s="9">
        <f t="shared" si="78"/>
        <v>1.2485613607104713</v>
      </c>
      <c r="P105" s="9">
        <f t="shared" si="78"/>
        <v>0.60431353265416132</v>
      </c>
      <c r="Q105" s="9">
        <f t="shared" si="78"/>
        <v>1.0803197453141824</v>
      </c>
      <c r="R105" s="9">
        <f t="shared" si="78"/>
        <v>0.83598966592739909</v>
      </c>
      <c r="S105" s="9">
        <f t="shared" si="78"/>
        <v>1.2543433755702671</v>
      </c>
      <c r="T105" s="9">
        <f t="shared" si="78"/>
        <v>0.74915359315701668</v>
      </c>
      <c r="U105" s="9">
        <f t="shared" si="78"/>
        <v>1.328902866207329</v>
      </c>
      <c r="V105" s="9">
        <f t="shared" si="78"/>
        <v>0.8852968168756753</v>
      </c>
      <c r="W105" s="9">
        <f t="shared" si="78"/>
        <v>0.81407211445591943</v>
      </c>
      <c r="X105" s="9">
        <f t="shared" si="78"/>
        <v>1.0464112021028968</v>
      </c>
      <c r="Y105" s="9">
        <f t="shared" si="78"/>
        <v>1.5639355506409605</v>
      </c>
      <c r="Z105" s="9">
        <f t="shared" si="78"/>
        <v>0.89739720428869085</v>
      </c>
      <c r="AA105" s="9">
        <f t="shared" si="78"/>
        <v>0.71006456193736833</v>
      </c>
      <c r="AB105" s="9">
        <f t="shared" si="78"/>
        <v>0.83968440843960013</v>
      </c>
      <c r="AC105" s="9">
        <f t="shared" si="78"/>
        <v>1.2488240688545098</v>
      </c>
      <c r="AD105" s="9">
        <f t="shared" si="78"/>
        <v>0.7231892509954444</v>
      </c>
      <c r="AE105" s="9">
        <f t="shared" si="78"/>
        <v>0.9027399685327594</v>
      </c>
      <c r="AF105" s="9">
        <f t="shared" si="78"/>
        <v>1.4411254844325738</v>
      </c>
      <c r="AG105" s="9">
        <f t="shared" si="78"/>
        <v>0.90175528478147204</v>
      </c>
      <c r="AH105" s="9">
        <f t="shared" si="78"/>
        <v>1.2183194605291707</v>
      </c>
      <c r="AI105" s="9">
        <f t="shared" si="78"/>
        <v>0.94801001723812872</v>
      </c>
      <c r="AJ105" s="9">
        <f t="shared" si="78"/>
        <v>1.1634057355096172</v>
      </c>
      <c r="AK105" s="9">
        <f t="shared" si="78"/>
        <v>1.6394821843504053</v>
      </c>
      <c r="AL105" s="9">
        <f t="shared" si="78"/>
        <v>0.97790632759278273</v>
      </c>
      <c r="AM105" s="9">
        <f t="shared" si="78"/>
        <v>1.4369608637872768</v>
      </c>
      <c r="AN105" s="9">
        <f ca="1">AVERAGE(OFFSET($A105,0,Fixtures!$D$6,1,3))</f>
        <v>0.95825109612757109</v>
      </c>
      <c r="AO105" s="9">
        <f ca="1">AVERAGE(OFFSET($A105,0,Fixtures!$D$6,1,6))</f>
        <v>1.0726589196876548</v>
      </c>
      <c r="AP105" s="9">
        <f ca="1">AVERAGE(OFFSET($A105,0,Fixtures!$D$6,1,9))</f>
        <v>1.1318723839137865</v>
      </c>
      <c r="AQ105" s="9">
        <f ca="1">AVERAGE(OFFSET($A105,0,Fixtures!$D$6,1,12))</f>
        <v>1.1299974785609759</v>
      </c>
      <c r="AR105" s="9">
        <f ca="1">IF(OR(Fixtures!$D$6&lt;=0,Fixtures!$D$6&gt;39),AVERAGE(A105:AM105),AVERAGE(OFFSET($A105,0,Fixtures!$D$6,1,39-Fixtures!$D$6)))</f>
        <v>1.1456107860549218</v>
      </c>
    </row>
    <row r="106" spans="1:44" x14ac:dyDescent="0.25">
      <c r="A106" s="30" t="s">
        <v>10</v>
      </c>
      <c r="B106" s="9">
        <f>MIN(VLOOKUP($A98,$A$2:$AM$12,B$14+1,FALSE),VLOOKUP($A106,$A$2:$AM$12,B$14+1,FALSE))</f>
        <v>1.0607137283261923</v>
      </c>
      <c r="C106" s="9">
        <f t="shared" ref="C106:AM106" si="79">MIN(VLOOKUP($A98,$A$2:$AM$12,C$14+1,FALSE),VLOOKUP($A106,$A$2:$AM$12,C$14+1,FALSE))</f>
        <v>0.60073697146598304</v>
      </c>
      <c r="D106" s="9">
        <f t="shared" si="79"/>
        <v>1.0975046027469655</v>
      </c>
      <c r="E106" s="9">
        <f t="shared" si="79"/>
        <v>1.3009925218978724</v>
      </c>
      <c r="F106" s="9">
        <f t="shared" si="79"/>
        <v>0.96193247906420998</v>
      </c>
      <c r="G106" s="9">
        <f t="shared" si="79"/>
        <v>0.84351500629433729</v>
      </c>
      <c r="H106" s="9">
        <f t="shared" si="79"/>
        <v>1.3249469605716198</v>
      </c>
      <c r="I106" s="9">
        <f t="shared" si="79"/>
        <v>1.1191059848394942</v>
      </c>
      <c r="J106" s="9">
        <f t="shared" si="79"/>
        <v>0.84723784862313356</v>
      </c>
      <c r="K106" s="9">
        <f t="shared" si="79"/>
        <v>1.2160830351748919</v>
      </c>
      <c r="L106" s="9">
        <f t="shared" si="79"/>
        <v>0.81556922564349443</v>
      </c>
      <c r="M106" s="9">
        <f t="shared" si="79"/>
        <v>1.1616952968671845</v>
      </c>
      <c r="N106" s="9">
        <f t="shared" si="79"/>
        <v>1.0951656796285336</v>
      </c>
      <c r="O106" s="9">
        <f t="shared" si="79"/>
        <v>0.88995048016916167</v>
      </c>
      <c r="P106" s="9">
        <f t="shared" si="79"/>
        <v>0.60431353265416132</v>
      </c>
      <c r="Q106" s="9">
        <f t="shared" si="79"/>
        <v>1.0724020758921169</v>
      </c>
      <c r="R106" s="9">
        <f t="shared" si="79"/>
        <v>0.83598966592739909</v>
      </c>
      <c r="S106" s="9">
        <f t="shared" si="79"/>
        <v>1.2543433755702671</v>
      </c>
      <c r="T106" s="9">
        <f t="shared" si="79"/>
        <v>0.74915359315701668</v>
      </c>
      <c r="U106" s="9">
        <f t="shared" si="79"/>
        <v>0.71364024826810935</v>
      </c>
      <c r="V106" s="9">
        <f t="shared" si="79"/>
        <v>1.0712323294138546</v>
      </c>
      <c r="W106" s="9">
        <f t="shared" si="79"/>
        <v>0.81407211445591943</v>
      </c>
      <c r="X106" s="9">
        <f t="shared" si="79"/>
        <v>1.1261802356054624</v>
      </c>
      <c r="Y106" s="9">
        <f t="shared" si="79"/>
        <v>1.06605518568446</v>
      </c>
      <c r="Z106" s="9">
        <f t="shared" si="79"/>
        <v>0.89739720428869085</v>
      </c>
      <c r="AA106" s="9">
        <f t="shared" si="79"/>
        <v>0.71006456193736833</v>
      </c>
      <c r="AB106" s="9">
        <f t="shared" si="79"/>
        <v>0.83968440843960013</v>
      </c>
      <c r="AC106" s="9">
        <f t="shared" si="79"/>
        <v>1.2488240688545098</v>
      </c>
      <c r="AD106" s="9">
        <f t="shared" si="79"/>
        <v>0.71788899295257413</v>
      </c>
      <c r="AE106" s="9">
        <f t="shared" si="79"/>
        <v>0.9027399685327594</v>
      </c>
      <c r="AF106" s="9">
        <f t="shared" si="79"/>
        <v>1.0064688163907836</v>
      </c>
      <c r="AG106" s="9">
        <f t="shared" si="79"/>
        <v>0.90175528478147204</v>
      </c>
      <c r="AH106" s="9">
        <f t="shared" si="79"/>
        <v>1.2183194605291707</v>
      </c>
      <c r="AI106" s="9">
        <f t="shared" si="79"/>
        <v>0.94801001723812872</v>
      </c>
      <c r="AJ106" s="9">
        <f t="shared" si="79"/>
        <v>1.1634057355096172</v>
      </c>
      <c r="AK106" s="9">
        <f t="shared" si="79"/>
        <v>0.99749577297262859</v>
      </c>
      <c r="AL106" s="9">
        <f t="shared" si="79"/>
        <v>0.97790632759278273</v>
      </c>
      <c r="AM106" s="9">
        <f t="shared" si="79"/>
        <v>0.91651818700652388</v>
      </c>
      <c r="AN106" s="9">
        <f ca="1">AVERAGE(OFFSET($A106,0,Fixtures!$D$6,1,3))</f>
        <v>0.95648434344661437</v>
      </c>
      <c r="AO106" s="9">
        <f ca="1">AVERAGE(OFFSET($A106,0,Fixtures!$D$6,1,6))</f>
        <v>0.99933276534021154</v>
      </c>
      <c r="AP106" s="9">
        <f ca="1">AVERAGE(OFFSET($A106,0,Fixtures!$D$6,1,9))</f>
        <v>1.0116564575290716</v>
      </c>
      <c r="AQ106" s="9">
        <f ca="1">AVERAGE(OFFSET($A106,0,Fixtures!$D$6,1,12))</f>
        <v>0.99631808131729704</v>
      </c>
      <c r="AR106" s="9">
        <f ca="1">IF(OR(Fixtures!$D$6&lt;=0,Fixtures!$D$6&gt;39),AVERAGE(A106:AM106),AVERAGE(OFFSET($A106,0,Fixtures!$D$6,1,39-Fixtures!$D$6)))</f>
        <v>0.99993933021463188</v>
      </c>
    </row>
    <row r="107" spans="1:44" x14ac:dyDescent="0.25">
      <c r="A107" s="30" t="s">
        <v>71</v>
      </c>
      <c r="B107" s="9">
        <f>MIN(VLOOKUP($A98,$A$2:$AM$12,B$14+1,FALSE),VLOOKUP($A107,$A$2:$AM$12,B$14+1,FALSE))</f>
        <v>1.0607137283261923</v>
      </c>
      <c r="C107" s="9">
        <f t="shared" ref="C107:AM107" si="80">MIN(VLOOKUP($A98,$A$2:$AM$12,C$14+1,FALSE),VLOOKUP($A107,$A$2:$AM$12,C$14+1,FALSE))</f>
        <v>0.60073697146598304</v>
      </c>
      <c r="D107" s="9">
        <f t="shared" si="80"/>
        <v>1.0344406188259261</v>
      </c>
      <c r="E107" s="9">
        <f t="shared" si="80"/>
        <v>1.1471107720131717</v>
      </c>
      <c r="F107" s="9">
        <f t="shared" si="80"/>
        <v>0.96193247906420998</v>
      </c>
      <c r="G107" s="9">
        <f t="shared" si="80"/>
        <v>1.4608230325768732</v>
      </c>
      <c r="H107" s="9">
        <f t="shared" si="80"/>
        <v>1.3249469605716198</v>
      </c>
      <c r="I107" s="9">
        <f t="shared" si="80"/>
        <v>0.98036726028021137</v>
      </c>
      <c r="J107" s="9">
        <f t="shared" si="80"/>
        <v>0.84723784862313356</v>
      </c>
      <c r="K107" s="9">
        <f t="shared" si="80"/>
        <v>0.90227832622391635</v>
      </c>
      <c r="L107" s="9">
        <f t="shared" si="80"/>
        <v>0.81556922564349443</v>
      </c>
      <c r="M107" s="9">
        <f t="shared" si="80"/>
        <v>1.3470665365254089</v>
      </c>
      <c r="N107" s="9">
        <f t="shared" si="80"/>
        <v>1.0363429965094577</v>
      </c>
      <c r="O107" s="9">
        <f t="shared" si="80"/>
        <v>1.4161631121705383</v>
      </c>
      <c r="P107" s="9">
        <f t="shared" si="80"/>
        <v>0.60431353265416132</v>
      </c>
      <c r="Q107" s="9">
        <f t="shared" si="80"/>
        <v>0.76335586673449851</v>
      </c>
      <c r="R107" s="9">
        <f t="shared" si="80"/>
        <v>0.83598966592739909</v>
      </c>
      <c r="S107" s="9">
        <f t="shared" si="80"/>
        <v>1.2543433755702671</v>
      </c>
      <c r="T107" s="9">
        <f t="shared" si="80"/>
        <v>0.74915359315701668</v>
      </c>
      <c r="U107" s="9">
        <f t="shared" si="80"/>
        <v>1.0622912294839997</v>
      </c>
      <c r="V107" s="9">
        <f t="shared" si="80"/>
        <v>1.2046353774694831</v>
      </c>
      <c r="W107" s="9">
        <f t="shared" si="80"/>
        <v>0.81407211445591943</v>
      </c>
      <c r="X107" s="9">
        <f t="shared" si="80"/>
        <v>1.1458595353586518</v>
      </c>
      <c r="Y107" s="9">
        <f t="shared" si="80"/>
        <v>1.5639355506409605</v>
      </c>
      <c r="Z107" s="9">
        <f t="shared" si="80"/>
        <v>0.89739720428869085</v>
      </c>
      <c r="AA107" s="9">
        <f t="shared" si="80"/>
        <v>0.71006456193736833</v>
      </c>
      <c r="AB107" s="9">
        <f t="shared" si="80"/>
        <v>0.83968440843960013</v>
      </c>
      <c r="AC107" s="9">
        <f t="shared" si="80"/>
        <v>1.2488240688545098</v>
      </c>
      <c r="AD107" s="9">
        <f t="shared" si="80"/>
        <v>0.7231892509954444</v>
      </c>
      <c r="AE107" s="9">
        <f t="shared" si="80"/>
        <v>0.9027399685327594</v>
      </c>
      <c r="AF107" s="9">
        <f t="shared" si="80"/>
        <v>1.5481173157733878</v>
      </c>
      <c r="AG107" s="9">
        <f t="shared" si="80"/>
        <v>0.90175528478147204</v>
      </c>
      <c r="AH107" s="9">
        <f t="shared" si="80"/>
        <v>1.2183194605291707</v>
      </c>
      <c r="AI107" s="9">
        <f t="shared" si="80"/>
        <v>0.91895585543790725</v>
      </c>
      <c r="AJ107" s="9">
        <f t="shared" si="80"/>
        <v>0.76790059944683386</v>
      </c>
      <c r="AK107" s="9">
        <f t="shared" si="80"/>
        <v>1.545275492320211</v>
      </c>
      <c r="AL107" s="9">
        <f t="shared" si="80"/>
        <v>0.97790632759278273</v>
      </c>
      <c r="AM107" s="9">
        <f t="shared" si="80"/>
        <v>1.4369608637872768</v>
      </c>
      <c r="AN107" s="9">
        <f ca="1">AVERAGE(OFFSET($A107,0,Fixtures!$D$6,1,3))</f>
        <v>0.95825109612757109</v>
      </c>
      <c r="AO107" s="9">
        <f ca="1">AVERAGE(OFFSET($A107,0,Fixtures!$D$6,1,6))</f>
        <v>1.0904908915777904</v>
      </c>
      <c r="AP107" s="9">
        <f ca="1">AVERAGE(OFFSET($A107,0,Fixtures!$D$6,1,9))</f>
        <v>1.0861196996301885</v>
      </c>
      <c r="AQ107" s="9">
        <f ca="1">AVERAGE(OFFSET($A107,0,Fixtures!$D$6,1,12))</f>
        <v>1.0956829653482771</v>
      </c>
      <c r="AR107" s="9">
        <f ca="1">IF(OR(Fixtures!$D$6&lt;=0,Fixtures!$D$6&gt;39),AVERAGE(A107:AM107),AVERAGE(OFFSET($A107,0,Fixtures!$D$6,1,39-Fixtures!$D$6)))</f>
        <v>1.1081767716410686</v>
      </c>
    </row>
    <row r="108" spans="1:44" x14ac:dyDescent="0.25">
      <c r="A108" s="30" t="s">
        <v>63</v>
      </c>
      <c r="B108" s="9">
        <f>MIN(VLOOKUP($A98,$A$2:$AM$12,B$14+1,FALSE),VLOOKUP($A108,$A$2:$AM$12,B$14+1,FALSE))</f>
        <v>1.0607137283261923</v>
      </c>
      <c r="C108" s="9">
        <f t="shared" ref="C108:AM108" si="81">MIN(VLOOKUP($A98,$A$2:$AM$12,C$14+1,FALSE),VLOOKUP($A108,$A$2:$AM$12,C$14+1,FALSE))</f>
        <v>0.60073697146598304</v>
      </c>
      <c r="D108" s="9">
        <f t="shared" si="81"/>
        <v>1.0975046027469655</v>
      </c>
      <c r="E108" s="9">
        <f t="shared" si="81"/>
        <v>1.1188568561909493</v>
      </c>
      <c r="F108" s="9">
        <f t="shared" si="81"/>
        <v>0.96193247906420998</v>
      </c>
      <c r="G108" s="9">
        <f t="shared" si="81"/>
        <v>1.4608230325768732</v>
      </c>
      <c r="H108" s="9">
        <f t="shared" si="81"/>
        <v>1.3249469605716198</v>
      </c>
      <c r="I108" s="9">
        <f t="shared" si="81"/>
        <v>0.92940911160796003</v>
      </c>
      <c r="J108" s="9">
        <f t="shared" si="81"/>
        <v>0.84723784862313356</v>
      </c>
      <c r="K108" s="9">
        <f t="shared" si="81"/>
        <v>1.1936271195823149</v>
      </c>
      <c r="L108" s="9">
        <f t="shared" si="81"/>
        <v>0.81556922564349443</v>
      </c>
      <c r="M108" s="9">
        <f t="shared" si="81"/>
        <v>1.3470665365254089</v>
      </c>
      <c r="N108" s="9">
        <f t="shared" si="81"/>
        <v>1.0951656796285336</v>
      </c>
      <c r="O108" s="9">
        <f t="shared" si="81"/>
        <v>1.4161631121705383</v>
      </c>
      <c r="P108" s="9">
        <f t="shared" si="81"/>
        <v>0.60431353265416132</v>
      </c>
      <c r="Q108" s="9">
        <f t="shared" si="81"/>
        <v>1.0803197453141824</v>
      </c>
      <c r="R108" s="9">
        <f t="shared" si="81"/>
        <v>0.83598966592739909</v>
      </c>
      <c r="S108" s="9">
        <f t="shared" si="81"/>
        <v>1.2543433755702671</v>
      </c>
      <c r="T108" s="9">
        <f t="shared" si="81"/>
        <v>0.74915359315701668</v>
      </c>
      <c r="U108" s="9">
        <f t="shared" si="81"/>
        <v>1.6979657092446216</v>
      </c>
      <c r="V108" s="9">
        <f t="shared" si="81"/>
        <v>1.0985514543645398</v>
      </c>
      <c r="W108" s="9">
        <f t="shared" si="81"/>
        <v>0.81407211445591943</v>
      </c>
      <c r="X108" s="9">
        <f t="shared" si="81"/>
        <v>1.2656269096715944</v>
      </c>
      <c r="Y108" s="9">
        <f t="shared" si="81"/>
        <v>1.5639355506409605</v>
      </c>
      <c r="Z108" s="9">
        <f t="shared" si="81"/>
        <v>0.89739720428869085</v>
      </c>
      <c r="AA108" s="9">
        <f t="shared" si="81"/>
        <v>0.71006456193736833</v>
      </c>
      <c r="AB108" s="9">
        <f t="shared" si="81"/>
        <v>0.83968440843960013</v>
      </c>
      <c r="AC108" s="9">
        <f t="shared" si="81"/>
        <v>1.2488240688545098</v>
      </c>
      <c r="AD108" s="9">
        <f t="shared" si="81"/>
        <v>0.7231892509954444</v>
      </c>
      <c r="AE108" s="9">
        <f t="shared" si="81"/>
        <v>0.9027399685327594</v>
      </c>
      <c r="AF108" s="9">
        <f t="shared" si="81"/>
        <v>1.6359882374697847</v>
      </c>
      <c r="AG108" s="9">
        <f t="shared" si="81"/>
        <v>0.90175528478147204</v>
      </c>
      <c r="AH108" s="9">
        <f t="shared" si="81"/>
        <v>1.2183194605291707</v>
      </c>
      <c r="AI108" s="9">
        <f t="shared" si="81"/>
        <v>0.94801001723812872</v>
      </c>
      <c r="AJ108" s="9">
        <f t="shared" si="81"/>
        <v>1.1634057355096172</v>
      </c>
      <c r="AK108" s="9">
        <f t="shared" si="81"/>
        <v>1.1590266764751642</v>
      </c>
      <c r="AL108" s="9">
        <f t="shared" si="81"/>
        <v>0.97790632759278273</v>
      </c>
      <c r="AM108" s="9">
        <f t="shared" si="81"/>
        <v>1.2933720573697298</v>
      </c>
      <c r="AN108" s="9">
        <f ca="1">AVERAGE(OFFSET($A108,0,Fixtures!$D$6,1,3))</f>
        <v>0.95825109612757109</v>
      </c>
      <c r="AO108" s="9">
        <f ca="1">AVERAGE(OFFSET($A108,0,Fixtures!$D$6,1,6))</f>
        <v>1.1051360451938568</v>
      </c>
      <c r="AP108" s="9">
        <f ca="1">AVERAGE(OFFSET($A108,0,Fixtures!$D$6,1,9))</f>
        <v>1.1001398555984501</v>
      </c>
      <c r="AQ108" s="9">
        <f ca="1">AVERAGE(OFFSET($A108,0,Fixtures!$D$6,1,12))</f>
        <v>1.0942323484563443</v>
      </c>
      <c r="AR108" s="9">
        <f ca="1">IF(OR(Fixtures!$D$6&lt;=0,Fixtures!$D$6&gt;39),AVERAGE(A108:AM108),AVERAGE(OFFSET($A108,0,Fixtures!$D$6,1,39-Fixtures!$D$6)))</f>
        <v>1.106594280486233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si="82">MIN(VLOOKUP($A110,$A$2:$AM$12,B$14+1,FALSE),VLOOKUP($A111,$A$2:$AM$12,B$14+1,FALSE))</f>
        <v>1.4472919823133259</v>
      </c>
      <c r="C111" s="9">
        <f t="shared" si="82"/>
        <v>1.1856885013211103</v>
      </c>
      <c r="D111" s="9">
        <f t="shared" si="82"/>
        <v>1.4900862781442976</v>
      </c>
      <c r="E111" s="9">
        <f t="shared" si="82"/>
        <v>1.3009925218978724</v>
      </c>
      <c r="F111" s="9">
        <f t="shared" si="82"/>
        <v>1.359363636910647</v>
      </c>
      <c r="G111" s="9">
        <f t="shared" si="82"/>
        <v>0.84351500629433729</v>
      </c>
      <c r="H111" s="9">
        <f t="shared" si="82"/>
        <v>1.3618635610238341</v>
      </c>
      <c r="I111" s="9">
        <f t="shared" si="82"/>
        <v>1.3820577013922619</v>
      </c>
      <c r="J111" s="9">
        <f t="shared" si="82"/>
        <v>1.402131864050512</v>
      </c>
      <c r="K111" s="9">
        <f t="shared" si="82"/>
        <v>1.3037710252266161</v>
      </c>
      <c r="L111" s="9">
        <f t="shared" si="82"/>
        <v>2.2124387840505872</v>
      </c>
      <c r="M111" s="9">
        <f t="shared" si="82"/>
        <v>1.1616952968671845</v>
      </c>
      <c r="N111" s="9">
        <f t="shared" si="82"/>
        <v>1.009102052503192</v>
      </c>
      <c r="O111" s="9">
        <f t="shared" si="82"/>
        <v>0.88995048016916167</v>
      </c>
      <c r="P111" s="9">
        <f t="shared" si="82"/>
        <v>0.8591063662450833</v>
      </c>
      <c r="Q111" s="9">
        <f t="shared" si="82"/>
        <v>1.0724020758921169</v>
      </c>
      <c r="R111" s="9">
        <f t="shared" si="82"/>
        <v>0.96706987161246127</v>
      </c>
      <c r="S111" s="9">
        <f t="shared" si="82"/>
        <v>1.4835296658464248</v>
      </c>
      <c r="T111" s="9">
        <f t="shared" si="82"/>
        <v>1.2076045266148052</v>
      </c>
      <c r="U111" s="9">
        <f t="shared" si="82"/>
        <v>0.71364024826810935</v>
      </c>
      <c r="V111" s="9">
        <f t="shared" si="82"/>
        <v>1.0712323294138546</v>
      </c>
      <c r="W111" s="9">
        <f t="shared" si="82"/>
        <v>1.9476085685484021</v>
      </c>
      <c r="X111" s="9">
        <f t="shared" si="82"/>
        <v>1.1261802356054624</v>
      </c>
      <c r="Y111" s="9">
        <f t="shared" si="82"/>
        <v>1.06605518568446</v>
      </c>
      <c r="Z111" s="9">
        <f t="shared" si="82"/>
        <v>1.7712136871586956</v>
      </c>
      <c r="AA111" s="9">
        <f t="shared" si="82"/>
        <v>0.96884835179652373</v>
      </c>
      <c r="AB111" s="9">
        <f t="shared" si="82"/>
        <v>0.9931066358145485</v>
      </c>
      <c r="AC111" s="9">
        <f t="shared" si="82"/>
        <v>1.2883055635955218</v>
      </c>
      <c r="AD111" s="9">
        <f t="shared" si="82"/>
        <v>0.71788899295257413</v>
      </c>
      <c r="AE111" s="9">
        <f t="shared" si="82"/>
        <v>1.2833564236500627</v>
      </c>
      <c r="AF111" s="9">
        <f t="shared" si="82"/>
        <v>1.0064688163907836</v>
      </c>
      <c r="AG111" s="9">
        <f t="shared" si="82"/>
        <v>1.3294321987712172</v>
      </c>
      <c r="AH111" s="9">
        <f t="shared" si="82"/>
        <v>1.8578636036186367</v>
      </c>
      <c r="AI111" s="9">
        <f t="shared" si="82"/>
        <v>1.7353719866781403</v>
      </c>
      <c r="AJ111" s="9">
        <f t="shared" si="82"/>
        <v>1.0031297963135244</v>
      </c>
      <c r="AK111" s="9">
        <f t="shared" si="82"/>
        <v>0.99749577297262859</v>
      </c>
      <c r="AL111" s="9">
        <f t="shared" si="82"/>
        <v>1.260065626686603</v>
      </c>
      <c r="AM111" s="9">
        <f t="shared" si="82"/>
        <v>0.91651818700652388</v>
      </c>
      <c r="AN111" s="9">
        <f ca="1">AVERAGE(OFFSET($A111,0,Fixtures!$D$6,1,3))</f>
        <v>1.0965169933993861</v>
      </c>
      <c r="AO111" s="9">
        <f ca="1">AVERAGE(OFFSET($A111,0,Fixtures!$D$6,1,6))</f>
        <v>1.2472192664964659</v>
      </c>
      <c r="AP111" s="9">
        <f ca="1">AVERAGE(OFFSET($A111,0,Fixtures!$D$6,1,9))</f>
        <v>1.2465903505492322</v>
      </c>
      <c r="AQ111" s="9">
        <f ca="1">AVERAGE(OFFSET($A111,0,Fixtures!$D$6,1,12))</f>
        <v>1.2077011635029669</v>
      </c>
      <c r="AR111" s="9">
        <f ca="1">IF(OR(Fixtures!$D$6&lt;=0,Fixtures!$D$6&gt;39),AVERAGE(A111:AM111),AVERAGE(OFFSET($A111,0,Fixtures!$D$6,1,39-Fixtures!$D$6)))</f>
        <v>1.2178088153305651</v>
      </c>
    </row>
    <row r="112" spans="1:44" x14ac:dyDescent="0.25">
      <c r="A112" s="30" t="s">
        <v>121</v>
      </c>
      <c r="B112" s="9">
        <f>MIN(VLOOKUP($A110,$A$2:$AM$12,B$14+1,FALSE),VLOOKUP($A112,$A$2:$AM$12,B$14+1,FALSE))</f>
        <v>1.368919209230899</v>
      </c>
      <c r="C112" s="9">
        <f t="shared" ref="C112:AM112" si="83">MIN(VLOOKUP($A110,$A$2:$AM$12,C$14+1,FALSE),VLOOKUP($A112,$A$2:$AM$12,C$14+1,FALSE))</f>
        <v>0.99579393754895684</v>
      </c>
      <c r="D112" s="9">
        <f t="shared" si="83"/>
        <v>1.1766605365469094</v>
      </c>
      <c r="E112" s="9">
        <f t="shared" si="83"/>
        <v>1.3009925218978724</v>
      </c>
      <c r="F112" s="9">
        <f t="shared" si="83"/>
        <v>0.99762524243945816</v>
      </c>
      <c r="G112" s="9">
        <f t="shared" si="83"/>
        <v>0.84351500629433729</v>
      </c>
      <c r="H112" s="9">
        <f t="shared" si="83"/>
        <v>1.6002359488774867</v>
      </c>
      <c r="I112" s="9">
        <f t="shared" si="83"/>
        <v>1.1030502455403119</v>
      </c>
      <c r="J112" s="9">
        <f t="shared" si="83"/>
        <v>1.5275937042281273</v>
      </c>
      <c r="K112" s="9">
        <f t="shared" si="83"/>
        <v>1.1962001587027538</v>
      </c>
      <c r="L112" s="9">
        <f t="shared" si="83"/>
        <v>0.88462368266126012</v>
      </c>
      <c r="M112" s="9">
        <f t="shared" si="83"/>
        <v>1.1616952968671845</v>
      </c>
      <c r="N112" s="9">
        <f t="shared" si="83"/>
        <v>1.3424958433540375</v>
      </c>
      <c r="O112" s="9">
        <f t="shared" si="83"/>
        <v>0.88995048016916167</v>
      </c>
      <c r="P112" s="9">
        <f t="shared" si="83"/>
        <v>0.8591063662450833</v>
      </c>
      <c r="Q112" s="9">
        <f t="shared" si="83"/>
        <v>1.0724020758921169</v>
      </c>
      <c r="R112" s="9">
        <f t="shared" si="83"/>
        <v>0.96706987161246127</v>
      </c>
      <c r="S112" s="9">
        <f t="shared" si="83"/>
        <v>0.94374075862037987</v>
      </c>
      <c r="T112" s="9">
        <f t="shared" si="83"/>
        <v>1.6477664161775032</v>
      </c>
      <c r="U112" s="9">
        <f t="shared" si="83"/>
        <v>0.71364024826810935</v>
      </c>
      <c r="V112" s="9">
        <f t="shared" si="83"/>
        <v>1.0712323294138546</v>
      </c>
      <c r="W112" s="9">
        <f t="shared" si="83"/>
        <v>1.7869162864572006</v>
      </c>
      <c r="X112" s="9">
        <f t="shared" si="83"/>
        <v>1.0226040499378373</v>
      </c>
      <c r="Y112" s="9">
        <f t="shared" si="83"/>
        <v>1.06605518568446</v>
      </c>
      <c r="Z112" s="9">
        <f t="shared" si="83"/>
        <v>1.4875440301657259</v>
      </c>
      <c r="AA112" s="9">
        <f t="shared" si="83"/>
        <v>0.91638393345208924</v>
      </c>
      <c r="AB112" s="9">
        <f t="shared" si="83"/>
        <v>0.9931066358145485</v>
      </c>
      <c r="AC112" s="9">
        <f t="shared" si="83"/>
        <v>0.734836906490965</v>
      </c>
      <c r="AD112" s="9">
        <f t="shared" si="83"/>
        <v>0.71788899295257413</v>
      </c>
      <c r="AE112" s="9">
        <f t="shared" si="83"/>
        <v>1.0363631161654543</v>
      </c>
      <c r="AF112" s="9">
        <f t="shared" si="83"/>
        <v>1.0064688163907836</v>
      </c>
      <c r="AG112" s="9">
        <f t="shared" si="83"/>
        <v>1.3294321987712172</v>
      </c>
      <c r="AH112" s="9">
        <f t="shared" si="83"/>
        <v>1.3214748839754631</v>
      </c>
      <c r="AI112" s="9">
        <f t="shared" si="83"/>
        <v>1.6207091822484696</v>
      </c>
      <c r="AJ112" s="9">
        <f t="shared" si="83"/>
        <v>1.913046169240681</v>
      </c>
      <c r="AK112" s="9">
        <f t="shared" si="83"/>
        <v>0.99749577297262859</v>
      </c>
      <c r="AL112" s="9">
        <f t="shared" si="83"/>
        <v>0.7392118480781007</v>
      </c>
      <c r="AM112" s="9">
        <f t="shared" si="83"/>
        <v>0.91651818700652388</v>
      </c>
      <c r="AN112" s="9">
        <f ca="1">AVERAGE(OFFSET($A112,0,Fixtures!$D$6,1,3))</f>
        <v>0.82969633853633118</v>
      </c>
      <c r="AO112" s="9">
        <f ca="1">AVERAGE(OFFSET($A112,0,Fixtures!$D$6,1,6))</f>
        <v>1.0244108191244095</v>
      </c>
      <c r="AP112" s="9">
        <f ca="1">AVERAGE(OFFSET($A112,0,Fixtures!$D$6,1,9))</f>
        <v>1.1864128932453597</v>
      </c>
      <c r="AQ112" s="9">
        <f ca="1">AVERAGE(OFFSET($A112,0,Fixtures!$D$6,1,12))</f>
        <v>1.0969285344024329</v>
      </c>
      <c r="AR112" s="9">
        <f ca="1">IF(OR(Fixtures!$D$6&lt;=0,Fixtures!$D$6&gt;39),AVERAGE(A112:AM112),AVERAGE(OFFSET($A112,0,Fixtures!$D$6,1,39-Fixtures!$D$6)))</f>
        <v>1.1212223703902602</v>
      </c>
    </row>
    <row r="113" spans="1:44" x14ac:dyDescent="0.25">
      <c r="A113" s="30" t="s">
        <v>73</v>
      </c>
      <c r="B113" s="9">
        <f>MIN(VLOOKUP($A110,$A$2:$AM$12,B$14+1,FALSE),VLOOKUP($A113,$A$2:$AM$12,B$14+1,FALSE))</f>
        <v>1.0907445564105629</v>
      </c>
      <c r="C113" s="9">
        <f t="shared" ref="C113:AM113" si="84">MIN(VLOOKUP($A110,$A$2:$AM$12,C$14+1,FALSE),VLOOKUP($A113,$A$2:$AM$12,C$14+1,FALSE))</f>
        <v>1.5739591914528084</v>
      </c>
      <c r="D113" s="9">
        <f t="shared" si="84"/>
        <v>1.4900862781442976</v>
      </c>
      <c r="E113" s="9">
        <f t="shared" si="84"/>
        <v>1.3009925218978724</v>
      </c>
      <c r="F113" s="9">
        <f t="shared" si="84"/>
        <v>1.3691197608369061</v>
      </c>
      <c r="G113" s="9">
        <f t="shared" si="84"/>
        <v>0.84351500629433729</v>
      </c>
      <c r="H113" s="9">
        <f t="shared" si="84"/>
        <v>1.1509059100890988</v>
      </c>
      <c r="I113" s="9">
        <f t="shared" si="84"/>
        <v>1.3820577013922619</v>
      </c>
      <c r="J113" s="9">
        <f t="shared" si="84"/>
        <v>1.0224189826718777</v>
      </c>
      <c r="K113" s="9">
        <f t="shared" si="84"/>
        <v>1.3037710252266161</v>
      </c>
      <c r="L113" s="9">
        <f t="shared" si="84"/>
        <v>1.5483058943170251</v>
      </c>
      <c r="M113" s="9">
        <f t="shared" si="84"/>
        <v>1.1616952968671845</v>
      </c>
      <c r="N113" s="9">
        <f t="shared" si="84"/>
        <v>1.3402625053583139</v>
      </c>
      <c r="O113" s="9">
        <f t="shared" si="84"/>
        <v>0.88995048016916167</v>
      </c>
      <c r="P113" s="9">
        <f t="shared" si="84"/>
        <v>0.8591063662450833</v>
      </c>
      <c r="Q113" s="9">
        <f t="shared" si="84"/>
        <v>1.0724020758921169</v>
      </c>
      <c r="R113" s="9">
        <f t="shared" si="84"/>
        <v>0.96706987161246127</v>
      </c>
      <c r="S113" s="9">
        <f t="shared" si="84"/>
        <v>1.1530224721027629</v>
      </c>
      <c r="T113" s="9">
        <f t="shared" si="84"/>
        <v>1.1977944335843442</v>
      </c>
      <c r="U113" s="9">
        <f t="shared" si="84"/>
        <v>0.71364024826810935</v>
      </c>
      <c r="V113" s="9">
        <f t="shared" si="84"/>
        <v>1.0712323294138546</v>
      </c>
      <c r="W113" s="9">
        <f t="shared" si="84"/>
        <v>1.0591264368576792</v>
      </c>
      <c r="X113" s="9">
        <f t="shared" si="84"/>
        <v>1.1261802356054624</v>
      </c>
      <c r="Y113" s="9">
        <f t="shared" si="84"/>
        <v>1.06605518568446</v>
      </c>
      <c r="Z113" s="9">
        <f t="shared" si="84"/>
        <v>1.1818921569771488</v>
      </c>
      <c r="AA113" s="9">
        <f t="shared" si="84"/>
        <v>0.96884835179652373</v>
      </c>
      <c r="AB113" s="9">
        <f t="shared" si="84"/>
        <v>0.9931066358145485</v>
      </c>
      <c r="AC113" s="9">
        <f t="shared" si="84"/>
        <v>1.4446352403099734</v>
      </c>
      <c r="AD113" s="9">
        <f t="shared" si="84"/>
        <v>0.71788899295257413</v>
      </c>
      <c r="AE113" s="9">
        <f t="shared" si="84"/>
        <v>0.84930034893937389</v>
      </c>
      <c r="AF113" s="9">
        <f t="shared" si="84"/>
        <v>1.0064688163907836</v>
      </c>
      <c r="AG113" s="9">
        <f t="shared" si="84"/>
        <v>0.85435676266019078</v>
      </c>
      <c r="AH113" s="9">
        <f t="shared" si="84"/>
        <v>1.8578636036186367</v>
      </c>
      <c r="AI113" s="9">
        <f t="shared" si="84"/>
        <v>1.274869226300309</v>
      </c>
      <c r="AJ113" s="9">
        <f t="shared" si="84"/>
        <v>1.5516125797966596</v>
      </c>
      <c r="AK113" s="9">
        <f t="shared" si="84"/>
        <v>0.99749577297262859</v>
      </c>
      <c r="AL113" s="9">
        <f t="shared" si="84"/>
        <v>1.260065626686603</v>
      </c>
      <c r="AM113" s="9">
        <f t="shared" si="84"/>
        <v>0.91651818700652388</v>
      </c>
      <c r="AN113" s="9">
        <f ca="1">AVERAGE(OFFSET($A113,0,Fixtures!$D$6,1,3))</f>
        <v>1.0039415274006405</v>
      </c>
      <c r="AO113" s="9">
        <f ca="1">AVERAGE(OFFSET($A113,0,Fixtures!$D$6,1,6))</f>
        <v>1.1217522941452553</v>
      </c>
      <c r="AP113" s="9">
        <f ca="1">AVERAGE(OFFSET($A113,0,Fixtures!$D$6,1,9))</f>
        <v>1.1727212604379034</v>
      </c>
      <c r="AQ113" s="9">
        <f ca="1">AVERAGE(OFFSET($A113,0,Fixtures!$D$6,1,12))</f>
        <v>1.1445847237529081</v>
      </c>
      <c r="AR113" s="9">
        <f ca="1">IF(OR(Fixtures!$D$6&lt;=0,Fixtures!$D$6&gt;39),AVERAGE(A113:AM113),AVERAGE(OFFSET($A113,0,Fixtures!$D$6,1,39-Fixtures!$D$6)))</f>
        <v>1.1573704688758417</v>
      </c>
    </row>
    <row r="114" spans="1:44" x14ac:dyDescent="0.25">
      <c r="A114" s="30" t="s">
        <v>61</v>
      </c>
      <c r="B114" s="9">
        <f>MIN(VLOOKUP($A110,$A$2:$AM$12,B$14+1,FALSE),VLOOKUP($A114,$A$2:$AM$12,B$14+1,FALSE))</f>
        <v>1.0841509763357127</v>
      </c>
      <c r="C114" s="9">
        <f t="shared" ref="C114:AM114" si="85">MIN(VLOOKUP($A110,$A$2:$AM$12,C$14+1,FALSE),VLOOKUP($A114,$A$2:$AM$12,C$14+1,FALSE))</f>
        <v>1.4264313552777115</v>
      </c>
      <c r="D114" s="9">
        <f t="shared" si="85"/>
        <v>1.4900862781442976</v>
      </c>
      <c r="E114" s="9">
        <f t="shared" si="85"/>
        <v>1.3009925218978724</v>
      </c>
      <c r="F114" s="9">
        <f t="shared" si="85"/>
        <v>1.3691197608369061</v>
      </c>
      <c r="G114" s="9">
        <f t="shared" si="85"/>
        <v>0.81507418618918226</v>
      </c>
      <c r="H114" s="9">
        <f t="shared" si="85"/>
        <v>1.4074936266184426</v>
      </c>
      <c r="I114" s="9">
        <f t="shared" si="85"/>
        <v>1.1021543849480699</v>
      </c>
      <c r="J114" s="9">
        <f t="shared" si="85"/>
        <v>1.6823186235587775</v>
      </c>
      <c r="K114" s="9">
        <f t="shared" si="85"/>
        <v>1.3037710252266161</v>
      </c>
      <c r="L114" s="9">
        <f t="shared" si="85"/>
        <v>1.2989476259349695</v>
      </c>
      <c r="M114" s="9">
        <f t="shared" si="85"/>
        <v>0.91750418756382368</v>
      </c>
      <c r="N114" s="9">
        <f t="shared" si="85"/>
        <v>1.2612941890341234</v>
      </c>
      <c r="O114" s="9">
        <f t="shared" si="85"/>
        <v>0.67706371113427222</v>
      </c>
      <c r="P114" s="9">
        <f t="shared" si="85"/>
        <v>0.8591063662450833</v>
      </c>
      <c r="Q114" s="9">
        <f t="shared" si="85"/>
        <v>1.0724020758921169</v>
      </c>
      <c r="R114" s="9">
        <f t="shared" si="85"/>
        <v>0.68109469292195424</v>
      </c>
      <c r="S114" s="9">
        <f t="shared" si="85"/>
        <v>1.1954828942840729</v>
      </c>
      <c r="T114" s="9">
        <f t="shared" si="85"/>
        <v>1.646428155292796</v>
      </c>
      <c r="U114" s="9">
        <f t="shared" si="85"/>
        <v>0.71364024826810935</v>
      </c>
      <c r="V114" s="9">
        <f t="shared" si="85"/>
        <v>0.94220647732308949</v>
      </c>
      <c r="W114" s="9">
        <f t="shared" si="85"/>
        <v>1.9476085685484021</v>
      </c>
      <c r="X114" s="9">
        <f t="shared" si="85"/>
        <v>1.1261802356054624</v>
      </c>
      <c r="Y114" s="9">
        <f t="shared" si="85"/>
        <v>1.06605518568446</v>
      </c>
      <c r="Z114" s="9">
        <f t="shared" si="85"/>
        <v>0.95488379981400506</v>
      </c>
      <c r="AA114" s="9">
        <f t="shared" si="85"/>
        <v>0.96884835179652373</v>
      </c>
      <c r="AB114" s="9">
        <f t="shared" si="85"/>
        <v>0.80028193749594945</v>
      </c>
      <c r="AC114" s="9">
        <f t="shared" si="85"/>
        <v>1.0174377511550181</v>
      </c>
      <c r="AD114" s="9">
        <f t="shared" si="85"/>
        <v>0.71788899295257413</v>
      </c>
      <c r="AE114" s="9">
        <f t="shared" si="85"/>
        <v>1.2833564236500627</v>
      </c>
      <c r="AF114" s="9">
        <f t="shared" si="85"/>
        <v>0.84433743232862801</v>
      </c>
      <c r="AG114" s="9">
        <f t="shared" si="85"/>
        <v>1.0114161610771228</v>
      </c>
      <c r="AH114" s="9">
        <f t="shared" si="85"/>
        <v>0.86954345207216954</v>
      </c>
      <c r="AI114" s="9">
        <f t="shared" si="85"/>
        <v>1.3705926752496629</v>
      </c>
      <c r="AJ114" s="9">
        <f t="shared" si="85"/>
        <v>1.943457964810402</v>
      </c>
      <c r="AK114" s="9">
        <f t="shared" si="85"/>
        <v>0.99749577297262859</v>
      </c>
      <c r="AL114" s="9">
        <f t="shared" si="85"/>
        <v>1.2175799571468033</v>
      </c>
      <c r="AM114" s="9">
        <f t="shared" si="85"/>
        <v>0.91651818700652388</v>
      </c>
      <c r="AN114" s="9">
        <f ca="1">AVERAGE(OFFSET($A114,0,Fixtures!$D$6,1,3))</f>
        <v>1.0062277225858851</v>
      </c>
      <c r="AO114" s="9">
        <f ca="1">AVERAGE(OFFSET($A114,0,Fixtures!$D$6,1,6))</f>
        <v>0.95733003553926244</v>
      </c>
      <c r="AP114" s="9">
        <f ca="1">AVERAGE(OFFSET($A114,0,Fixtures!$D$6,1,9))</f>
        <v>1.1172807362520298</v>
      </c>
      <c r="AQ114" s="9">
        <f ca="1">AVERAGE(OFFSET($A114,0,Fixtures!$D$6,1,12))</f>
        <v>1.09965437441729</v>
      </c>
      <c r="AR114" s="9">
        <f ca="1">IF(OR(Fixtures!$D$6&lt;=0,Fixtures!$D$6&gt;39),AVERAGE(A114:AM114),AVERAGE(OFFSET($A114,0,Fixtures!$D$6,1,39-Fixtures!$D$6)))</f>
        <v>1.1081477064019631</v>
      </c>
    </row>
    <row r="115" spans="1:44" x14ac:dyDescent="0.25">
      <c r="A115" s="30" t="s">
        <v>53</v>
      </c>
      <c r="B115" s="9">
        <f>MIN(VLOOKUP($A110,$A$2:$AM$12,B$14+1,FALSE),VLOOKUP($A115,$A$2:$AM$12,B$14+1,FALSE))</f>
        <v>1.1873674191056711</v>
      </c>
      <c r="C115" s="9">
        <f t="shared" ref="C115:AM115" si="86">MIN(VLOOKUP($A110,$A$2:$AM$12,C$14+1,FALSE),VLOOKUP($A115,$A$2:$AM$12,C$14+1,FALSE))</f>
        <v>1.399375723785296</v>
      </c>
      <c r="D115" s="9">
        <f t="shared" si="86"/>
        <v>1.4900862781442976</v>
      </c>
      <c r="E115" s="9">
        <f t="shared" si="86"/>
        <v>1.0150531436632395</v>
      </c>
      <c r="F115" s="9">
        <f t="shared" si="86"/>
        <v>1.3691197608369061</v>
      </c>
      <c r="G115" s="9">
        <f t="shared" si="86"/>
        <v>0.84351500629433729</v>
      </c>
      <c r="H115" s="9">
        <f t="shared" si="86"/>
        <v>0.87809162314470468</v>
      </c>
      <c r="I115" s="9">
        <f t="shared" si="86"/>
        <v>1.3820577013922619</v>
      </c>
      <c r="J115" s="9">
        <f t="shared" si="86"/>
        <v>1.6823186235587775</v>
      </c>
      <c r="K115" s="9">
        <f t="shared" si="86"/>
        <v>1.3037710252266161</v>
      </c>
      <c r="L115" s="9">
        <f t="shared" si="86"/>
        <v>1.3325828567119258</v>
      </c>
      <c r="M115" s="9">
        <f t="shared" si="86"/>
        <v>1.1616952968671845</v>
      </c>
      <c r="N115" s="9">
        <f t="shared" si="86"/>
        <v>1.5034904541146275</v>
      </c>
      <c r="O115" s="9">
        <f t="shared" si="86"/>
        <v>0.88995048016916167</v>
      </c>
      <c r="P115" s="9">
        <f t="shared" si="86"/>
        <v>0.8591063662450833</v>
      </c>
      <c r="Q115" s="9">
        <f t="shared" si="86"/>
        <v>1.0724020758921169</v>
      </c>
      <c r="R115" s="9">
        <f t="shared" si="86"/>
        <v>0.96706987161246127</v>
      </c>
      <c r="S115" s="9">
        <f t="shared" si="86"/>
        <v>1.0961009212393893</v>
      </c>
      <c r="T115" s="9">
        <f t="shared" si="86"/>
        <v>0.9884409970910133</v>
      </c>
      <c r="U115" s="9">
        <f t="shared" si="86"/>
        <v>0.71364024826810935</v>
      </c>
      <c r="V115" s="9">
        <f t="shared" si="86"/>
        <v>1.0712323294138546</v>
      </c>
      <c r="W115" s="9">
        <f t="shared" si="86"/>
        <v>1.0287106129731474</v>
      </c>
      <c r="X115" s="9">
        <f t="shared" si="86"/>
        <v>1.1261802356054624</v>
      </c>
      <c r="Y115" s="9">
        <f t="shared" si="86"/>
        <v>1.06605518568446</v>
      </c>
      <c r="Z115" s="9">
        <f t="shared" si="86"/>
        <v>0.93677217873230545</v>
      </c>
      <c r="AA115" s="9">
        <f t="shared" si="86"/>
        <v>0.96884835179652373</v>
      </c>
      <c r="AB115" s="9">
        <f t="shared" si="86"/>
        <v>0.73375350925942584</v>
      </c>
      <c r="AC115" s="9">
        <f t="shared" si="86"/>
        <v>1.4446352403099734</v>
      </c>
      <c r="AD115" s="9">
        <f t="shared" si="86"/>
        <v>0.71788899295257413</v>
      </c>
      <c r="AE115" s="9">
        <f t="shared" si="86"/>
        <v>1.2833564236500627</v>
      </c>
      <c r="AF115" s="9">
        <f t="shared" si="86"/>
        <v>1.0064688163907836</v>
      </c>
      <c r="AG115" s="9">
        <f t="shared" si="86"/>
        <v>0.99025877962983888</v>
      </c>
      <c r="AH115" s="9">
        <f t="shared" si="86"/>
        <v>1.8578636036186367</v>
      </c>
      <c r="AI115" s="9">
        <f t="shared" si="86"/>
        <v>1.4125995778606146</v>
      </c>
      <c r="AJ115" s="9">
        <f t="shared" si="86"/>
        <v>1.5163139553487899</v>
      </c>
      <c r="AK115" s="9">
        <f t="shared" si="86"/>
        <v>0.99749577297262859</v>
      </c>
      <c r="AL115" s="9">
        <f t="shared" si="86"/>
        <v>1.260065626686603</v>
      </c>
      <c r="AM115" s="9">
        <f t="shared" si="86"/>
        <v>0.91651818700652388</v>
      </c>
      <c r="AN115" s="9">
        <f ca="1">AVERAGE(OFFSET($A115,0,Fixtures!$D$6,1,3))</f>
        <v>1.1486268856375368</v>
      </c>
      <c r="AO115" s="9">
        <f ca="1">AVERAGE(OFFSET($A115,0,Fixtures!$D$6,1,6))</f>
        <v>1.2167453094253116</v>
      </c>
      <c r="AP115" s="9">
        <f ca="1">AVERAGE(OFFSET($A115,0,Fixtures!$D$6,1,9))</f>
        <v>1.2474312403037671</v>
      </c>
      <c r="AQ115" s="9">
        <f ca="1">AVERAGE(OFFSET($A115,0,Fixtures!$D$6,1,12))</f>
        <v>1.2126743218387139</v>
      </c>
      <c r="AR115" s="9">
        <f ca="1">IF(OR(Fixtures!$D$6&lt;=0,Fixtures!$D$6&gt;39),AVERAGE(A115:AM115),AVERAGE(OFFSET($A115,0,Fixtures!$D$6,1,39-Fixtures!$D$6)))</f>
        <v>1.218496816038821</v>
      </c>
    </row>
    <row r="116" spans="1:44" x14ac:dyDescent="0.25">
      <c r="A116" s="30" t="s">
        <v>2</v>
      </c>
      <c r="B116" s="9">
        <f>MIN(VLOOKUP($A110,$A$2:$AM$12,B$14+1,FALSE),VLOOKUP($A116,$A$2:$AM$12,B$14+1,FALSE))</f>
        <v>1.2651626098390971</v>
      </c>
      <c r="C116" s="9">
        <f t="shared" ref="C116:AM116" si="87">MIN(VLOOKUP($A110,$A$2:$AM$12,C$14+1,FALSE),VLOOKUP($A116,$A$2:$AM$12,C$14+1,FALSE))</f>
        <v>1.5739591914528084</v>
      </c>
      <c r="D116" s="9">
        <f t="shared" si="87"/>
        <v>1.4900862781442976</v>
      </c>
      <c r="E116" s="9">
        <f t="shared" si="87"/>
        <v>1.1186954367408903</v>
      </c>
      <c r="F116" s="9">
        <f t="shared" si="87"/>
        <v>1.3691197608369061</v>
      </c>
      <c r="G116" s="9">
        <f t="shared" si="87"/>
        <v>0.84351500629433729</v>
      </c>
      <c r="H116" s="9">
        <f t="shared" si="87"/>
        <v>1.6002359488774867</v>
      </c>
      <c r="I116" s="9">
        <f t="shared" si="87"/>
        <v>1.3820577013922619</v>
      </c>
      <c r="J116" s="9">
        <f t="shared" si="87"/>
        <v>1.6823186235587775</v>
      </c>
      <c r="K116" s="9">
        <f t="shared" si="87"/>
        <v>1.3037710252266161</v>
      </c>
      <c r="L116" s="9">
        <f t="shared" si="87"/>
        <v>1.8159514344917898</v>
      </c>
      <c r="M116" s="9">
        <f t="shared" si="87"/>
        <v>1.0603246016391519</v>
      </c>
      <c r="N116" s="9">
        <f t="shared" si="87"/>
        <v>1.5034904541146275</v>
      </c>
      <c r="O116" s="9">
        <f t="shared" si="87"/>
        <v>0.88995048016916167</v>
      </c>
      <c r="P116" s="9">
        <f t="shared" si="87"/>
        <v>0.8591063662450833</v>
      </c>
      <c r="Q116" s="9">
        <f t="shared" si="87"/>
        <v>1.0724020758921169</v>
      </c>
      <c r="R116" s="9">
        <f t="shared" si="87"/>
        <v>0.96706987161246127</v>
      </c>
      <c r="S116" s="9">
        <f t="shared" si="87"/>
        <v>0.89706799086216626</v>
      </c>
      <c r="T116" s="9">
        <f t="shared" si="87"/>
        <v>2.0645553317094287</v>
      </c>
      <c r="U116" s="9">
        <f t="shared" si="87"/>
        <v>0.71364024826810935</v>
      </c>
      <c r="V116" s="9">
        <f t="shared" si="87"/>
        <v>1.0712323294138546</v>
      </c>
      <c r="W116" s="9">
        <f t="shared" si="87"/>
        <v>1.9476085685484021</v>
      </c>
      <c r="X116" s="9">
        <f t="shared" si="87"/>
        <v>1.1261802356054624</v>
      </c>
      <c r="Y116" s="9">
        <f t="shared" si="87"/>
        <v>1.06605518568446</v>
      </c>
      <c r="Z116" s="9">
        <f t="shared" si="87"/>
        <v>1.0799234260885402</v>
      </c>
      <c r="AA116" s="9">
        <f t="shared" si="87"/>
        <v>0.96884835179652373</v>
      </c>
      <c r="AB116" s="9">
        <f t="shared" si="87"/>
        <v>0.9931066358145485</v>
      </c>
      <c r="AC116" s="9">
        <f t="shared" si="87"/>
        <v>1.2178725156063588</v>
      </c>
      <c r="AD116" s="9">
        <f t="shared" si="87"/>
        <v>0.71788899295257413</v>
      </c>
      <c r="AE116" s="9">
        <f t="shared" si="87"/>
        <v>1.1520918706615477</v>
      </c>
      <c r="AF116" s="9">
        <f t="shared" si="87"/>
        <v>1.0064688163907836</v>
      </c>
      <c r="AG116" s="9">
        <f t="shared" si="87"/>
        <v>1.3294321987712172</v>
      </c>
      <c r="AH116" s="9">
        <f t="shared" si="87"/>
        <v>1.2156369106928508</v>
      </c>
      <c r="AI116" s="9">
        <f t="shared" si="87"/>
        <v>1.7353719866781403</v>
      </c>
      <c r="AJ116" s="9">
        <f t="shared" si="87"/>
        <v>1.6711376277240459</v>
      </c>
      <c r="AK116" s="9">
        <f t="shared" si="87"/>
        <v>0.99749577297262859</v>
      </c>
      <c r="AL116" s="9">
        <f t="shared" si="87"/>
        <v>1.260065626686603</v>
      </c>
      <c r="AM116" s="9">
        <f t="shared" si="87"/>
        <v>0.91651818700652388</v>
      </c>
      <c r="AN116" s="9">
        <f ca="1">AVERAGE(OFFSET($A116,0,Fixtures!$D$6,1,3))</f>
        <v>1.0292844597401603</v>
      </c>
      <c r="AO116" s="9">
        <f ca="1">AVERAGE(OFFSET($A116,0,Fixtures!$D$6,1,6))</f>
        <v>1.1065652175125553</v>
      </c>
      <c r="AP116" s="9">
        <f ca="1">AVERAGE(OFFSET($A116,0,Fixtures!$D$6,1,9))</f>
        <v>1.2270440769389053</v>
      </c>
      <c r="AQ116" s="9">
        <f ca="1">AVERAGE(OFFSET($A116,0,Fixtures!$D$6,1,12))</f>
        <v>1.1874387471569527</v>
      </c>
      <c r="AR116" s="9">
        <f ca="1">IF(OR(Fixtures!$D$6&lt;=0,Fixtures!$D$6&gt;39),AVERAGE(A116:AM116),AVERAGE(OFFSET($A116,0,Fixtures!$D$6,1,39-Fixtures!$D$6)))</f>
        <v>1.2018164096493884</v>
      </c>
    </row>
    <row r="117" spans="1:44" x14ac:dyDescent="0.25">
      <c r="A117" s="30" t="s">
        <v>113</v>
      </c>
      <c r="B117" s="9">
        <f>MIN(VLOOKUP($A110,$A$2:$AM$12,B$14+1,FALSE),VLOOKUP($A117,$A$2:$AM$12,B$14+1,FALSE))</f>
        <v>1.4472919823133259</v>
      </c>
      <c r="C117" s="9">
        <f t="shared" ref="C117:AM117" si="88">MIN(VLOOKUP($A110,$A$2:$AM$12,C$14+1,FALSE),VLOOKUP($A117,$A$2:$AM$12,C$14+1,FALSE))</f>
        <v>0.8905675399802121</v>
      </c>
      <c r="D117" s="9">
        <f t="shared" si="88"/>
        <v>1.4900862781442976</v>
      </c>
      <c r="E117" s="9">
        <f t="shared" si="88"/>
        <v>1.3009925218978724</v>
      </c>
      <c r="F117" s="9">
        <f t="shared" si="88"/>
        <v>1.3691197608369061</v>
      </c>
      <c r="G117" s="9">
        <f t="shared" si="88"/>
        <v>0.84351500629433729</v>
      </c>
      <c r="H117" s="9">
        <f t="shared" si="88"/>
        <v>1.3224804301476139</v>
      </c>
      <c r="I117" s="9">
        <f t="shared" si="88"/>
        <v>1.2319850872178157</v>
      </c>
      <c r="J117" s="9">
        <f t="shared" si="88"/>
        <v>1.5631574747463026</v>
      </c>
      <c r="K117" s="9">
        <f t="shared" si="88"/>
        <v>1.3037710252266161</v>
      </c>
      <c r="L117" s="9">
        <f t="shared" si="88"/>
        <v>1.8485065018581555</v>
      </c>
      <c r="M117" s="9">
        <f t="shared" si="88"/>
        <v>1.1040161050091735</v>
      </c>
      <c r="N117" s="9">
        <f t="shared" si="88"/>
        <v>1.5034904541146275</v>
      </c>
      <c r="O117" s="9">
        <f t="shared" si="88"/>
        <v>0.88995048016916167</v>
      </c>
      <c r="P117" s="9">
        <f t="shared" si="88"/>
        <v>0.8591063662450833</v>
      </c>
      <c r="Q117" s="9">
        <f t="shared" si="88"/>
        <v>1.0724020758921169</v>
      </c>
      <c r="R117" s="9">
        <f t="shared" si="88"/>
        <v>0.96706987161246127</v>
      </c>
      <c r="S117" s="9">
        <f t="shared" si="88"/>
        <v>1.3970677525957689</v>
      </c>
      <c r="T117" s="9">
        <f t="shared" si="88"/>
        <v>1.8403727846093296</v>
      </c>
      <c r="U117" s="9">
        <f t="shared" si="88"/>
        <v>0.71364024826810935</v>
      </c>
      <c r="V117" s="9">
        <f t="shared" si="88"/>
        <v>0.8852968168756753</v>
      </c>
      <c r="W117" s="9">
        <f t="shared" si="88"/>
        <v>1.9476085685484021</v>
      </c>
      <c r="X117" s="9">
        <f t="shared" si="88"/>
        <v>1.0464112021028968</v>
      </c>
      <c r="Y117" s="9">
        <f t="shared" si="88"/>
        <v>1.06605518568446</v>
      </c>
      <c r="Z117" s="9">
        <f t="shared" si="88"/>
        <v>1.330353979476613</v>
      </c>
      <c r="AA117" s="9">
        <f t="shared" si="88"/>
        <v>0.96884835179652373</v>
      </c>
      <c r="AB117" s="9">
        <f t="shared" si="88"/>
        <v>0.9931066358145485</v>
      </c>
      <c r="AC117" s="9">
        <f t="shared" si="88"/>
        <v>1.4446352403099734</v>
      </c>
      <c r="AD117" s="9">
        <f t="shared" si="88"/>
        <v>0.71788899295257413</v>
      </c>
      <c r="AE117" s="9">
        <f t="shared" si="88"/>
        <v>1.2833564236500627</v>
      </c>
      <c r="AF117" s="9">
        <f t="shared" si="88"/>
        <v>1.0064688163907836</v>
      </c>
      <c r="AG117" s="9">
        <f t="shared" si="88"/>
        <v>1.3294321987712172</v>
      </c>
      <c r="AH117" s="9">
        <f t="shared" si="88"/>
        <v>1.2374299723182696</v>
      </c>
      <c r="AI117" s="9">
        <f t="shared" si="88"/>
        <v>1.6492092432853087</v>
      </c>
      <c r="AJ117" s="9">
        <f t="shared" si="88"/>
        <v>1.1996855293862756</v>
      </c>
      <c r="AK117" s="9">
        <f t="shared" si="88"/>
        <v>0.99749577297262859</v>
      </c>
      <c r="AL117" s="9">
        <f t="shared" si="88"/>
        <v>1.201891799071384</v>
      </c>
      <c r="AM117" s="9">
        <f t="shared" si="88"/>
        <v>0.91651818700652388</v>
      </c>
      <c r="AN117" s="9">
        <f ca="1">AVERAGE(OFFSET($A117,0,Fixtures!$D$6,1,3))</f>
        <v>1.1486268856375368</v>
      </c>
      <c r="AO117" s="9">
        <f ca="1">AVERAGE(OFFSET($A117,0,Fixtures!$D$6,1,6))</f>
        <v>1.1698686073988134</v>
      </c>
      <c r="AP117" s="9">
        <f ca="1">AVERAGE(OFFSET($A117,0,Fixtures!$D$6,1,9))</f>
        <v>1.2072891322263439</v>
      </c>
      <c r="AQ117" s="9">
        <f ca="1">AVERAGE(OFFSET($A117,0,Fixtures!$D$6,1,12))</f>
        <v>1.1777199218127115</v>
      </c>
      <c r="AR117" s="9">
        <f ca="1">IF(OR(Fixtures!$D$6&lt;=0,Fixtures!$D$6&gt;39),AVERAGE(A117:AM117),AVERAGE(OFFSET($A117,0,Fixtures!$D$6,1,39-Fixtures!$D$6)))</f>
        <v>1.1803647432831819</v>
      </c>
    </row>
    <row r="118" spans="1:44" x14ac:dyDescent="0.25">
      <c r="A118" s="30" t="s">
        <v>112</v>
      </c>
      <c r="B118" s="9">
        <f>MIN(VLOOKUP($A110,$A$2:$AM$12,B$14+1,FALSE),VLOOKUP($A118,$A$2:$AM$12,B$14+1,FALSE))</f>
        <v>1.0607137283261923</v>
      </c>
      <c r="C118" s="9">
        <f t="shared" ref="C118:AM118" si="89">MIN(VLOOKUP($A110,$A$2:$AM$12,C$14+1,FALSE),VLOOKUP($A118,$A$2:$AM$12,C$14+1,FALSE))</f>
        <v>0.60073697146598304</v>
      </c>
      <c r="D118" s="9">
        <f t="shared" si="89"/>
        <v>1.0975046027469655</v>
      </c>
      <c r="E118" s="9">
        <f t="shared" si="89"/>
        <v>1.3009925218978724</v>
      </c>
      <c r="F118" s="9">
        <f t="shared" si="89"/>
        <v>0.96193247906420998</v>
      </c>
      <c r="G118" s="9">
        <f t="shared" si="89"/>
        <v>0.84351500629433729</v>
      </c>
      <c r="H118" s="9">
        <f t="shared" si="89"/>
        <v>1.3249469605716198</v>
      </c>
      <c r="I118" s="9">
        <f t="shared" si="89"/>
        <v>1.1191059848394942</v>
      </c>
      <c r="J118" s="9">
        <f t="shared" si="89"/>
        <v>0.84723784862313356</v>
      </c>
      <c r="K118" s="9">
        <f t="shared" si="89"/>
        <v>1.2160830351748919</v>
      </c>
      <c r="L118" s="9">
        <f t="shared" si="89"/>
        <v>0.81556922564349443</v>
      </c>
      <c r="M118" s="9">
        <f t="shared" si="89"/>
        <v>1.1616952968671845</v>
      </c>
      <c r="N118" s="9">
        <f t="shared" si="89"/>
        <v>1.0951656796285336</v>
      </c>
      <c r="O118" s="9">
        <f t="shared" si="89"/>
        <v>0.88995048016916167</v>
      </c>
      <c r="P118" s="9">
        <f t="shared" si="89"/>
        <v>0.60431353265416132</v>
      </c>
      <c r="Q118" s="9">
        <f t="shared" si="89"/>
        <v>1.0724020758921169</v>
      </c>
      <c r="R118" s="9">
        <f t="shared" si="89"/>
        <v>0.83598966592739909</v>
      </c>
      <c r="S118" s="9">
        <f t="shared" si="89"/>
        <v>1.2543433755702671</v>
      </c>
      <c r="T118" s="9">
        <f t="shared" si="89"/>
        <v>0.74915359315701668</v>
      </c>
      <c r="U118" s="9">
        <f t="shared" si="89"/>
        <v>0.71364024826810935</v>
      </c>
      <c r="V118" s="9">
        <f t="shared" si="89"/>
        <v>1.0712323294138546</v>
      </c>
      <c r="W118" s="9">
        <f t="shared" si="89"/>
        <v>0.81407211445591943</v>
      </c>
      <c r="X118" s="9">
        <f t="shared" si="89"/>
        <v>1.1261802356054624</v>
      </c>
      <c r="Y118" s="9">
        <f t="shared" si="89"/>
        <v>1.06605518568446</v>
      </c>
      <c r="Z118" s="9">
        <f t="shared" si="89"/>
        <v>0.89739720428869085</v>
      </c>
      <c r="AA118" s="9">
        <f t="shared" si="89"/>
        <v>0.71006456193736833</v>
      </c>
      <c r="AB118" s="9">
        <f t="shared" si="89"/>
        <v>0.83968440843960013</v>
      </c>
      <c r="AC118" s="9">
        <f t="shared" si="89"/>
        <v>1.2488240688545098</v>
      </c>
      <c r="AD118" s="9">
        <f t="shared" si="89"/>
        <v>0.71788899295257413</v>
      </c>
      <c r="AE118" s="9">
        <f t="shared" si="89"/>
        <v>0.9027399685327594</v>
      </c>
      <c r="AF118" s="9">
        <f t="shared" si="89"/>
        <v>1.0064688163907836</v>
      </c>
      <c r="AG118" s="9">
        <f t="shared" si="89"/>
        <v>0.90175528478147204</v>
      </c>
      <c r="AH118" s="9">
        <f t="shared" si="89"/>
        <v>1.2183194605291707</v>
      </c>
      <c r="AI118" s="9">
        <f t="shared" si="89"/>
        <v>0.94801001723812872</v>
      </c>
      <c r="AJ118" s="9">
        <f t="shared" si="89"/>
        <v>1.1634057355096172</v>
      </c>
      <c r="AK118" s="9">
        <f t="shared" si="89"/>
        <v>0.99749577297262859</v>
      </c>
      <c r="AL118" s="9">
        <f t="shared" si="89"/>
        <v>0.97790632759278273</v>
      </c>
      <c r="AM118" s="9">
        <f t="shared" si="89"/>
        <v>0.91651818700652388</v>
      </c>
      <c r="AN118" s="9">
        <f ca="1">AVERAGE(OFFSET($A118,0,Fixtures!$D$6,1,3))</f>
        <v>0.95648434344661437</v>
      </c>
      <c r="AO118" s="9">
        <f ca="1">AVERAGE(OFFSET($A118,0,Fixtures!$D$6,1,6))</f>
        <v>0.99933276534021154</v>
      </c>
      <c r="AP118" s="9">
        <f ca="1">AVERAGE(OFFSET($A118,0,Fixtures!$D$6,1,9))</f>
        <v>1.0116564575290716</v>
      </c>
      <c r="AQ118" s="9">
        <f ca="1">AVERAGE(OFFSET($A118,0,Fixtures!$D$6,1,12))</f>
        <v>0.99631808131729704</v>
      </c>
      <c r="AR118" s="9">
        <f ca="1">IF(OR(Fixtures!$D$6&lt;=0,Fixtures!$D$6&gt;39),AVERAGE(A118:AM118),AVERAGE(OFFSET($A118,0,Fixtures!$D$6,1,39-Fixtures!$D$6)))</f>
        <v>0.99993933021463188</v>
      </c>
    </row>
    <row r="119" spans="1:44" x14ac:dyDescent="0.25">
      <c r="A119" s="30" t="s">
        <v>71</v>
      </c>
      <c r="B119" s="9">
        <f>MIN(VLOOKUP($A110,$A$2:$AM$12,B$14+1,FALSE),VLOOKUP($A119,$A$2:$AM$12,B$14+1,FALSE))</f>
        <v>1.0669861350861627</v>
      </c>
      <c r="C119" s="9">
        <f t="shared" ref="C119:AM119" si="90">MIN(VLOOKUP($A110,$A$2:$AM$12,C$14+1,FALSE),VLOOKUP($A119,$A$2:$AM$12,C$14+1,FALSE))</f>
        <v>1.5739591914528084</v>
      </c>
      <c r="D119" s="9">
        <f t="shared" si="90"/>
        <v>1.0344406188259261</v>
      </c>
      <c r="E119" s="9">
        <f t="shared" si="90"/>
        <v>1.1471107720131717</v>
      </c>
      <c r="F119" s="9">
        <f t="shared" si="90"/>
        <v>1.0765842839466488</v>
      </c>
      <c r="G119" s="9">
        <f t="shared" si="90"/>
        <v>0.84351500629433729</v>
      </c>
      <c r="H119" s="9">
        <f t="shared" si="90"/>
        <v>1.6002359488774867</v>
      </c>
      <c r="I119" s="9">
        <f t="shared" si="90"/>
        <v>0.98036726028021137</v>
      </c>
      <c r="J119" s="9">
        <f t="shared" si="90"/>
        <v>1.6823186235587775</v>
      </c>
      <c r="K119" s="9">
        <f t="shared" si="90"/>
        <v>0.90227832622391635</v>
      </c>
      <c r="L119" s="9">
        <f t="shared" si="90"/>
        <v>1.4783385005031588</v>
      </c>
      <c r="M119" s="9">
        <f t="shared" si="90"/>
        <v>1.1616952968671845</v>
      </c>
      <c r="N119" s="9">
        <f t="shared" si="90"/>
        <v>1.0363429965094577</v>
      </c>
      <c r="O119" s="9">
        <f t="shared" si="90"/>
        <v>0.88995048016916167</v>
      </c>
      <c r="P119" s="9">
        <f t="shared" si="90"/>
        <v>0.8591063662450833</v>
      </c>
      <c r="Q119" s="9">
        <f t="shared" si="90"/>
        <v>0.76335586673449851</v>
      </c>
      <c r="R119" s="9">
        <f t="shared" si="90"/>
        <v>0.96706987161246127</v>
      </c>
      <c r="S119" s="9">
        <f t="shared" si="90"/>
        <v>1.3916259299816616</v>
      </c>
      <c r="T119" s="9">
        <f t="shared" si="90"/>
        <v>1.4644992406655011</v>
      </c>
      <c r="U119" s="9">
        <f t="shared" si="90"/>
        <v>0.71364024826810935</v>
      </c>
      <c r="V119" s="9">
        <f t="shared" si="90"/>
        <v>1.0712323294138546</v>
      </c>
      <c r="W119" s="9">
        <f t="shared" si="90"/>
        <v>1.3478478700381964</v>
      </c>
      <c r="X119" s="9">
        <f t="shared" si="90"/>
        <v>1.1261802356054624</v>
      </c>
      <c r="Y119" s="9">
        <f t="shared" si="90"/>
        <v>1.06605518568446</v>
      </c>
      <c r="Z119" s="9">
        <f t="shared" si="90"/>
        <v>1.2426245890328216</v>
      </c>
      <c r="AA119" s="9">
        <f t="shared" si="90"/>
        <v>0.96884835179652373</v>
      </c>
      <c r="AB119" s="9">
        <f t="shared" si="90"/>
        <v>0.9931066358145485</v>
      </c>
      <c r="AC119" s="9">
        <f t="shared" si="90"/>
        <v>1.4446352403099734</v>
      </c>
      <c r="AD119" s="9">
        <f t="shared" si="90"/>
        <v>0.71788899295257413</v>
      </c>
      <c r="AE119" s="9">
        <f t="shared" si="90"/>
        <v>1.2833564236500627</v>
      </c>
      <c r="AF119" s="9">
        <f t="shared" si="90"/>
        <v>1.0064688163907836</v>
      </c>
      <c r="AG119" s="9">
        <f t="shared" si="90"/>
        <v>1.2223266357391234</v>
      </c>
      <c r="AH119" s="9">
        <f t="shared" si="90"/>
        <v>1.8578636036186367</v>
      </c>
      <c r="AI119" s="9">
        <f t="shared" si="90"/>
        <v>0.91895585543790725</v>
      </c>
      <c r="AJ119" s="9">
        <f t="shared" si="90"/>
        <v>0.76790059944683386</v>
      </c>
      <c r="AK119" s="9">
        <f t="shared" si="90"/>
        <v>0.99749577297262859</v>
      </c>
      <c r="AL119" s="9">
        <f t="shared" si="90"/>
        <v>1.260065626686603</v>
      </c>
      <c r="AM119" s="9">
        <f t="shared" si="90"/>
        <v>0.91651818700652388</v>
      </c>
      <c r="AN119" s="9">
        <f ca="1">AVERAGE(OFFSET($A119,0,Fixtures!$D$6,1,3))</f>
        <v>1.1486268856375368</v>
      </c>
      <c r="AO119" s="9">
        <f ca="1">AVERAGE(OFFSET($A119,0,Fixtures!$D$6,1,6))</f>
        <v>1.2554232854435257</v>
      </c>
      <c r="AP119" s="9">
        <f ca="1">AVERAGE(OFFSET($A119,0,Fixtures!$D$6,1,9))</f>
        <v>1.1352102156131694</v>
      </c>
      <c r="AQ119" s="9">
        <f ca="1">AVERAGE(OFFSET($A119,0,Fixtures!$D$6,1,12))</f>
        <v>1.1285085533207655</v>
      </c>
      <c r="AR119" s="9">
        <f ca="1">IF(OR(Fixtures!$D$6&lt;=0,Fixtures!$D$6&gt;39),AVERAGE(A119:AM119),AVERAGE(OFFSET($A119,0,Fixtures!$D$6,1,39-Fixtures!$D$6)))</f>
        <v>1.126679614019241</v>
      </c>
    </row>
    <row r="120" spans="1:44" x14ac:dyDescent="0.25">
      <c r="A120" s="30" t="s">
        <v>63</v>
      </c>
      <c r="B120" s="9">
        <f>MIN(VLOOKUP($A110,$A$2:$AM$12,B$14+1,FALSE),VLOOKUP($A120,$A$2:$AM$12,B$14+1,FALSE))</f>
        <v>1.4472919823133259</v>
      </c>
      <c r="C120" s="9">
        <f t="shared" ref="C120:AM120" si="91">MIN(VLOOKUP($A110,$A$2:$AM$12,C$14+1,FALSE),VLOOKUP($A120,$A$2:$AM$12,C$14+1,FALSE))</f>
        <v>1.5739591914528084</v>
      </c>
      <c r="D120" s="9">
        <f t="shared" si="91"/>
        <v>1.4900862781442976</v>
      </c>
      <c r="E120" s="9">
        <f t="shared" si="91"/>
        <v>1.1188568561909493</v>
      </c>
      <c r="F120" s="9">
        <f t="shared" si="91"/>
        <v>1.3691197608369061</v>
      </c>
      <c r="G120" s="9">
        <f t="shared" si="91"/>
        <v>0.84351500629433729</v>
      </c>
      <c r="H120" s="9">
        <f t="shared" si="91"/>
        <v>1.6002359488774867</v>
      </c>
      <c r="I120" s="9">
        <f t="shared" si="91"/>
        <v>0.92940911160796003</v>
      </c>
      <c r="J120" s="9">
        <f t="shared" si="91"/>
        <v>1.6823186235587775</v>
      </c>
      <c r="K120" s="9">
        <f t="shared" si="91"/>
        <v>1.1936271195823149</v>
      </c>
      <c r="L120" s="9">
        <f t="shared" si="91"/>
        <v>0.93494246266575209</v>
      </c>
      <c r="M120" s="9">
        <f t="shared" si="91"/>
        <v>1.1616952968671845</v>
      </c>
      <c r="N120" s="9">
        <f t="shared" si="91"/>
        <v>1.3951190253386769</v>
      </c>
      <c r="O120" s="9">
        <f t="shared" si="91"/>
        <v>0.88995048016916167</v>
      </c>
      <c r="P120" s="9">
        <f t="shared" si="91"/>
        <v>0.8591063662450833</v>
      </c>
      <c r="Q120" s="9">
        <f t="shared" si="91"/>
        <v>1.0724020758921169</v>
      </c>
      <c r="R120" s="9">
        <f t="shared" si="91"/>
        <v>0.96706987161246127</v>
      </c>
      <c r="S120" s="9">
        <f t="shared" si="91"/>
        <v>1.4835296658464248</v>
      </c>
      <c r="T120" s="9">
        <f t="shared" si="91"/>
        <v>1.3883765741304095</v>
      </c>
      <c r="U120" s="9">
        <f t="shared" si="91"/>
        <v>0.71364024826810935</v>
      </c>
      <c r="V120" s="9">
        <f t="shared" si="91"/>
        <v>1.0712323294138546</v>
      </c>
      <c r="W120" s="9">
        <f t="shared" si="91"/>
        <v>1.7830726107340751</v>
      </c>
      <c r="X120" s="9">
        <f t="shared" si="91"/>
        <v>1.1261802356054624</v>
      </c>
      <c r="Y120" s="9">
        <f t="shared" si="91"/>
        <v>1.06605518568446</v>
      </c>
      <c r="Z120" s="9">
        <f t="shared" si="91"/>
        <v>1.29908824851326</v>
      </c>
      <c r="AA120" s="9">
        <f t="shared" si="91"/>
        <v>0.96884835179652373</v>
      </c>
      <c r="AB120" s="9">
        <f t="shared" si="91"/>
        <v>0.9931066358145485</v>
      </c>
      <c r="AC120" s="9">
        <f t="shared" si="91"/>
        <v>1.4446352403099734</v>
      </c>
      <c r="AD120" s="9">
        <f t="shared" si="91"/>
        <v>0.71788899295257413</v>
      </c>
      <c r="AE120" s="9">
        <f t="shared" si="91"/>
        <v>1.2833564236500627</v>
      </c>
      <c r="AF120" s="9">
        <f t="shared" si="91"/>
        <v>1.0064688163907836</v>
      </c>
      <c r="AG120" s="9">
        <f t="shared" si="91"/>
        <v>1.3294321987712172</v>
      </c>
      <c r="AH120" s="9">
        <f t="shared" si="91"/>
        <v>1.3966424442290866</v>
      </c>
      <c r="AI120" s="9">
        <f t="shared" si="91"/>
        <v>1.2617792902114295</v>
      </c>
      <c r="AJ120" s="9">
        <f t="shared" si="91"/>
        <v>1.6713787604827761</v>
      </c>
      <c r="AK120" s="9">
        <f t="shared" si="91"/>
        <v>0.99749577297262859</v>
      </c>
      <c r="AL120" s="9">
        <f t="shared" si="91"/>
        <v>1.260065626686603</v>
      </c>
      <c r="AM120" s="9">
        <f t="shared" si="91"/>
        <v>0.91651818700652388</v>
      </c>
      <c r="AN120" s="9">
        <f ca="1">AVERAGE(OFFSET($A120,0,Fixtures!$D$6,1,3))</f>
        <v>1.1486268856375368</v>
      </c>
      <c r="AO120" s="9">
        <f ca="1">AVERAGE(OFFSET($A120,0,Fixtures!$D$6,1,6))</f>
        <v>1.1964040193839496</v>
      </c>
      <c r="AP120" s="9">
        <f ca="1">AVERAGE(OFFSET($A120,0,Fixtures!$D$6,1,9))</f>
        <v>1.234341993330059</v>
      </c>
      <c r="AQ120" s="9">
        <f ca="1">AVERAGE(OFFSET($A120,0,Fixtures!$D$6,1,12))</f>
        <v>1.2028573866084329</v>
      </c>
      <c r="AR120" s="9">
        <f ca="1">IF(OR(Fixtures!$D$6&lt;=0,Fixtures!$D$6&gt;39),AVERAGE(A120:AM120),AVERAGE(OFFSET($A120,0,Fixtures!$D$6,1,39-Fixtures!$D$6)))</f>
        <v>1.2077874321512416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si="92">MIN(VLOOKUP($A122,$A$2:$AM$12,B$14+1,FALSE),VLOOKUP($A123,$A$2:$AM$12,B$14+1,FALSE))</f>
        <v>1.0669861350861627</v>
      </c>
      <c r="C123" s="9">
        <f t="shared" si="92"/>
        <v>1.1856885013211103</v>
      </c>
      <c r="D123" s="9">
        <f t="shared" si="92"/>
        <v>1.0344406188259261</v>
      </c>
      <c r="E123" s="9">
        <f t="shared" si="92"/>
        <v>1.1471107720131717</v>
      </c>
      <c r="F123" s="9">
        <f t="shared" si="92"/>
        <v>1.0765842839466488</v>
      </c>
      <c r="G123" s="9">
        <f t="shared" si="92"/>
        <v>2.113384267010562</v>
      </c>
      <c r="H123" s="9">
        <f t="shared" si="92"/>
        <v>1.3618635610238341</v>
      </c>
      <c r="I123" s="9">
        <f t="shared" si="92"/>
        <v>0.98036726028021137</v>
      </c>
      <c r="J123" s="9">
        <f t="shared" si="92"/>
        <v>1.402131864050512</v>
      </c>
      <c r="K123" s="9">
        <f t="shared" si="92"/>
        <v>0.90227832622391635</v>
      </c>
      <c r="L123" s="9">
        <f t="shared" si="92"/>
        <v>1.4783385005031588</v>
      </c>
      <c r="M123" s="9">
        <f t="shared" si="92"/>
        <v>1.3727612161479852</v>
      </c>
      <c r="N123" s="9">
        <f t="shared" si="92"/>
        <v>1.009102052503192</v>
      </c>
      <c r="O123" s="9">
        <f t="shared" si="92"/>
        <v>1.8259447274621479</v>
      </c>
      <c r="P123" s="9">
        <f t="shared" si="92"/>
        <v>2.0832883662487212</v>
      </c>
      <c r="Q123" s="9">
        <f t="shared" si="92"/>
        <v>0.76335586673449851</v>
      </c>
      <c r="R123" s="9">
        <f t="shared" si="92"/>
        <v>1.924505841914298</v>
      </c>
      <c r="S123" s="9">
        <f t="shared" si="92"/>
        <v>1.3916259299816616</v>
      </c>
      <c r="T123" s="9">
        <f t="shared" si="92"/>
        <v>1.2076045266148052</v>
      </c>
      <c r="U123" s="9">
        <f t="shared" si="92"/>
        <v>1.0622912294839997</v>
      </c>
      <c r="V123" s="9">
        <f t="shared" si="92"/>
        <v>1.2046353774694831</v>
      </c>
      <c r="W123" s="9">
        <f t="shared" si="92"/>
        <v>1.3478478700381964</v>
      </c>
      <c r="X123" s="9">
        <f t="shared" si="92"/>
        <v>1.1458595353586518</v>
      </c>
      <c r="Y123" s="9">
        <f t="shared" si="92"/>
        <v>1.2509606150546317</v>
      </c>
      <c r="Z123" s="9">
        <f t="shared" si="92"/>
        <v>1.2426245890328216</v>
      </c>
      <c r="AA123" s="9">
        <f t="shared" si="92"/>
        <v>1.5057797973379834</v>
      </c>
      <c r="AB123" s="9">
        <f t="shared" si="92"/>
        <v>2.0788486114540867</v>
      </c>
      <c r="AC123" s="9">
        <f t="shared" si="92"/>
        <v>1.2883055635955218</v>
      </c>
      <c r="AD123" s="9">
        <f t="shared" si="92"/>
        <v>1.1403217268503005</v>
      </c>
      <c r="AE123" s="9">
        <f t="shared" si="92"/>
        <v>1.3945979972408793</v>
      </c>
      <c r="AF123" s="9">
        <f t="shared" si="92"/>
        <v>1.5074240537393362</v>
      </c>
      <c r="AG123" s="9">
        <f t="shared" si="92"/>
        <v>1.2223266357391234</v>
      </c>
      <c r="AH123" s="9">
        <f t="shared" si="92"/>
        <v>2.2083822044553365</v>
      </c>
      <c r="AI123" s="9">
        <f t="shared" si="92"/>
        <v>0.91895585543790725</v>
      </c>
      <c r="AJ123" s="9">
        <f t="shared" si="92"/>
        <v>0.76790059944683386</v>
      </c>
      <c r="AK123" s="9">
        <f t="shared" si="92"/>
        <v>1.545275492320211</v>
      </c>
      <c r="AL123" s="9">
        <f t="shared" si="92"/>
        <v>1.4147448398996327</v>
      </c>
      <c r="AM123" s="9">
        <f t="shared" si="92"/>
        <v>1.608230843920303</v>
      </c>
      <c r="AN123" s="9">
        <f ca="1">AVERAGE(OFFSET($A123,0,Fixtures!$D$6,1,3))</f>
        <v>1.2744084292289006</v>
      </c>
      <c r="AO123" s="9">
        <f ca="1">AVERAGE(OFFSET($A123,0,Fixtures!$D$6,1,6))</f>
        <v>1.4602263636034163</v>
      </c>
      <c r="AP123" s="9">
        <f ca="1">AVERAGE(OFFSET($A123,0,Fixtures!$D$6,1,9))</f>
        <v>1.332610014313939</v>
      </c>
      <c r="AQ123" s="9">
        <f ca="1">AVERAGE(OFFSET($A123,0,Fixtures!$D$6,1,12))</f>
        <v>1.3575728534895239</v>
      </c>
      <c r="AR123" s="9">
        <f ca="1">IF(OR(Fixtures!$D$6&lt;=0,Fixtures!$D$6&gt;39),AVERAGE(A123:AM123),AVERAGE(OFFSET($A123,0,Fixtures!$D$6,1,39-Fixtures!$D$6)))</f>
        <v>1.3651332556950353</v>
      </c>
    </row>
    <row r="124" spans="1:44" x14ac:dyDescent="0.25">
      <c r="A124" s="30" t="s">
        <v>121</v>
      </c>
      <c r="B124" s="9">
        <f>MIN(VLOOKUP($A122,$A$2:$AM$12,B$14+1,FALSE),VLOOKUP($A124,$A$2:$AM$12,B$14+1,FALSE))</f>
        <v>1.0669861350861627</v>
      </c>
      <c r="C124" s="9">
        <f t="shared" ref="C124:AM124" si="93">MIN(VLOOKUP($A122,$A$2:$AM$12,C$14+1,FALSE),VLOOKUP($A124,$A$2:$AM$12,C$14+1,FALSE))</f>
        <v>0.99579393754895684</v>
      </c>
      <c r="D124" s="9">
        <f t="shared" si="93"/>
        <v>1.0344406188259261</v>
      </c>
      <c r="E124" s="9">
        <f t="shared" si="93"/>
        <v>1.1471107720131717</v>
      </c>
      <c r="F124" s="9">
        <f t="shared" si="93"/>
        <v>0.99762524243945816</v>
      </c>
      <c r="G124" s="9">
        <f t="shared" si="93"/>
        <v>1.1042547360179036</v>
      </c>
      <c r="H124" s="9">
        <f t="shared" si="93"/>
        <v>1.7995170453556482</v>
      </c>
      <c r="I124" s="9">
        <f t="shared" si="93"/>
        <v>0.98036726028021137</v>
      </c>
      <c r="J124" s="9">
        <f t="shared" si="93"/>
        <v>1.5275937042281273</v>
      </c>
      <c r="K124" s="9">
        <f t="shared" si="93"/>
        <v>0.90227832622391635</v>
      </c>
      <c r="L124" s="9">
        <f t="shared" si="93"/>
        <v>0.88462368266126012</v>
      </c>
      <c r="M124" s="9">
        <f t="shared" si="93"/>
        <v>1.3727612161479852</v>
      </c>
      <c r="N124" s="9">
        <f t="shared" si="93"/>
        <v>1.0363429965094577</v>
      </c>
      <c r="O124" s="9">
        <f t="shared" si="93"/>
        <v>1.8259447274621479</v>
      </c>
      <c r="P124" s="9">
        <f t="shared" si="93"/>
        <v>1.5481473710619753</v>
      </c>
      <c r="Q124" s="9">
        <f t="shared" si="93"/>
        <v>0.76335586673449851</v>
      </c>
      <c r="R124" s="9">
        <f t="shared" si="93"/>
        <v>1.0977193294494663</v>
      </c>
      <c r="S124" s="9">
        <f t="shared" si="93"/>
        <v>0.94374075862037987</v>
      </c>
      <c r="T124" s="9">
        <f t="shared" si="93"/>
        <v>1.4644992406655011</v>
      </c>
      <c r="U124" s="9">
        <f t="shared" si="93"/>
        <v>0.86856922561235106</v>
      </c>
      <c r="V124" s="9">
        <f t="shared" si="93"/>
        <v>1.2046353774694831</v>
      </c>
      <c r="W124" s="9">
        <f t="shared" si="93"/>
        <v>1.3478478700381964</v>
      </c>
      <c r="X124" s="9">
        <f t="shared" si="93"/>
        <v>1.0226040499378373</v>
      </c>
      <c r="Y124" s="9">
        <f t="shared" si="93"/>
        <v>1.297492299988821</v>
      </c>
      <c r="Z124" s="9">
        <f t="shared" si="93"/>
        <v>1.2426245890328216</v>
      </c>
      <c r="AA124" s="9">
        <f t="shared" si="93"/>
        <v>0.91638393345208924</v>
      </c>
      <c r="AB124" s="9">
        <f t="shared" si="93"/>
        <v>1.4097855776921724</v>
      </c>
      <c r="AC124" s="9">
        <f t="shared" si="93"/>
        <v>0.734836906490965</v>
      </c>
      <c r="AD124" s="9">
        <f t="shared" si="93"/>
        <v>1.1403217268503005</v>
      </c>
      <c r="AE124" s="9">
        <f t="shared" si="93"/>
        <v>1.0363631161654543</v>
      </c>
      <c r="AF124" s="9">
        <f t="shared" si="93"/>
        <v>1.5481173157733878</v>
      </c>
      <c r="AG124" s="9">
        <f t="shared" si="93"/>
        <v>1.2223266357391234</v>
      </c>
      <c r="AH124" s="9">
        <f t="shared" si="93"/>
        <v>1.3214748839754631</v>
      </c>
      <c r="AI124" s="9">
        <f t="shared" si="93"/>
        <v>0.91895585543790725</v>
      </c>
      <c r="AJ124" s="9">
        <f t="shared" si="93"/>
        <v>0.76790059944683386</v>
      </c>
      <c r="AK124" s="9">
        <f t="shared" si="93"/>
        <v>1.545275492320211</v>
      </c>
      <c r="AL124" s="9">
        <f t="shared" si="93"/>
        <v>0.7392118480781007</v>
      </c>
      <c r="AM124" s="9">
        <f t="shared" si="93"/>
        <v>1.4902796831503018</v>
      </c>
      <c r="AN124" s="9">
        <f ca="1">AVERAGE(OFFSET($A124,0,Fixtures!$D$6,1,3))</f>
        <v>0.97050724983557324</v>
      </c>
      <c r="AO124" s="9">
        <f ca="1">AVERAGE(OFFSET($A124,0,Fixtures!$D$6,1,6))</f>
        <v>1.1672400974991157</v>
      </c>
      <c r="AP124" s="9">
        <f ca="1">AVERAGE(OFFSET($A124,0,Fixtures!$D$6,1,9))</f>
        <v>1.1372858369110719</v>
      </c>
      <c r="AQ124" s="9">
        <f ca="1">AVERAGE(OFFSET($A124,0,Fixtures!$D$6,1,12))</f>
        <v>1.1196309427719686</v>
      </c>
      <c r="AR124" s="9">
        <f ca="1">IF(OR(Fixtures!$D$6&lt;=0,Fixtures!$D$6&gt;39),AVERAGE(A124:AM124),AVERAGE(OFFSET($A124,0,Fixtures!$D$6,1,39-Fixtures!$D$6)))</f>
        <v>1.1331876421298228</v>
      </c>
    </row>
    <row r="125" spans="1:44" x14ac:dyDescent="0.25">
      <c r="A125" s="30" t="s">
        <v>73</v>
      </c>
      <c r="B125" s="9">
        <f>MIN(VLOOKUP($A122,$A$2:$AM$12,B$14+1,FALSE),VLOOKUP($A125,$A$2:$AM$12,B$14+1,FALSE))</f>
        <v>1.0669861350861627</v>
      </c>
      <c r="C125" s="9">
        <f t="shared" ref="C125:AM125" si="94">MIN(VLOOKUP($A122,$A$2:$AM$12,C$14+1,FALSE),VLOOKUP($A125,$A$2:$AM$12,C$14+1,FALSE))</f>
        <v>1.7655426048670988</v>
      </c>
      <c r="D125" s="9">
        <f t="shared" si="94"/>
        <v>1.0344406188259261</v>
      </c>
      <c r="E125" s="9">
        <f t="shared" si="94"/>
        <v>1.1471107720131717</v>
      </c>
      <c r="F125" s="9">
        <f t="shared" si="94"/>
        <v>1.0765842839466488</v>
      </c>
      <c r="G125" s="9">
        <f t="shared" si="94"/>
        <v>2.0315236467776887</v>
      </c>
      <c r="H125" s="9">
        <f t="shared" si="94"/>
        <v>1.1509059100890988</v>
      </c>
      <c r="I125" s="9">
        <f t="shared" si="94"/>
        <v>0.98036726028021137</v>
      </c>
      <c r="J125" s="9">
        <f t="shared" si="94"/>
        <v>1.0224189826718777</v>
      </c>
      <c r="K125" s="9">
        <f t="shared" si="94"/>
        <v>0.90227832622391635</v>
      </c>
      <c r="L125" s="9">
        <f t="shared" si="94"/>
        <v>1.4783385005031588</v>
      </c>
      <c r="M125" s="9">
        <f t="shared" si="94"/>
        <v>1.2762613368133715</v>
      </c>
      <c r="N125" s="9">
        <f t="shared" si="94"/>
        <v>1.0363429965094577</v>
      </c>
      <c r="O125" s="9">
        <f t="shared" si="94"/>
        <v>1.8259447274621479</v>
      </c>
      <c r="P125" s="9">
        <f t="shared" si="94"/>
        <v>1.2687079286625216</v>
      </c>
      <c r="Q125" s="9">
        <f t="shared" si="94"/>
        <v>0.76335586673449851</v>
      </c>
      <c r="R125" s="9">
        <f t="shared" si="94"/>
        <v>2.4570188801440924</v>
      </c>
      <c r="S125" s="9">
        <f t="shared" si="94"/>
        <v>1.1530224721027629</v>
      </c>
      <c r="T125" s="9">
        <f t="shared" si="94"/>
        <v>1.1977944335843442</v>
      </c>
      <c r="U125" s="9">
        <f t="shared" si="94"/>
        <v>1.0622912294839997</v>
      </c>
      <c r="V125" s="9">
        <f t="shared" si="94"/>
        <v>1.2046353774694831</v>
      </c>
      <c r="W125" s="9">
        <f t="shared" si="94"/>
        <v>1.0591264368576792</v>
      </c>
      <c r="X125" s="9">
        <f t="shared" si="94"/>
        <v>1.1458595353586518</v>
      </c>
      <c r="Y125" s="9">
        <f t="shared" si="94"/>
        <v>1.1871156512082361</v>
      </c>
      <c r="Z125" s="9">
        <f t="shared" si="94"/>
        <v>1.1818921569771488</v>
      </c>
      <c r="AA125" s="9">
        <f t="shared" si="94"/>
        <v>1.5938928684620457</v>
      </c>
      <c r="AB125" s="9">
        <f t="shared" si="94"/>
        <v>1.722416285486843</v>
      </c>
      <c r="AC125" s="9">
        <f t="shared" si="94"/>
        <v>1.644781233815467</v>
      </c>
      <c r="AD125" s="9">
        <f t="shared" si="94"/>
        <v>1.1403217268503005</v>
      </c>
      <c r="AE125" s="9">
        <f t="shared" si="94"/>
        <v>0.84930034893937389</v>
      </c>
      <c r="AF125" s="9">
        <f t="shared" si="94"/>
        <v>1.5481173157733878</v>
      </c>
      <c r="AG125" s="9">
        <f t="shared" si="94"/>
        <v>0.85435676266019078</v>
      </c>
      <c r="AH125" s="9">
        <f t="shared" si="94"/>
        <v>2.2083822044553365</v>
      </c>
      <c r="AI125" s="9">
        <f t="shared" si="94"/>
        <v>0.91895585543790725</v>
      </c>
      <c r="AJ125" s="9">
        <f t="shared" si="94"/>
        <v>0.76790059944683386</v>
      </c>
      <c r="AK125" s="9">
        <f t="shared" si="94"/>
        <v>1.545275492320211</v>
      </c>
      <c r="AL125" s="9">
        <f t="shared" si="94"/>
        <v>1.359945581727213</v>
      </c>
      <c r="AM125" s="9">
        <f t="shared" si="94"/>
        <v>1.608230843920303</v>
      </c>
      <c r="AN125" s="9">
        <f ca="1">AVERAGE(OFFSET($A125,0,Fixtures!$D$6,1,3))</f>
        <v>1.2114677698683805</v>
      </c>
      <c r="AO125" s="9">
        <f ca="1">AVERAGE(OFFSET($A125,0,Fixtures!$D$6,1,6))</f>
        <v>1.3742099320823431</v>
      </c>
      <c r="AP125" s="9">
        <f ca="1">AVERAGE(OFFSET($A125,0,Fixtures!$D$6,1,9))</f>
        <v>1.2752657266332235</v>
      </c>
      <c r="AQ125" s="9">
        <f ca="1">AVERAGE(OFFSET($A125,0,Fixtures!$D$6,1,12))</f>
        <v>1.3047529779345757</v>
      </c>
      <c r="AR125" s="9">
        <f ca="1">IF(OR(Fixtures!$D$6&lt;=0,Fixtures!$D$6&gt;39),AVERAGE(A125:AM125),AVERAGE(OFFSET($A125,0,Fixtures!$D$6,1,39-Fixtures!$D$6)))</f>
        <v>1.3132334513951389</v>
      </c>
    </row>
    <row r="126" spans="1:44" x14ac:dyDescent="0.25">
      <c r="A126" s="30" t="s">
        <v>61</v>
      </c>
      <c r="B126" s="9">
        <f>MIN(VLOOKUP($A122,$A$2:$AM$12,B$14+1,FALSE),VLOOKUP($A126,$A$2:$AM$12,B$14+1,FALSE))</f>
        <v>1.0669861350861627</v>
      </c>
      <c r="C126" s="9">
        <f t="shared" ref="C126:AM126" si="95">MIN(VLOOKUP($A122,$A$2:$AM$12,C$14+1,FALSE),VLOOKUP($A126,$A$2:$AM$12,C$14+1,FALSE))</f>
        <v>1.4264313552777115</v>
      </c>
      <c r="D126" s="9">
        <f t="shared" si="95"/>
        <v>1.0344406188259261</v>
      </c>
      <c r="E126" s="9">
        <f t="shared" si="95"/>
        <v>1.1471107720131717</v>
      </c>
      <c r="F126" s="9">
        <f t="shared" si="95"/>
        <v>1.0765842839466488</v>
      </c>
      <c r="G126" s="9">
        <f t="shared" si="95"/>
        <v>0.81507418618918226</v>
      </c>
      <c r="H126" s="9">
        <f t="shared" si="95"/>
        <v>1.4074936266184426</v>
      </c>
      <c r="I126" s="9">
        <f t="shared" si="95"/>
        <v>0.98036726028021137</v>
      </c>
      <c r="J126" s="9">
        <f t="shared" si="95"/>
        <v>1.7117160960295914</v>
      </c>
      <c r="K126" s="9">
        <f t="shared" si="95"/>
        <v>0.90227832622391635</v>
      </c>
      <c r="L126" s="9">
        <f t="shared" si="95"/>
        <v>1.2989476259349695</v>
      </c>
      <c r="M126" s="9">
        <f t="shared" si="95"/>
        <v>0.91750418756382368</v>
      </c>
      <c r="N126" s="9">
        <f t="shared" si="95"/>
        <v>1.0363429965094577</v>
      </c>
      <c r="O126" s="9">
        <f t="shared" si="95"/>
        <v>0.67706371113427222</v>
      </c>
      <c r="P126" s="9">
        <f t="shared" si="95"/>
        <v>1.7626416521490054</v>
      </c>
      <c r="Q126" s="9">
        <f t="shared" si="95"/>
        <v>0.76335586673449851</v>
      </c>
      <c r="R126" s="9">
        <f t="shared" si="95"/>
        <v>0.68109469292195424</v>
      </c>
      <c r="S126" s="9">
        <f t="shared" si="95"/>
        <v>1.1954828942840729</v>
      </c>
      <c r="T126" s="9">
        <f t="shared" si="95"/>
        <v>1.4644992406655011</v>
      </c>
      <c r="U126" s="9">
        <f t="shared" si="95"/>
        <v>1.0622912294839997</v>
      </c>
      <c r="V126" s="9">
        <f t="shared" si="95"/>
        <v>0.94220647732308949</v>
      </c>
      <c r="W126" s="9">
        <f t="shared" si="95"/>
        <v>1.3478478700381964</v>
      </c>
      <c r="X126" s="9">
        <f t="shared" si="95"/>
        <v>1.1458595353586518</v>
      </c>
      <c r="Y126" s="9">
        <f t="shared" si="95"/>
        <v>1.5868794909575803</v>
      </c>
      <c r="Z126" s="9">
        <f t="shared" si="95"/>
        <v>0.95488379981400506</v>
      </c>
      <c r="AA126" s="9">
        <f t="shared" si="95"/>
        <v>1.5938928684620457</v>
      </c>
      <c r="AB126" s="9">
        <f t="shared" si="95"/>
        <v>0.80028193749594945</v>
      </c>
      <c r="AC126" s="9">
        <f t="shared" si="95"/>
        <v>1.0174377511550181</v>
      </c>
      <c r="AD126" s="9">
        <f t="shared" si="95"/>
        <v>1.0163279582396374</v>
      </c>
      <c r="AE126" s="9">
        <f t="shared" si="95"/>
        <v>1.3945979972408793</v>
      </c>
      <c r="AF126" s="9">
        <f t="shared" si="95"/>
        <v>0.84433743232862801</v>
      </c>
      <c r="AG126" s="9">
        <f t="shared" si="95"/>
        <v>1.0114161610771228</v>
      </c>
      <c r="AH126" s="9">
        <f t="shared" si="95"/>
        <v>0.86954345207216954</v>
      </c>
      <c r="AI126" s="9">
        <f t="shared" si="95"/>
        <v>0.91895585543790725</v>
      </c>
      <c r="AJ126" s="9">
        <f t="shared" si="95"/>
        <v>0.76790059944683386</v>
      </c>
      <c r="AK126" s="9">
        <f t="shared" si="95"/>
        <v>1.0684595937176451</v>
      </c>
      <c r="AL126" s="9">
        <f t="shared" si="95"/>
        <v>1.2175799571468033</v>
      </c>
      <c r="AM126" s="9">
        <f t="shared" si="95"/>
        <v>0.94637065598333037</v>
      </c>
      <c r="AN126" s="9">
        <f ca="1">AVERAGE(OFFSET($A126,0,Fixtures!$D$6,1,3))</f>
        <v>1.142787902211845</v>
      </c>
      <c r="AO126" s="9">
        <f ca="1">AVERAGE(OFFSET($A126,0,Fixtures!$D$6,1,6))</f>
        <v>1.0256101253522425</v>
      </c>
      <c r="AP126" s="9">
        <f ca="1">AVERAGE(OFFSET($A126,0,Fixtures!$D$6,1,9))</f>
        <v>0.98988631119064907</v>
      </c>
      <c r="AQ126" s="9">
        <f ca="1">AVERAGE(OFFSET($A126,0,Fixtures!$D$6,1,12))</f>
        <v>1.0179762763381517</v>
      </c>
      <c r="AR126" s="9">
        <f ca="1">IF(OR(Fixtures!$D$6&lt;=0,Fixtures!$D$6&gt;39),AVERAGE(A126:AM126),AVERAGE(OFFSET($A126,0,Fixtures!$D$6,1,39-Fixtures!$D$6)))</f>
        <v>1.0066297648950886</v>
      </c>
    </row>
    <row r="127" spans="1:44" x14ac:dyDescent="0.25">
      <c r="A127" s="30" t="s">
        <v>53</v>
      </c>
      <c r="B127" s="9">
        <f>MIN(VLOOKUP($A122,$A$2:$AM$12,B$14+1,FALSE),VLOOKUP($A127,$A$2:$AM$12,B$14+1,FALSE))</f>
        <v>1.0669861350861627</v>
      </c>
      <c r="C127" s="9">
        <f t="shared" ref="C127:AM127" si="96">MIN(VLOOKUP($A122,$A$2:$AM$12,C$14+1,FALSE),VLOOKUP($A127,$A$2:$AM$12,C$14+1,FALSE))</f>
        <v>1.399375723785296</v>
      </c>
      <c r="D127" s="9">
        <f t="shared" si="96"/>
        <v>1.0344406188259261</v>
      </c>
      <c r="E127" s="9">
        <f t="shared" si="96"/>
        <v>1.0150531436632395</v>
      </c>
      <c r="F127" s="9">
        <f t="shared" si="96"/>
        <v>1.0765842839466488</v>
      </c>
      <c r="G127" s="9">
        <f t="shared" si="96"/>
        <v>1.1510675160730672</v>
      </c>
      <c r="H127" s="9">
        <f t="shared" si="96"/>
        <v>0.87809162314470468</v>
      </c>
      <c r="I127" s="9">
        <f t="shared" si="96"/>
        <v>0.98036726028021137</v>
      </c>
      <c r="J127" s="9">
        <f t="shared" si="96"/>
        <v>1.7117160960295914</v>
      </c>
      <c r="K127" s="9">
        <f t="shared" si="96"/>
        <v>0.90227832622391635</v>
      </c>
      <c r="L127" s="9">
        <f t="shared" si="96"/>
        <v>1.3325828567119258</v>
      </c>
      <c r="M127" s="9">
        <f t="shared" si="96"/>
        <v>1.3727612161479852</v>
      </c>
      <c r="N127" s="9">
        <f t="shared" si="96"/>
        <v>1.0363429965094577</v>
      </c>
      <c r="O127" s="9">
        <f t="shared" si="96"/>
        <v>1.479275460928525</v>
      </c>
      <c r="P127" s="9">
        <f t="shared" si="96"/>
        <v>0.86215571217477238</v>
      </c>
      <c r="Q127" s="9">
        <f t="shared" si="96"/>
        <v>0.76335586673449851</v>
      </c>
      <c r="R127" s="9">
        <f t="shared" si="96"/>
        <v>1.0195392756752608</v>
      </c>
      <c r="S127" s="9">
        <f t="shared" si="96"/>
        <v>1.0961009212393893</v>
      </c>
      <c r="T127" s="9">
        <f t="shared" si="96"/>
        <v>0.9884409970910133</v>
      </c>
      <c r="U127" s="9">
        <f t="shared" si="96"/>
        <v>1.0622912294839997</v>
      </c>
      <c r="V127" s="9">
        <f t="shared" si="96"/>
        <v>1.2046353774694831</v>
      </c>
      <c r="W127" s="9">
        <f t="shared" si="96"/>
        <v>1.0287106129731474</v>
      </c>
      <c r="X127" s="9">
        <f t="shared" si="96"/>
        <v>1.1458595353586518</v>
      </c>
      <c r="Y127" s="9">
        <f t="shared" si="96"/>
        <v>1.1679720774810338</v>
      </c>
      <c r="Z127" s="9">
        <f t="shared" si="96"/>
        <v>0.93677217873230545</v>
      </c>
      <c r="AA127" s="9">
        <f t="shared" si="96"/>
        <v>1.5938928684620457</v>
      </c>
      <c r="AB127" s="9">
        <f t="shared" si="96"/>
        <v>0.73375350925942584</v>
      </c>
      <c r="AC127" s="9">
        <f t="shared" si="96"/>
        <v>1.5230154611939082</v>
      </c>
      <c r="AD127" s="9">
        <f t="shared" si="96"/>
        <v>0.909617356306747</v>
      </c>
      <c r="AE127" s="9">
        <f t="shared" si="96"/>
        <v>1.2879116194215736</v>
      </c>
      <c r="AF127" s="9">
        <f t="shared" si="96"/>
        <v>1.5481173157733878</v>
      </c>
      <c r="AG127" s="9">
        <f t="shared" si="96"/>
        <v>0.99025877962983888</v>
      </c>
      <c r="AH127" s="9">
        <f t="shared" si="96"/>
        <v>1.9906484649647291</v>
      </c>
      <c r="AI127" s="9">
        <f t="shared" si="96"/>
        <v>0.91895585543790725</v>
      </c>
      <c r="AJ127" s="9">
        <f t="shared" si="96"/>
        <v>0.76790059944683386</v>
      </c>
      <c r="AK127" s="9">
        <f t="shared" si="96"/>
        <v>1.3297429516737251</v>
      </c>
      <c r="AL127" s="9">
        <f t="shared" si="96"/>
        <v>1.7194959190721126</v>
      </c>
      <c r="AM127" s="9">
        <f t="shared" si="96"/>
        <v>1.0949053247170928</v>
      </c>
      <c r="AN127" s="9">
        <f ca="1">AVERAGE(OFFSET($A127,0,Fixtures!$D$6,1,3))</f>
        <v>1.2401814789740762</v>
      </c>
      <c r="AO127" s="9">
        <f ca="1">AVERAGE(OFFSET($A127,0,Fixtures!$D$6,1,6))</f>
        <v>1.3749281662150306</v>
      </c>
      <c r="AP127" s="9">
        <f ca="1">AVERAGE(OFFSET($A127,0,Fixtures!$D$6,1,9))</f>
        <v>1.2517964893165165</v>
      </c>
      <c r="AQ127" s="9">
        <f ca="1">AVERAGE(OFFSET($A127,0,Fixtures!$D$6,1,12))</f>
        <v>1.2767292605509943</v>
      </c>
      <c r="AR127" s="9">
        <f ca="1">IF(OR(Fixtures!$D$6&lt;=0,Fixtures!$D$6&gt;39),AVERAGE(A127:AM127),AVERAGE(OFFSET($A127,0,Fixtures!$D$6,1,39-Fixtures!$D$6)))</f>
        <v>1.2800517861488958</v>
      </c>
    </row>
    <row r="128" spans="1:44" x14ac:dyDescent="0.25">
      <c r="A128" s="30" t="s">
        <v>2</v>
      </c>
      <c r="B128" s="9">
        <f>MIN(VLOOKUP($A122,$A$2:$AM$12,B$14+1,FALSE),VLOOKUP($A128,$A$2:$AM$12,B$14+1,FALSE))</f>
        <v>1.0669861350861627</v>
      </c>
      <c r="C128" s="9">
        <f t="shared" ref="C128:AM128" si="97">MIN(VLOOKUP($A122,$A$2:$AM$12,C$14+1,FALSE),VLOOKUP($A128,$A$2:$AM$12,C$14+1,FALSE))</f>
        <v>1.6132189451446097</v>
      </c>
      <c r="D128" s="9">
        <f t="shared" si="97"/>
        <v>1.0344406188259261</v>
      </c>
      <c r="E128" s="9">
        <f t="shared" si="97"/>
        <v>1.1186954367408903</v>
      </c>
      <c r="F128" s="9">
        <f t="shared" si="97"/>
        <v>1.0765842839466488</v>
      </c>
      <c r="G128" s="9">
        <f t="shared" si="97"/>
        <v>1.2538832151432715</v>
      </c>
      <c r="H128" s="9">
        <f t="shared" si="97"/>
        <v>1.7995170453556482</v>
      </c>
      <c r="I128" s="9">
        <f t="shared" si="97"/>
        <v>0.98036726028021137</v>
      </c>
      <c r="J128" s="9">
        <f t="shared" si="97"/>
        <v>1.7117160960295914</v>
      </c>
      <c r="K128" s="9">
        <f t="shared" si="97"/>
        <v>0.90227832622391635</v>
      </c>
      <c r="L128" s="9">
        <f t="shared" si="97"/>
        <v>1.4783385005031588</v>
      </c>
      <c r="M128" s="9">
        <f t="shared" si="97"/>
        <v>1.0603246016391519</v>
      </c>
      <c r="N128" s="9">
        <f t="shared" si="97"/>
        <v>1.0363429965094577</v>
      </c>
      <c r="O128" s="9">
        <f t="shared" si="97"/>
        <v>1.8259447274621479</v>
      </c>
      <c r="P128" s="9">
        <f t="shared" si="97"/>
        <v>1.7210261277783614</v>
      </c>
      <c r="Q128" s="9">
        <f t="shared" si="97"/>
        <v>0.76335586673449851</v>
      </c>
      <c r="R128" s="9">
        <f t="shared" si="97"/>
        <v>1.8192910418317212</v>
      </c>
      <c r="S128" s="9">
        <f t="shared" si="97"/>
        <v>0.89706799086216626</v>
      </c>
      <c r="T128" s="9">
        <f t="shared" si="97"/>
        <v>1.4644992406655011</v>
      </c>
      <c r="U128" s="9">
        <f t="shared" si="97"/>
        <v>1.0622912294839997</v>
      </c>
      <c r="V128" s="9">
        <f t="shared" si="97"/>
        <v>1.2046353774694831</v>
      </c>
      <c r="W128" s="9">
        <f t="shared" si="97"/>
        <v>1.3478478700381964</v>
      </c>
      <c r="X128" s="9">
        <f t="shared" si="97"/>
        <v>1.1458595353586518</v>
      </c>
      <c r="Y128" s="9">
        <f t="shared" si="97"/>
        <v>1.5868794909575803</v>
      </c>
      <c r="Z128" s="9">
        <f t="shared" si="97"/>
        <v>1.0799234260885402</v>
      </c>
      <c r="AA128" s="9">
        <f t="shared" si="97"/>
        <v>1.5938928684620457</v>
      </c>
      <c r="AB128" s="9">
        <f t="shared" si="97"/>
        <v>1.3400645295595321</v>
      </c>
      <c r="AC128" s="9">
        <f t="shared" si="97"/>
        <v>1.2178725156063588</v>
      </c>
      <c r="AD128" s="9">
        <f t="shared" si="97"/>
        <v>1.1403217268503005</v>
      </c>
      <c r="AE128" s="9">
        <f t="shared" si="97"/>
        <v>1.1520918706615477</v>
      </c>
      <c r="AF128" s="9">
        <f t="shared" si="97"/>
        <v>1.2483659332052464</v>
      </c>
      <c r="AG128" s="9">
        <f t="shared" si="97"/>
        <v>1.2223266357391234</v>
      </c>
      <c r="AH128" s="9">
        <f t="shared" si="97"/>
        <v>1.2156369106928508</v>
      </c>
      <c r="AI128" s="9">
        <f t="shared" si="97"/>
        <v>0.91895585543790725</v>
      </c>
      <c r="AJ128" s="9">
        <f t="shared" si="97"/>
        <v>0.76790059944683386</v>
      </c>
      <c r="AK128" s="9">
        <f t="shared" si="97"/>
        <v>1.3465723602697588</v>
      </c>
      <c r="AL128" s="9">
        <f t="shared" si="97"/>
        <v>1.8730848028683442</v>
      </c>
      <c r="AM128" s="9">
        <f t="shared" si="97"/>
        <v>1.608230843920303</v>
      </c>
      <c r="AN128" s="9">
        <f ca="1">AVERAGE(OFFSET($A128,0,Fixtures!$D$6,1,3))</f>
        <v>1.1700953710394024</v>
      </c>
      <c r="AO128" s="9">
        <f ca="1">AVERAGE(OFFSET($A128,0,Fixtures!$D$6,1,6))</f>
        <v>1.1994359321259045</v>
      </c>
      <c r="AP128" s="9">
        <f ca="1">AVERAGE(OFFSET($A128,0,Fixtures!$D$6,1,9))</f>
        <v>1.1366716008788809</v>
      </c>
      <c r="AQ128" s="9">
        <f ca="1">AVERAGE(OFFSET($A128,0,Fixtures!$D$6,1,12))</f>
        <v>1.2401212854781647</v>
      </c>
      <c r="AR128" s="9">
        <f ca="1">IF(OR(Fixtures!$D$6&lt;=0,Fixtures!$D$6&gt;39),AVERAGE(A128:AM128),AVERAGE(OFFSET($A128,0,Fixtures!$D$6,1,39-Fixtures!$D$6)))</f>
        <v>1.2464872776998706</v>
      </c>
    </row>
    <row r="129" spans="1:44" x14ac:dyDescent="0.25">
      <c r="A129" s="30" t="s">
        <v>113</v>
      </c>
      <c r="B129" s="9">
        <f>MIN(VLOOKUP($A122,$A$2:$AM$12,B$14+1,FALSE),VLOOKUP($A129,$A$2:$AM$12,B$14+1,FALSE))</f>
        <v>1.0669861350861627</v>
      </c>
      <c r="C129" s="9">
        <f t="shared" ref="C129:AM129" si="98">MIN(VLOOKUP($A122,$A$2:$AM$12,C$14+1,FALSE),VLOOKUP($A129,$A$2:$AM$12,C$14+1,FALSE))</f>
        <v>0.8905675399802121</v>
      </c>
      <c r="D129" s="9">
        <f t="shared" si="98"/>
        <v>1.0344406188259261</v>
      </c>
      <c r="E129" s="9">
        <f t="shared" si="98"/>
        <v>1.1471107720131717</v>
      </c>
      <c r="F129" s="9">
        <f t="shared" si="98"/>
        <v>1.0765842839466488</v>
      </c>
      <c r="G129" s="9">
        <f t="shared" si="98"/>
        <v>1.7954186134276231</v>
      </c>
      <c r="H129" s="9">
        <f t="shared" si="98"/>
        <v>1.3224804301476139</v>
      </c>
      <c r="I129" s="9">
        <f t="shared" si="98"/>
        <v>0.98036726028021137</v>
      </c>
      <c r="J129" s="9">
        <f t="shared" si="98"/>
        <v>1.5631574747463026</v>
      </c>
      <c r="K129" s="9">
        <f t="shared" si="98"/>
        <v>0.90227832622391635</v>
      </c>
      <c r="L129" s="9">
        <f t="shared" si="98"/>
        <v>1.4783385005031588</v>
      </c>
      <c r="M129" s="9">
        <f t="shared" si="98"/>
        <v>1.1040161050091735</v>
      </c>
      <c r="N129" s="9">
        <f t="shared" si="98"/>
        <v>1.0363429965094577</v>
      </c>
      <c r="O129" s="9">
        <f t="shared" si="98"/>
        <v>1.2485613607104713</v>
      </c>
      <c r="P129" s="9">
        <f t="shared" si="98"/>
        <v>2.0832883662487212</v>
      </c>
      <c r="Q129" s="9">
        <f t="shared" si="98"/>
        <v>0.76335586673449851</v>
      </c>
      <c r="R129" s="9">
        <f t="shared" si="98"/>
        <v>2.4160796289728279</v>
      </c>
      <c r="S129" s="9">
        <f t="shared" si="98"/>
        <v>1.3916259299816616</v>
      </c>
      <c r="T129" s="9">
        <f t="shared" si="98"/>
        <v>1.4644992406655011</v>
      </c>
      <c r="U129" s="9">
        <f t="shared" si="98"/>
        <v>1.0622912294839997</v>
      </c>
      <c r="V129" s="9">
        <f t="shared" si="98"/>
        <v>0.8852968168756753</v>
      </c>
      <c r="W129" s="9">
        <f t="shared" si="98"/>
        <v>1.3478478700381964</v>
      </c>
      <c r="X129" s="9">
        <f t="shared" si="98"/>
        <v>1.0464112021028968</v>
      </c>
      <c r="Y129" s="9">
        <f t="shared" si="98"/>
        <v>1.5868794909575803</v>
      </c>
      <c r="Z129" s="9">
        <f t="shared" si="98"/>
        <v>1.2426245890328216</v>
      </c>
      <c r="AA129" s="9">
        <f t="shared" si="98"/>
        <v>1.5938928684620457</v>
      </c>
      <c r="AB129" s="9">
        <f t="shared" si="98"/>
        <v>2.0788486114540867</v>
      </c>
      <c r="AC129" s="9">
        <f t="shared" si="98"/>
        <v>1.6173756193950335</v>
      </c>
      <c r="AD129" s="9">
        <f t="shared" si="98"/>
        <v>1.1403217268503005</v>
      </c>
      <c r="AE129" s="9">
        <f t="shared" si="98"/>
        <v>1.3945979972408793</v>
      </c>
      <c r="AF129" s="9">
        <f t="shared" si="98"/>
        <v>1.4411254844325738</v>
      </c>
      <c r="AG129" s="9">
        <f t="shared" si="98"/>
        <v>1.2223266357391234</v>
      </c>
      <c r="AH129" s="9">
        <f t="shared" si="98"/>
        <v>1.2374299723182696</v>
      </c>
      <c r="AI129" s="9">
        <f t="shared" si="98"/>
        <v>0.91895585543790725</v>
      </c>
      <c r="AJ129" s="9">
        <f t="shared" si="98"/>
        <v>0.76790059944683386</v>
      </c>
      <c r="AK129" s="9">
        <f t="shared" si="98"/>
        <v>1.545275492320211</v>
      </c>
      <c r="AL129" s="9">
        <f t="shared" si="98"/>
        <v>1.201891799071384</v>
      </c>
      <c r="AM129" s="9">
        <f t="shared" si="98"/>
        <v>1.608230843920303</v>
      </c>
      <c r="AN129" s="9">
        <f ca="1">AVERAGE(OFFSET($A129,0,Fixtures!$D$6,1,3))</f>
        <v>1.3840984478287377</v>
      </c>
      <c r="AO129" s="9">
        <f ca="1">AVERAGE(OFFSET($A129,0,Fixtures!$D$6,1,6))</f>
        <v>1.3421962393293632</v>
      </c>
      <c r="AP129" s="9">
        <f ca="1">AVERAGE(OFFSET($A129,0,Fixtures!$D$6,1,9))</f>
        <v>1.2539232647979037</v>
      </c>
      <c r="AQ129" s="9">
        <f ca="1">AVERAGE(OFFSET($A129,0,Fixtures!$D$6,1,12))</f>
        <v>1.2899608728334631</v>
      </c>
      <c r="AR129" s="9">
        <f ca="1">IF(OR(Fixtures!$D$6&lt;=0,Fixtures!$D$6&gt;39),AVERAGE(A129:AM129),AVERAGE(OFFSET($A129,0,Fixtures!$D$6,1,39-Fixtures!$D$6)))</f>
        <v>1.2814029114702563</v>
      </c>
    </row>
    <row r="130" spans="1:44" x14ac:dyDescent="0.25">
      <c r="A130" s="30" t="s">
        <v>112</v>
      </c>
      <c r="B130" s="9">
        <f>MIN(VLOOKUP($A122,$A$2:$AM$12,B$14+1,FALSE),VLOOKUP($A130,$A$2:$AM$12,B$14+1,FALSE))</f>
        <v>1.0607137283261923</v>
      </c>
      <c r="C130" s="9">
        <f t="shared" ref="C130:AM130" si="99">MIN(VLOOKUP($A122,$A$2:$AM$12,C$14+1,FALSE),VLOOKUP($A130,$A$2:$AM$12,C$14+1,FALSE))</f>
        <v>0.60073697146598304</v>
      </c>
      <c r="D130" s="9">
        <f t="shared" si="99"/>
        <v>1.0344406188259261</v>
      </c>
      <c r="E130" s="9">
        <f t="shared" si="99"/>
        <v>1.1471107720131717</v>
      </c>
      <c r="F130" s="9">
        <f t="shared" si="99"/>
        <v>0.96193247906420998</v>
      </c>
      <c r="G130" s="9">
        <f t="shared" si="99"/>
        <v>1.4608230325768732</v>
      </c>
      <c r="H130" s="9">
        <f t="shared" si="99"/>
        <v>1.3249469605716198</v>
      </c>
      <c r="I130" s="9">
        <f t="shared" si="99"/>
        <v>0.98036726028021137</v>
      </c>
      <c r="J130" s="9">
        <f t="shared" si="99"/>
        <v>0.84723784862313356</v>
      </c>
      <c r="K130" s="9">
        <f t="shared" si="99"/>
        <v>0.90227832622391635</v>
      </c>
      <c r="L130" s="9">
        <f t="shared" si="99"/>
        <v>0.81556922564349443</v>
      </c>
      <c r="M130" s="9">
        <f t="shared" si="99"/>
        <v>1.3470665365254089</v>
      </c>
      <c r="N130" s="9">
        <f t="shared" si="99"/>
        <v>1.0363429965094577</v>
      </c>
      <c r="O130" s="9">
        <f t="shared" si="99"/>
        <v>1.4161631121705383</v>
      </c>
      <c r="P130" s="9">
        <f t="shared" si="99"/>
        <v>0.60431353265416132</v>
      </c>
      <c r="Q130" s="9">
        <f t="shared" si="99"/>
        <v>0.76335586673449851</v>
      </c>
      <c r="R130" s="9">
        <f t="shared" si="99"/>
        <v>0.83598966592739909</v>
      </c>
      <c r="S130" s="9">
        <f t="shared" si="99"/>
        <v>1.2543433755702671</v>
      </c>
      <c r="T130" s="9">
        <f t="shared" si="99"/>
        <v>0.74915359315701668</v>
      </c>
      <c r="U130" s="9">
        <f t="shared" si="99"/>
        <v>1.0622912294839997</v>
      </c>
      <c r="V130" s="9">
        <f t="shared" si="99"/>
        <v>1.2046353774694831</v>
      </c>
      <c r="W130" s="9">
        <f t="shared" si="99"/>
        <v>0.81407211445591943</v>
      </c>
      <c r="X130" s="9">
        <f t="shared" si="99"/>
        <v>1.1458595353586518</v>
      </c>
      <c r="Y130" s="9">
        <f t="shared" si="99"/>
        <v>1.5639355506409605</v>
      </c>
      <c r="Z130" s="9">
        <f t="shared" si="99"/>
        <v>0.89739720428869085</v>
      </c>
      <c r="AA130" s="9">
        <f t="shared" si="99"/>
        <v>0.71006456193736833</v>
      </c>
      <c r="AB130" s="9">
        <f t="shared" si="99"/>
        <v>0.83968440843960013</v>
      </c>
      <c r="AC130" s="9">
        <f t="shared" si="99"/>
        <v>1.2488240688545098</v>
      </c>
      <c r="AD130" s="9">
        <f t="shared" si="99"/>
        <v>0.7231892509954444</v>
      </c>
      <c r="AE130" s="9">
        <f t="shared" si="99"/>
        <v>0.9027399685327594</v>
      </c>
      <c r="AF130" s="9">
        <f t="shared" si="99"/>
        <v>1.5481173157733878</v>
      </c>
      <c r="AG130" s="9">
        <f t="shared" si="99"/>
        <v>0.90175528478147204</v>
      </c>
      <c r="AH130" s="9">
        <f t="shared" si="99"/>
        <v>1.2183194605291707</v>
      </c>
      <c r="AI130" s="9">
        <f t="shared" si="99"/>
        <v>0.91895585543790725</v>
      </c>
      <c r="AJ130" s="9">
        <f t="shared" si="99"/>
        <v>0.76790059944683386</v>
      </c>
      <c r="AK130" s="9">
        <f t="shared" si="99"/>
        <v>1.545275492320211</v>
      </c>
      <c r="AL130" s="9">
        <f t="shared" si="99"/>
        <v>0.97790632759278273</v>
      </c>
      <c r="AM130" s="9">
        <f t="shared" si="99"/>
        <v>1.4369608637872768</v>
      </c>
      <c r="AN130" s="9">
        <f ca="1">AVERAGE(OFFSET($A130,0,Fixtures!$D$6,1,3))</f>
        <v>0.95825109612757109</v>
      </c>
      <c r="AO130" s="9">
        <f ca="1">AVERAGE(OFFSET($A130,0,Fixtures!$D$6,1,6))</f>
        <v>1.0904908915777904</v>
      </c>
      <c r="AP130" s="9">
        <f ca="1">AVERAGE(OFFSET($A130,0,Fixtures!$D$6,1,9))</f>
        <v>1.0861196996301885</v>
      </c>
      <c r="AQ130" s="9">
        <f ca="1">AVERAGE(OFFSET($A130,0,Fixtures!$D$6,1,12))</f>
        <v>1.0956829653482771</v>
      </c>
      <c r="AR130" s="9">
        <f ca="1">IF(OR(Fixtures!$D$6&lt;=0,Fixtures!$D$6&gt;39),AVERAGE(A130:AM130),AVERAGE(OFFSET($A130,0,Fixtures!$D$6,1,39-Fixtures!$D$6)))</f>
        <v>1.1081767716410686</v>
      </c>
    </row>
    <row r="131" spans="1:44" x14ac:dyDescent="0.25">
      <c r="A131" s="30" t="s">
        <v>10</v>
      </c>
      <c r="B131" s="9">
        <f>MIN(VLOOKUP($A122,$A$2:$AM$12,B$14+1,FALSE),VLOOKUP($A131,$A$2:$AM$12,B$14+1,FALSE))</f>
        <v>1.0669861350861627</v>
      </c>
      <c r="C131" s="9">
        <f t="shared" ref="C131:AM131" si="100">MIN(VLOOKUP($A122,$A$2:$AM$12,C$14+1,FALSE),VLOOKUP($A131,$A$2:$AM$12,C$14+1,FALSE))</f>
        <v>1.5739591914528084</v>
      </c>
      <c r="D131" s="9">
        <f t="shared" si="100"/>
        <v>1.0344406188259261</v>
      </c>
      <c r="E131" s="9">
        <f t="shared" si="100"/>
        <v>1.1471107720131717</v>
      </c>
      <c r="F131" s="9">
        <f t="shared" si="100"/>
        <v>1.0765842839466488</v>
      </c>
      <c r="G131" s="9">
        <f t="shared" si="100"/>
        <v>0.84351500629433729</v>
      </c>
      <c r="H131" s="9">
        <f t="shared" si="100"/>
        <v>1.6002359488774867</v>
      </c>
      <c r="I131" s="9">
        <f t="shared" si="100"/>
        <v>0.98036726028021137</v>
      </c>
      <c r="J131" s="9">
        <f t="shared" si="100"/>
        <v>1.6823186235587775</v>
      </c>
      <c r="K131" s="9">
        <f t="shared" si="100"/>
        <v>0.90227832622391635</v>
      </c>
      <c r="L131" s="9">
        <f t="shared" si="100"/>
        <v>1.4783385005031588</v>
      </c>
      <c r="M131" s="9">
        <f t="shared" si="100"/>
        <v>1.1616952968671845</v>
      </c>
      <c r="N131" s="9">
        <f t="shared" si="100"/>
        <v>1.0363429965094577</v>
      </c>
      <c r="O131" s="9">
        <f t="shared" si="100"/>
        <v>0.88995048016916167</v>
      </c>
      <c r="P131" s="9">
        <f t="shared" si="100"/>
        <v>0.8591063662450833</v>
      </c>
      <c r="Q131" s="9">
        <f t="shared" si="100"/>
        <v>0.76335586673449851</v>
      </c>
      <c r="R131" s="9">
        <f t="shared" si="100"/>
        <v>0.96706987161246127</v>
      </c>
      <c r="S131" s="9">
        <f t="shared" si="100"/>
        <v>1.3916259299816616</v>
      </c>
      <c r="T131" s="9">
        <f t="shared" si="100"/>
        <v>1.4644992406655011</v>
      </c>
      <c r="U131" s="9">
        <f t="shared" si="100"/>
        <v>0.71364024826810935</v>
      </c>
      <c r="V131" s="9">
        <f t="shared" si="100"/>
        <v>1.0712323294138546</v>
      </c>
      <c r="W131" s="9">
        <f t="shared" si="100"/>
        <v>1.3478478700381964</v>
      </c>
      <c r="X131" s="9">
        <f t="shared" si="100"/>
        <v>1.1261802356054624</v>
      </c>
      <c r="Y131" s="9">
        <f t="shared" si="100"/>
        <v>1.06605518568446</v>
      </c>
      <c r="Z131" s="9">
        <f t="shared" si="100"/>
        <v>1.2426245890328216</v>
      </c>
      <c r="AA131" s="9">
        <f t="shared" si="100"/>
        <v>0.96884835179652373</v>
      </c>
      <c r="AB131" s="9">
        <f t="shared" si="100"/>
        <v>0.9931066358145485</v>
      </c>
      <c r="AC131" s="9">
        <f t="shared" si="100"/>
        <v>1.4446352403099734</v>
      </c>
      <c r="AD131" s="9">
        <f t="shared" si="100"/>
        <v>0.71788899295257413</v>
      </c>
      <c r="AE131" s="9">
        <f t="shared" si="100"/>
        <v>1.2833564236500627</v>
      </c>
      <c r="AF131" s="9">
        <f t="shared" si="100"/>
        <v>1.0064688163907836</v>
      </c>
      <c r="AG131" s="9">
        <f t="shared" si="100"/>
        <v>1.2223266357391234</v>
      </c>
      <c r="AH131" s="9">
        <f t="shared" si="100"/>
        <v>1.8578636036186367</v>
      </c>
      <c r="AI131" s="9">
        <f t="shared" si="100"/>
        <v>0.91895585543790725</v>
      </c>
      <c r="AJ131" s="9">
        <f t="shared" si="100"/>
        <v>0.76790059944683386</v>
      </c>
      <c r="AK131" s="9">
        <f t="shared" si="100"/>
        <v>0.99749577297262859</v>
      </c>
      <c r="AL131" s="9">
        <f t="shared" si="100"/>
        <v>1.260065626686603</v>
      </c>
      <c r="AM131" s="9">
        <f t="shared" si="100"/>
        <v>0.91651818700652388</v>
      </c>
      <c r="AN131" s="9">
        <f ca="1">AVERAGE(OFFSET($A131,0,Fixtures!$D$6,1,3))</f>
        <v>1.1486268856375368</v>
      </c>
      <c r="AO131" s="9">
        <f ca="1">AVERAGE(OFFSET($A131,0,Fixtures!$D$6,1,6))</f>
        <v>1.2554232854435257</v>
      </c>
      <c r="AP131" s="9">
        <f ca="1">AVERAGE(OFFSET($A131,0,Fixtures!$D$6,1,9))</f>
        <v>1.1352102156131694</v>
      </c>
      <c r="AQ131" s="9">
        <f ca="1">AVERAGE(OFFSET($A131,0,Fixtures!$D$6,1,12))</f>
        <v>1.1285085533207655</v>
      </c>
      <c r="AR131" s="9">
        <f ca="1">IF(OR(Fixtures!$D$6&lt;=0,Fixtures!$D$6&gt;39),AVERAGE(A131:AM131),AVERAGE(OFFSET($A131,0,Fixtures!$D$6,1,39-Fixtures!$D$6)))</f>
        <v>1.126679614019241</v>
      </c>
    </row>
    <row r="132" spans="1:44" x14ac:dyDescent="0.25">
      <c r="A132" s="30" t="s">
        <v>63</v>
      </c>
      <c r="B132" s="9">
        <f>MIN(VLOOKUP($A122,$A$2:$AM$12,B$14+1,FALSE),VLOOKUP($A132,$A$2:$AM$12,B$14+1,FALSE))</f>
        <v>1.0669861350861627</v>
      </c>
      <c r="C132" s="9">
        <f t="shared" ref="C132:AM132" si="101">MIN(VLOOKUP($A122,$A$2:$AM$12,C$14+1,FALSE),VLOOKUP($A132,$A$2:$AM$12,C$14+1,FALSE))</f>
        <v>1.8562663613947095</v>
      </c>
      <c r="D132" s="9">
        <f t="shared" si="101"/>
        <v>1.0344406188259261</v>
      </c>
      <c r="E132" s="9">
        <f t="shared" si="101"/>
        <v>1.1188568561909493</v>
      </c>
      <c r="F132" s="9">
        <f t="shared" si="101"/>
        <v>1.0765842839466488</v>
      </c>
      <c r="G132" s="9">
        <f t="shared" si="101"/>
        <v>1.6943471264690084</v>
      </c>
      <c r="H132" s="9">
        <f t="shared" si="101"/>
        <v>1.6410459997297449</v>
      </c>
      <c r="I132" s="9">
        <f t="shared" si="101"/>
        <v>0.92940911160796003</v>
      </c>
      <c r="J132" s="9">
        <f t="shared" si="101"/>
        <v>1.7117160960295914</v>
      </c>
      <c r="K132" s="9">
        <f t="shared" si="101"/>
        <v>0.90227832622391635</v>
      </c>
      <c r="L132" s="9">
        <f t="shared" si="101"/>
        <v>0.93494246266575209</v>
      </c>
      <c r="M132" s="9">
        <f t="shared" si="101"/>
        <v>1.3727612161479852</v>
      </c>
      <c r="N132" s="9">
        <f t="shared" si="101"/>
        <v>1.0363429965094577</v>
      </c>
      <c r="O132" s="9">
        <f t="shared" si="101"/>
        <v>1.8259447274621479</v>
      </c>
      <c r="P132" s="9">
        <f t="shared" si="101"/>
        <v>2.0832883662487212</v>
      </c>
      <c r="Q132" s="9">
        <f t="shared" si="101"/>
        <v>0.76335586673449851</v>
      </c>
      <c r="R132" s="9">
        <f t="shared" si="101"/>
        <v>2.2231435441185665</v>
      </c>
      <c r="S132" s="9">
        <f t="shared" si="101"/>
        <v>1.3916259299816616</v>
      </c>
      <c r="T132" s="9">
        <f t="shared" si="101"/>
        <v>1.3883765741304095</v>
      </c>
      <c r="U132" s="9">
        <f t="shared" si="101"/>
        <v>1.0622912294839997</v>
      </c>
      <c r="V132" s="9">
        <f t="shared" si="101"/>
        <v>1.0985514543645398</v>
      </c>
      <c r="W132" s="9">
        <f t="shared" si="101"/>
        <v>1.3478478700381964</v>
      </c>
      <c r="X132" s="9">
        <f t="shared" si="101"/>
        <v>1.1458595353586518</v>
      </c>
      <c r="Y132" s="9">
        <f t="shared" si="101"/>
        <v>1.5868794909575803</v>
      </c>
      <c r="Z132" s="9">
        <f t="shared" si="101"/>
        <v>1.2426245890328216</v>
      </c>
      <c r="AA132" s="9">
        <f t="shared" si="101"/>
        <v>1.5938928684620457</v>
      </c>
      <c r="AB132" s="9">
        <f t="shared" si="101"/>
        <v>2.0788486114540867</v>
      </c>
      <c r="AC132" s="9">
        <f t="shared" si="101"/>
        <v>1.4882200584595364</v>
      </c>
      <c r="AD132" s="9">
        <f t="shared" si="101"/>
        <v>1.1403217268503005</v>
      </c>
      <c r="AE132" s="9">
        <f t="shared" si="101"/>
        <v>1.3945979972408793</v>
      </c>
      <c r="AF132" s="9">
        <f t="shared" si="101"/>
        <v>1.5481173157733878</v>
      </c>
      <c r="AG132" s="9">
        <f t="shared" si="101"/>
        <v>1.2223266357391234</v>
      </c>
      <c r="AH132" s="9">
        <f t="shared" si="101"/>
        <v>1.3966424442290866</v>
      </c>
      <c r="AI132" s="9">
        <f t="shared" si="101"/>
        <v>0.91895585543790725</v>
      </c>
      <c r="AJ132" s="9">
        <f t="shared" si="101"/>
        <v>0.76790059944683386</v>
      </c>
      <c r="AK132" s="9">
        <f t="shared" si="101"/>
        <v>1.1590266764751642</v>
      </c>
      <c r="AL132" s="9">
        <f t="shared" si="101"/>
        <v>1.9872913346136998</v>
      </c>
      <c r="AM132" s="9">
        <f t="shared" si="101"/>
        <v>1.2933720573697298</v>
      </c>
      <c r="AN132" s="9">
        <f ca="1">AVERAGE(OFFSET($A132,0,Fixtures!$D$6,1,3))</f>
        <v>1.3410465941835721</v>
      </c>
      <c r="AO132" s="9">
        <f ca="1">AVERAGE(OFFSET($A132,0,Fixtures!$D$6,1,6))</f>
        <v>1.3650376963820523</v>
      </c>
      <c r="AP132" s="9">
        <f ca="1">AVERAGE(OFFSET($A132,0,Fixtures!$D$6,1,9))</f>
        <v>1.2262343677391356</v>
      </c>
      <c r="AQ132" s="9">
        <f ca="1">AVERAGE(OFFSET($A132,0,Fixtures!$D$6,1,12))</f>
        <v>1.3048182746516017</v>
      </c>
      <c r="AR132" s="9">
        <f ca="1">IF(OR(Fixtures!$D$6&lt;=0,Fixtures!$D$6&gt;39),AVERAGE(A132:AM132),AVERAGE(OFFSET($A132,0,Fixtures!$D$6,1,39-Fixtures!$D$6)))</f>
        <v>1.3015247910577863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si="102">MIN(VLOOKUP($A134,$A$2:$AM$12,B$14+1,FALSE),VLOOKUP($A135,$A$2:$AM$12,B$14+1,FALSE))</f>
        <v>2.2493747589863706</v>
      </c>
      <c r="C135" s="9">
        <f t="shared" si="102"/>
        <v>1.1856885013211103</v>
      </c>
      <c r="D135" s="9">
        <f t="shared" si="102"/>
        <v>1.6329392426405744</v>
      </c>
      <c r="E135" s="9">
        <f t="shared" si="102"/>
        <v>1.1188568561909493</v>
      </c>
      <c r="F135" s="9">
        <f t="shared" si="102"/>
        <v>1.359363636910647</v>
      </c>
      <c r="G135" s="9">
        <f t="shared" si="102"/>
        <v>1.6943471264690084</v>
      </c>
      <c r="H135" s="9">
        <f t="shared" si="102"/>
        <v>1.3618635610238341</v>
      </c>
      <c r="I135" s="9">
        <f t="shared" si="102"/>
        <v>0.92940911160796003</v>
      </c>
      <c r="J135" s="9">
        <f t="shared" si="102"/>
        <v>1.402131864050512</v>
      </c>
      <c r="K135" s="9">
        <f t="shared" si="102"/>
        <v>1.1936271195823149</v>
      </c>
      <c r="L135" s="9">
        <f t="shared" si="102"/>
        <v>0.93494246266575209</v>
      </c>
      <c r="M135" s="9">
        <f t="shared" si="102"/>
        <v>1.8848801742664569</v>
      </c>
      <c r="N135" s="9">
        <f t="shared" si="102"/>
        <v>1.009102052503192</v>
      </c>
      <c r="O135" s="9">
        <f t="shared" si="102"/>
        <v>2.6887728675144058</v>
      </c>
      <c r="P135" s="9">
        <f t="shared" si="102"/>
        <v>2.1909670329802795</v>
      </c>
      <c r="Q135" s="9">
        <f t="shared" si="102"/>
        <v>1.3107742882677802</v>
      </c>
      <c r="R135" s="9">
        <f t="shared" si="102"/>
        <v>1.924505841914298</v>
      </c>
      <c r="S135" s="9">
        <f t="shared" si="102"/>
        <v>1.6062655997953419</v>
      </c>
      <c r="T135" s="9">
        <f t="shared" si="102"/>
        <v>1.2076045266148052</v>
      </c>
      <c r="U135" s="9">
        <f t="shared" si="102"/>
        <v>1.6979657092446216</v>
      </c>
      <c r="V135" s="9">
        <f t="shared" si="102"/>
        <v>1.0985514543645398</v>
      </c>
      <c r="W135" s="9">
        <f t="shared" si="102"/>
        <v>1.7830726107340751</v>
      </c>
      <c r="X135" s="9">
        <f t="shared" si="102"/>
        <v>1.5129334373176269</v>
      </c>
      <c r="Y135" s="9">
        <f t="shared" si="102"/>
        <v>1.2509606150546317</v>
      </c>
      <c r="Z135" s="9">
        <f t="shared" si="102"/>
        <v>1.29908824851326</v>
      </c>
      <c r="AA135" s="9">
        <f t="shared" si="102"/>
        <v>1.5057797973379834</v>
      </c>
      <c r="AB135" s="9">
        <f t="shared" si="102"/>
        <v>2.39948317994119</v>
      </c>
      <c r="AC135" s="9">
        <f t="shared" si="102"/>
        <v>1.2883055635955218</v>
      </c>
      <c r="AD135" s="9">
        <f t="shared" si="102"/>
        <v>1.9580702330913755</v>
      </c>
      <c r="AE135" s="9">
        <f t="shared" si="102"/>
        <v>1.4666804105074596</v>
      </c>
      <c r="AF135" s="9">
        <f t="shared" si="102"/>
        <v>1.5074240537393362</v>
      </c>
      <c r="AG135" s="9">
        <f t="shared" si="102"/>
        <v>1.5830174280344158</v>
      </c>
      <c r="AH135" s="9">
        <f t="shared" si="102"/>
        <v>1.3966424442290866</v>
      </c>
      <c r="AI135" s="9">
        <f t="shared" si="102"/>
        <v>1.2617792902114295</v>
      </c>
      <c r="AJ135" s="9">
        <f t="shared" si="102"/>
        <v>1.0031297963135244</v>
      </c>
      <c r="AK135" s="9">
        <f t="shared" si="102"/>
        <v>1.1590266764751642</v>
      </c>
      <c r="AL135" s="9">
        <f t="shared" si="102"/>
        <v>1.4147448398996327</v>
      </c>
      <c r="AM135" s="9">
        <f t="shared" si="102"/>
        <v>1.2933720573697298</v>
      </c>
      <c r="AN135" s="9">
        <f ca="1">AVERAGE(OFFSET($A135,0,Fixtures!$D$6,1,3))</f>
        <v>1.5710187357314522</v>
      </c>
      <c r="AO135" s="9">
        <f ca="1">AVERAGE(OFFSET($A135,0,Fixtures!$D$6,1,6))</f>
        <v>1.5333566888661991</v>
      </c>
      <c r="AP135" s="9">
        <f ca="1">AVERAGE(OFFSET($A135,0,Fixtures!$D$6,1,9))</f>
        <v>1.4026750995774793</v>
      </c>
      <c r="AQ135" s="9">
        <f ca="1">AVERAGE(OFFSET($A135,0,Fixtures!$D$6,1,12))</f>
        <v>1.4086009607665106</v>
      </c>
      <c r="AR135" s="9">
        <f ca="1">IF(OR(Fixtures!$D$6&lt;=0,Fixtures!$D$6&gt;39),AVERAGE(A135:AM135),AVERAGE(OFFSET($A135,0,Fixtures!$D$6,1,39-Fixtures!$D$6)))</f>
        <v>1.3938357084969706</v>
      </c>
    </row>
    <row r="136" spans="1:44" x14ac:dyDescent="0.25">
      <c r="A136" s="30" t="s">
        <v>121</v>
      </c>
      <c r="B136" s="9">
        <f>MIN(VLOOKUP($A134,$A$2:$AM$12,B$14+1,FALSE),VLOOKUP($A136,$A$2:$AM$12,B$14+1,FALSE))</f>
        <v>1.368919209230899</v>
      </c>
      <c r="C136" s="9">
        <f t="shared" ref="C136:AM136" si="103">MIN(VLOOKUP($A134,$A$2:$AM$12,C$14+1,FALSE),VLOOKUP($A136,$A$2:$AM$12,C$14+1,FALSE))</f>
        <v>0.99579393754895684</v>
      </c>
      <c r="D136" s="9">
        <f t="shared" si="103"/>
        <v>1.1766605365469094</v>
      </c>
      <c r="E136" s="9">
        <f t="shared" si="103"/>
        <v>1.1188568561909493</v>
      </c>
      <c r="F136" s="9">
        <f t="shared" si="103"/>
        <v>0.99762524243945816</v>
      </c>
      <c r="G136" s="9">
        <f t="shared" si="103"/>
        <v>1.1042547360179036</v>
      </c>
      <c r="H136" s="9">
        <f t="shared" si="103"/>
        <v>1.6410459997297449</v>
      </c>
      <c r="I136" s="9">
        <f t="shared" si="103"/>
        <v>0.92940911160796003</v>
      </c>
      <c r="J136" s="9">
        <f t="shared" si="103"/>
        <v>1.5275937042281273</v>
      </c>
      <c r="K136" s="9">
        <f t="shared" si="103"/>
        <v>1.1936271195823149</v>
      </c>
      <c r="L136" s="9">
        <f t="shared" si="103"/>
        <v>0.88462368266126012</v>
      </c>
      <c r="M136" s="9">
        <f t="shared" si="103"/>
        <v>1.8848801742664569</v>
      </c>
      <c r="N136" s="9">
        <f t="shared" si="103"/>
        <v>1.3424958433540375</v>
      </c>
      <c r="O136" s="9">
        <f t="shared" si="103"/>
        <v>2.4210593957045048</v>
      </c>
      <c r="P136" s="9">
        <f t="shared" si="103"/>
        <v>1.5481473710619753</v>
      </c>
      <c r="Q136" s="9">
        <f t="shared" si="103"/>
        <v>1.1596302233400329</v>
      </c>
      <c r="R136" s="9">
        <f t="shared" si="103"/>
        <v>1.0977193294494663</v>
      </c>
      <c r="S136" s="9">
        <f t="shared" si="103"/>
        <v>0.94374075862037987</v>
      </c>
      <c r="T136" s="9">
        <f t="shared" si="103"/>
        <v>1.3883765741304095</v>
      </c>
      <c r="U136" s="9">
        <f t="shared" si="103"/>
        <v>0.86856922561235106</v>
      </c>
      <c r="V136" s="9">
        <f t="shared" si="103"/>
        <v>1.0985514543645398</v>
      </c>
      <c r="W136" s="9">
        <f t="shared" si="103"/>
        <v>1.7830726107340751</v>
      </c>
      <c r="X136" s="9">
        <f t="shared" si="103"/>
        <v>1.0226040499378373</v>
      </c>
      <c r="Y136" s="9">
        <f t="shared" si="103"/>
        <v>1.297492299988821</v>
      </c>
      <c r="Z136" s="9">
        <f t="shared" si="103"/>
        <v>1.29908824851326</v>
      </c>
      <c r="AA136" s="9">
        <f t="shared" si="103"/>
        <v>0.91638393345208924</v>
      </c>
      <c r="AB136" s="9">
        <f t="shared" si="103"/>
        <v>1.4097855776921724</v>
      </c>
      <c r="AC136" s="9">
        <f t="shared" si="103"/>
        <v>0.734836906490965</v>
      </c>
      <c r="AD136" s="9">
        <f t="shared" si="103"/>
        <v>1.732287123754864</v>
      </c>
      <c r="AE136" s="9">
        <f t="shared" si="103"/>
        <v>1.0363631161654543</v>
      </c>
      <c r="AF136" s="9">
        <f t="shared" si="103"/>
        <v>2.0054567536523282</v>
      </c>
      <c r="AG136" s="9">
        <f t="shared" si="103"/>
        <v>1.3396348124694657</v>
      </c>
      <c r="AH136" s="9">
        <f t="shared" si="103"/>
        <v>1.3214748839754631</v>
      </c>
      <c r="AI136" s="9">
        <f t="shared" si="103"/>
        <v>1.2617792902114295</v>
      </c>
      <c r="AJ136" s="9">
        <f t="shared" si="103"/>
        <v>1.6713787604827761</v>
      </c>
      <c r="AK136" s="9">
        <f t="shared" si="103"/>
        <v>1.1590266764751642</v>
      </c>
      <c r="AL136" s="9">
        <f t="shared" si="103"/>
        <v>0.7392118480781007</v>
      </c>
      <c r="AM136" s="9">
        <f t="shared" si="103"/>
        <v>1.2933720573697298</v>
      </c>
      <c r="AN136" s="9">
        <f ca="1">AVERAGE(OFFSET($A136,0,Fixtures!$D$6,1,3))</f>
        <v>1.167829048803761</v>
      </c>
      <c r="AO136" s="9">
        <f ca="1">AVERAGE(OFFSET($A136,0,Fixtures!$D$6,1,6))</f>
        <v>1.3616755994180902</v>
      </c>
      <c r="AP136" s="9">
        <f ca="1">AVERAGE(OFFSET($A136,0,Fixtures!$D$6,1,9))</f>
        <v>1.3624709248531013</v>
      </c>
      <c r="AQ136" s="9">
        <f ca="1">AVERAGE(OFFSET($A136,0,Fixtures!$D$6,1,12))</f>
        <v>1.288554273160792</v>
      </c>
      <c r="AR136" s="9">
        <f ca="1">IF(OR(Fixtures!$D$6&lt;=0,Fixtures!$D$6&gt;39),AVERAGE(A136:AM136),AVERAGE(OFFSET($A136,0,Fixtures!$D$6,1,39-Fixtures!$D$6)))</f>
        <v>1.2995292935568856</v>
      </c>
    </row>
    <row r="137" spans="1:44" x14ac:dyDescent="0.25">
      <c r="A137" s="30" t="s">
        <v>73</v>
      </c>
      <c r="B137" s="9">
        <f>MIN(VLOOKUP($A134,$A$2:$AM$12,B$14+1,FALSE),VLOOKUP($A137,$A$2:$AM$12,B$14+1,FALSE))</f>
        <v>1.0907445564105629</v>
      </c>
      <c r="C137" s="9">
        <f t="shared" ref="C137:AM137" si="104">MIN(VLOOKUP($A134,$A$2:$AM$12,C$14+1,FALSE),VLOOKUP($A137,$A$2:$AM$12,C$14+1,FALSE))</f>
        <v>1.7655426048670988</v>
      </c>
      <c r="D137" s="9">
        <f t="shared" si="104"/>
        <v>1.7313855290554923</v>
      </c>
      <c r="E137" s="9">
        <f t="shared" si="104"/>
        <v>1.1188568561909493</v>
      </c>
      <c r="F137" s="9">
        <f t="shared" si="104"/>
        <v>1.3825288349205611</v>
      </c>
      <c r="G137" s="9">
        <f t="shared" si="104"/>
        <v>1.6943471264690084</v>
      </c>
      <c r="H137" s="9">
        <f t="shared" si="104"/>
        <v>1.1509059100890988</v>
      </c>
      <c r="I137" s="9">
        <f t="shared" si="104"/>
        <v>0.92940911160796003</v>
      </c>
      <c r="J137" s="9">
        <f t="shared" si="104"/>
        <v>1.0224189826718777</v>
      </c>
      <c r="K137" s="9">
        <f t="shared" si="104"/>
        <v>1.1936271195823149</v>
      </c>
      <c r="L137" s="9">
        <f t="shared" si="104"/>
        <v>0.93494246266575209</v>
      </c>
      <c r="M137" s="9">
        <f t="shared" si="104"/>
        <v>1.2762613368133715</v>
      </c>
      <c r="N137" s="9">
        <f t="shared" si="104"/>
        <v>1.3402625053583139</v>
      </c>
      <c r="O137" s="9">
        <f t="shared" si="104"/>
        <v>1.9044342763251525</v>
      </c>
      <c r="P137" s="9">
        <f t="shared" si="104"/>
        <v>1.2687079286625216</v>
      </c>
      <c r="Q137" s="9">
        <f t="shared" si="104"/>
        <v>1.3107742882677802</v>
      </c>
      <c r="R137" s="9">
        <f t="shared" si="104"/>
        <v>2.2231435441185665</v>
      </c>
      <c r="S137" s="9">
        <f t="shared" si="104"/>
        <v>1.1530224721027629</v>
      </c>
      <c r="T137" s="9">
        <f t="shared" si="104"/>
        <v>1.1977944335843442</v>
      </c>
      <c r="U137" s="9">
        <f t="shared" si="104"/>
        <v>1.6979657092446216</v>
      </c>
      <c r="V137" s="9">
        <f t="shared" si="104"/>
        <v>1.0985514543645398</v>
      </c>
      <c r="W137" s="9">
        <f t="shared" si="104"/>
        <v>1.0591264368576792</v>
      </c>
      <c r="X137" s="9">
        <f t="shared" si="104"/>
        <v>1.5129334373176269</v>
      </c>
      <c r="Y137" s="9">
        <f t="shared" si="104"/>
        <v>1.1871156512082361</v>
      </c>
      <c r="Z137" s="9">
        <f t="shared" si="104"/>
        <v>1.1818921569771488</v>
      </c>
      <c r="AA137" s="9">
        <f t="shared" si="104"/>
        <v>1.6293838435268901</v>
      </c>
      <c r="AB137" s="9">
        <f t="shared" si="104"/>
        <v>1.722416285486843</v>
      </c>
      <c r="AC137" s="9">
        <f t="shared" si="104"/>
        <v>1.4882200584595364</v>
      </c>
      <c r="AD137" s="9">
        <f t="shared" si="104"/>
        <v>1.9580702330913755</v>
      </c>
      <c r="AE137" s="9">
        <f t="shared" si="104"/>
        <v>0.84930034893937389</v>
      </c>
      <c r="AF137" s="9">
        <f t="shared" si="104"/>
        <v>2.0021205326957534</v>
      </c>
      <c r="AG137" s="9">
        <f t="shared" si="104"/>
        <v>0.85435676266019078</v>
      </c>
      <c r="AH137" s="9">
        <f t="shared" si="104"/>
        <v>1.3966424442290866</v>
      </c>
      <c r="AI137" s="9">
        <f t="shared" si="104"/>
        <v>1.2617792902114295</v>
      </c>
      <c r="AJ137" s="9">
        <f t="shared" si="104"/>
        <v>1.5516125797966596</v>
      </c>
      <c r="AK137" s="9">
        <f t="shared" si="104"/>
        <v>1.1590266764751642</v>
      </c>
      <c r="AL137" s="9">
        <f t="shared" si="104"/>
        <v>1.359945581727213</v>
      </c>
      <c r="AM137" s="9">
        <f t="shared" si="104"/>
        <v>1.2933720573697298</v>
      </c>
      <c r="AN137" s="9">
        <f ca="1">AVERAGE(OFFSET($A137,0,Fixtures!$D$6,1,3))</f>
        <v>1.4318635468300951</v>
      </c>
      <c r="AO137" s="9">
        <f ca="1">AVERAGE(OFFSET($A137,0,Fixtures!$D$6,1,6))</f>
        <v>1.4247850633458861</v>
      </c>
      <c r="AP137" s="9">
        <f ca="1">AVERAGE(OFFSET($A137,0,Fixtures!$D$6,1,9))</f>
        <v>1.3912365473953967</v>
      </c>
      <c r="AQ137" s="9">
        <f ca="1">AVERAGE(OFFSET($A137,0,Fixtures!$D$6,1,12))</f>
        <v>1.3838591760404675</v>
      </c>
      <c r="AR137" s="9">
        <f ca="1">IF(OR(Fixtures!$D$6&lt;=0,Fixtures!$D$6&gt;39),AVERAGE(A137:AM137),AVERAGE(OFFSET($A137,0,Fixtures!$D$6,1,39-Fixtures!$D$6)))</f>
        <v>1.3794951423323194</v>
      </c>
    </row>
    <row r="138" spans="1:44" x14ac:dyDescent="0.25">
      <c r="A138" s="30" t="s">
        <v>61</v>
      </c>
      <c r="B138" s="9">
        <f>MIN(VLOOKUP($A134,$A$2:$AM$12,B$14+1,FALSE),VLOOKUP($A138,$A$2:$AM$12,B$14+1,FALSE))</f>
        <v>1.0841509763357127</v>
      </c>
      <c r="C138" s="9">
        <f t="shared" ref="C138:AM138" si="105">MIN(VLOOKUP($A134,$A$2:$AM$12,C$14+1,FALSE),VLOOKUP($A138,$A$2:$AM$12,C$14+1,FALSE))</f>
        <v>1.4264313552777115</v>
      </c>
      <c r="D138" s="9">
        <f t="shared" si="105"/>
        <v>1.5960939609856182</v>
      </c>
      <c r="E138" s="9">
        <f t="shared" si="105"/>
        <v>1.1188568561909493</v>
      </c>
      <c r="F138" s="9">
        <f t="shared" si="105"/>
        <v>1.4137141898022589</v>
      </c>
      <c r="G138" s="9">
        <f t="shared" si="105"/>
        <v>0.81507418618918226</v>
      </c>
      <c r="H138" s="9">
        <f t="shared" si="105"/>
        <v>1.4074936266184426</v>
      </c>
      <c r="I138" s="9">
        <f t="shared" si="105"/>
        <v>0.92940911160796003</v>
      </c>
      <c r="J138" s="9">
        <f t="shared" si="105"/>
        <v>1.847786876452741</v>
      </c>
      <c r="K138" s="9">
        <f t="shared" si="105"/>
        <v>1.1936271195823149</v>
      </c>
      <c r="L138" s="9">
        <f t="shared" si="105"/>
        <v>0.93494246266575209</v>
      </c>
      <c r="M138" s="9">
        <f t="shared" si="105"/>
        <v>0.91750418756382368</v>
      </c>
      <c r="N138" s="9">
        <f t="shared" si="105"/>
        <v>1.2612941890341234</v>
      </c>
      <c r="O138" s="9">
        <f t="shared" si="105"/>
        <v>0.67706371113427222</v>
      </c>
      <c r="P138" s="9">
        <f t="shared" si="105"/>
        <v>1.7626416521490054</v>
      </c>
      <c r="Q138" s="9">
        <f t="shared" si="105"/>
        <v>1.3107742882677802</v>
      </c>
      <c r="R138" s="9">
        <f t="shared" si="105"/>
        <v>0.68109469292195424</v>
      </c>
      <c r="S138" s="9">
        <f t="shared" si="105"/>
        <v>1.1954828942840729</v>
      </c>
      <c r="T138" s="9">
        <f t="shared" si="105"/>
        <v>1.3883765741304095</v>
      </c>
      <c r="U138" s="9">
        <f t="shared" si="105"/>
        <v>1.234312144209639</v>
      </c>
      <c r="V138" s="9">
        <f t="shared" si="105"/>
        <v>0.94220647732308949</v>
      </c>
      <c r="W138" s="9">
        <f t="shared" si="105"/>
        <v>1.7830726107340751</v>
      </c>
      <c r="X138" s="9">
        <f t="shared" si="105"/>
        <v>1.2369482396088594</v>
      </c>
      <c r="Y138" s="9">
        <f t="shared" si="105"/>
        <v>1.8438490055477326</v>
      </c>
      <c r="Z138" s="9">
        <f t="shared" si="105"/>
        <v>0.95488379981400506</v>
      </c>
      <c r="AA138" s="9">
        <f t="shared" si="105"/>
        <v>1.619534174526188</v>
      </c>
      <c r="AB138" s="9">
        <f t="shared" si="105"/>
        <v>0.80028193749594945</v>
      </c>
      <c r="AC138" s="9">
        <f t="shared" si="105"/>
        <v>1.0174377511550181</v>
      </c>
      <c r="AD138" s="9">
        <f t="shared" si="105"/>
        <v>1.0163279582396374</v>
      </c>
      <c r="AE138" s="9">
        <f t="shared" si="105"/>
        <v>1.4666804105074596</v>
      </c>
      <c r="AF138" s="9">
        <f t="shared" si="105"/>
        <v>0.84433743232862801</v>
      </c>
      <c r="AG138" s="9">
        <f t="shared" si="105"/>
        <v>1.0114161610771228</v>
      </c>
      <c r="AH138" s="9">
        <f t="shared" si="105"/>
        <v>0.86954345207216954</v>
      </c>
      <c r="AI138" s="9">
        <f t="shared" si="105"/>
        <v>1.2617792902114295</v>
      </c>
      <c r="AJ138" s="9">
        <f t="shared" si="105"/>
        <v>1.6713787604827761</v>
      </c>
      <c r="AK138" s="9">
        <f t="shared" si="105"/>
        <v>1.0684595937176451</v>
      </c>
      <c r="AL138" s="9">
        <f t="shared" si="105"/>
        <v>1.2175799571468033</v>
      </c>
      <c r="AM138" s="9">
        <f t="shared" si="105"/>
        <v>0.94637065598333037</v>
      </c>
      <c r="AN138" s="9">
        <f ca="1">AVERAGE(OFFSET($A138,0,Fixtures!$D$6,1,3))</f>
        <v>1.1668153733007049</v>
      </c>
      <c r="AO138" s="9">
        <f ca="1">AVERAGE(OFFSET($A138,0,Fixtures!$D$6,1,6))</f>
        <v>1.0376238608966726</v>
      </c>
      <c r="AP138" s="9">
        <f ca="1">AVERAGE(OFFSET($A138,0,Fixtures!$D$6,1,9))</f>
        <v>1.1363734233102096</v>
      </c>
      <c r="AQ138" s="9">
        <f ca="1">AVERAGE(OFFSET($A138,0,Fixtures!$D$6,1,12))</f>
        <v>1.1298438996852271</v>
      </c>
      <c r="AR138" s="9">
        <f ca="1">IF(OR(Fixtures!$D$6&lt;=0,Fixtures!$D$6&gt;39),AVERAGE(A138:AM138),AVERAGE(OFFSET($A138,0,Fixtures!$D$6,1,39-Fixtures!$D$6)))</f>
        <v>1.1264828566292744</v>
      </c>
    </row>
    <row r="139" spans="1:44" x14ac:dyDescent="0.25">
      <c r="A139" s="30" t="s">
        <v>53</v>
      </c>
      <c r="B139" s="9">
        <f>MIN(VLOOKUP($A134,$A$2:$AM$12,B$14+1,FALSE),VLOOKUP($A139,$A$2:$AM$12,B$14+1,FALSE))</f>
        <v>1.1873674191056711</v>
      </c>
      <c r="C139" s="9">
        <f t="shared" ref="C139:AM139" si="106">MIN(VLOOKUP($A134,$A$2:$AM$12,C$14+1,FALSE),VLOOKUP($A139,$A$2:$AM$12,C$14+1,FALSE))</f>
        <v>1.399375723785296</v>
      </c>
      <c r="D139" s="9">
        <f t="shared" si="106"/>
        <v>1.7313855290554923</v>
      </c>
      <c r="E139" s="9">
        <f t="shared" si="106"/>
        <v>1.0150531436632395</v>
      </c>
      <c r="F139" s="9">
        <f t="shared" si="106"/>
        <v>1.635599312231707</v>
      </c>
      <c r="G139" s="9">
        <f t="shared" si="106"/>
        <v>1.1510675160730672</v>
      </c>
      <c r="H139" s="9">
        <f t="shared" si="106"/>
        <v>0.87809162314470468</v>
      </c>
      <c r="I139" s="9">
        <f t="shared" si="106"/>
        <v>0.92940911160796003</v>
      </c>
      <c r="J139" s="9">
        <f t="shared" si="106"/>
        <v>1.8989202401249177</v>
      </c>
      <c r="K139" s="9">
        <f t="shared" si="106"/>
        <v>1.1936271195823149</v>
      </c>
      <c r="L139" s="9">
        <f t="shared" si="106"/>
        <v>0.93494246266575209</v>
      </c>
      <c r="M139" s="9">
        <f t="shared" si="106"/>
        <v>1.8848801742664569</v>
      </c>
      <c r="N139" s="9">
        <f t="shared" si="106"/>
        <v>1.3951190253386769</v>
      </c>
      <c r="O139" s="9">
        <f t="shared" si="106"/>
        <v>1.479275460928525</v>
      </c>
      <c r="P139" s="9">
        <f t="shared" si="106"/>
        <v>0.86215571217477238</v>
      </c>
      <c r="Q139" s="9">
        <f t="shared" si="106"/>
        <v>1.3107742882677802</v>
      </c>
      <c r="R139" s="9">
        <f t="shared" si="106"/>
        <v>1.0195392756752608</v>
      </c>
      <c r="S139" s="9">
        <f t="shared" si="106"/>
        <v>1.0961009212393893</v>
      </c>
      <c r="T139" s="9">
        <f t="shared" si="106"/>
        <v>0.9884409970910133</v>
      </c>
      <c r="U139" s="9">
        <f t="shared" si="106"/>
        <v>1.6979657092446216</v>
      </c>
      <c r="V139" s="9">
        <f t="shared" si="106"/>
        <v>1.0985514543645398</v>
      </c>
      <c r="W139" s="9">
        <f t="shared" si="106"/>
        <v>1.0287106129731474</v>
      </c>
      <c r="X139" s="9">
        <f t="shared" si="106"/>
        <v>1.5129334373176269</v>
      </c>
      <c r="Y139" s="9">
        <f t="shared" si="106"/>
        <v>1.1679720774810338</v>
      </c>
      <c r="Z139" s="9">
        <f t="shared" si="106"/>
        <v>0.93677217873230545</v>
      </c>
      <c r="AA139" s="9">
        <f t="shared" si="106"/>
        <v>1.7737217001455086</v>
      </c>
      <c r="AB139" s="9">
        <f t="shared" si="106"/>
        <v>0.73375350925942584</v>
      </c>
      <c r="AC139" s="9">
        <f t="shared" si="106"/>
        <v>1.4882200584595364</v>
      </c>
      <c r="AD139" s="9">
        <f t="shared" si="106"/>
        <v>0.909617356306747</v>
      </c>
      <c r="AE139" s="9">
        <f t="shared" si="106"/>
        <v>1.2879116194215736</v>
      </c>
      <c r="AF139" s="9">
        <f t="shared" si="106"/>
        <v>2.0840666921725912</v>
      </c>
      <c r="AG139" s="9">
        <f t="shared" si="106"/>
        <v>0.99025877962983888</v>
      </c>
      <c r="AH139" s="9">
        <f t="shared" si="106"/>
        <v>1.3966424442290866</v>
      </c>
      <c r="AI139" s="9">
        <f t="shared" si="106"/>
        <v>1.2617792902114295</v>
      </c>
      <c r="AJ139" s="9">
        <f t="shared" si="106"/>
        <v>1.5163139553487899</v>
      </c>
      <c r="AK139" s="9">
        <f t="shared" si="106"/>
        <v>1.1590266764751642</v>
      </c>
      <c r="AL139" s="9">
        <f t="shared" si="106"/>
        <v>1.7194959190721126</v>
      </c>
      <c r="AM139" s="9">
        <f t="shared" si="106"/>
        <v>1.0949053247170928</v>
      </c>
      <c r="AN139" s="9">
        <f ca="1">AVERAGE(OFFSET($A139,0,Fixtures!$D$6,1,3))</f>
        <v>1.2285830113959524</v>
      </c>
      <c r="AO139" s="9">
        <f ca="1">AVERAGE(OFFSET($A139,0,Fixtures!$D$6,1,6))</f>
        <v>1.3594528250365625</v>
      </c>
      <c r="AP139" s="9">
        <f ca="1">AVERAGE(OFFSET($A139,0,Fixtures!$D$6,1,9))</f>
        <v>1.3437596524727509</v>
      </c>
      <c r="AQ139" s="9">
        <f ca="1">AVERAGE(OFFSET($A139,0,Fixtures!$D$6,1,12))</f>
        <v>1.3447350939533262</v>
      </c>
      <c r="AR139" s="9">
        <f ca="1">IF(OR(Fixtures!$D$6&lt;=0,Fixtures!$D$6&gt;39),AVERAGE(A139:AM139),AVERAGE(OFFSET($A139,0,Fixtures!$D$6,1,39-Fixtures!$D$6)))</f>
        <v>1.355294374185815</v>
      </c>
    </row>
    <row r="140" spans="1:44" x14ac:dyDescent="0.25">
      <c r="A140" s="30" t="s">
        <v>2</v>
      </c>
      <c r="B140" s="9">
        <f>MIN(VLOOKUP($A134,$A$2:$AM$12,B$14+1,FALSE),VLOOKUP($A140,$A$2:$AM$12,B$14+1,FALSE))</f>
        <v>1.2651626098390971</v>
      </c>
      <c r="C140" s="9">
        <f t="shared" ref="C140:AM140" si="107">MIN(VLOOKUP($A134,$A$2:$AM$12,C$14+1,FALSE),VLOOKUP($A140,$A$2:$AM$12,C$14+1,FALSE))</f>
        <v>1.6132189451446097</v>
      </c>
      <c r="D140" s="9">
        <f t="shared" si="107"/>
        <v>1.7313855290554923</v>
      </c>
      <c r="E140" s="9">
        <f t="shared" si="107"/>
        <v>1.1186954367408903</v>
      </c>
      <c r="F140" s="9">
        <f t="shared" si="107"/>
        <v>1.932074307922683</v>
      </c>
      <c r="G140" s="9">
        <f t="shared" si="107"/>
        <v>1.2538832151432715</v>
      </c>
      <c r="H140" s="9">
        <f t="shared" si="107"/>
        <v>1.6410459997297449</v>
      </c>
      <c r="I140" s="9">
        <f t="shared" si="107"/>
        <v>0.92940911160796003</v>
      </c>
      <c r="J140" s="9">
        <f t="shared" si="107"/>
        <v>2.2600610606843565</v>
      </c>
      <c r="K140" s="9">
        <f t="shared" si="107"/>
        <v>1.1936271195823149</v>
      </c>
      <c r="L140" s="9">
        <f t="shared" si="107"/>
        <v>0.93494246266575209</v>
      </c>
      <c r="M140" s="9">
        <f t="shared" si="107"/>
        <v>1.0603246016391519</v>
      </c>
      <c r="N140" s="9">
        <f t="shared" si="107"/>
        <v>1.3951190253386769</v>
      </c>
      <c r="O140" s="9">
        <f t="shared" si="107"/>
        <v>2.3353923412234079</v>
      </c>
      <c r="P140" s="9">
        <f t="shared" si="107"/>
        <v>1.7210261277783614</v>
      </c>
      <c r="Q140" s="9">
        <f t="shared" si="107"/>
        <v>1.3107742882677802</v>
      </c>
      <c r="R140" s="9">
        <f t="shared" si="107"/>
        <v>1.8192910418317212</v>
      </c>
      <c r="S140" s="9">
        <f t="shared" si="107"/>
        <v>0.89706799086216626</v>
      </c>
      <c r="T140" s="9">
        <f t="shared" si="107"/>
        <v>1.3883765741304095</v>
      </c>
      <c r="U140" s="9">
        <f t="shared" si="107"/>
        <v>1.46028712433713</v>
      </c>
      <c r="V140" s="9">
        <f t="shared" si="107"/>
        <v>1.0985514543645398</v>
      </c>
      <c r="W140" s="9">
        <f t="shared" si="107"/>
        <v>1.7830726107340751</v>
      </c>
      <c r="X140" s="9">
        <f t="shared" si="107"/>
        <v>1.5129334373176269</v>
      </c>
      <c r="Y140" s="9">
        <f t="shared" si="107"/>
        <v>2.1814165684542317</v>
      </c>
      <c r="Z140" s="9">
        <f t="shared" si="107"/>
        <v>1.0799234260885402</v>
      </c>
      <c r="AA140" s="9">
        <f t="shared" si="107"/>
        <v>1.8899342690188985</v>
      </c>
      <c r="AB140" s="9">
        <f t="shared" si="107"/>
        <v>1.3400645295595321</v>
      </c>
      <c r="AC140" s="9">
        <f t="shared" si="107"/>
        <v>1.2178725156063588</v>
      </c>
      <c r="AD140" s="9">
        <f t="shared" si="107"/>
        <v>1.9580702330913755</v>
      </c>
      <c r="AE140" s="9">
        <f t="shared" si="107"/>
        <v>1.1520918706615477</v>
      </c>
      <c r="AF140" s="9">
        <f t="shared" si="107"/>
        <v>1.2483659332052464</v>
      </c>
      <c r="AG140" s="9">
        <f t="shared" si="107"/>
        <v>1.5839416888683631</v>
      </c>
      <c r="AH140" s="9">
        <f t="shared" si="107"/>
        <v>1.2156369106928508</v>
      </c>
      <c r="AI140" s="9">
        <f t="shared" si="107"/>
        <v>1.2617792902114295</v>
      </c>
      <c r="AJ140" s="9">
        <f t="shared" si="107"/>
        <v>1.6711376277240459</v>
      </c>
      <c r="AK140" s="9">
        <f t="shared" si="107"/>
        <v>1.1590266764751642</v>
      </c>
      <c r="AL140" s="9">
        <f t="shared" si="107"/>
        <v>1.8730848028683442</v>
      </c>
      <c r="AM140" s="9">
        <f t="shared" si="107"/>
        <v>1.2933720573697298</v>
      </c>
      <c r="AN140" s="9">
        <f ca="1">AVERAGE(OFFSET($A140,0,Fixtures!$D$6,1,3))</f>
        <v>1.4426782064530939</v>
      </c>
      <c r="AO140" s="9">
        <f ca="1">AVERAGE(OFFSET($A140,0,Fixtures!$D$6,1,6))</f>
        <v>1.3959965253542903</v>
      </c>
      <c r="AP140" s="9">
        <f ca="1">AVERAGE(OFFSET($A140,0,Fixtures!$D$6,1,9))</f>
        <v>1.3853247496151535</v>
      </c>
      <c r="AQ140" s="9">
        <f ca="1">AVERAGE(OFFSET($A140,0,Fixtures!$D$6,1,12))</f>
        <v>1.4230881511022959</v>
      </c>
      <c r="AR140" s="9">
        <f ca="1">IF(OR(Fixtures!$D$6&lt;=0,Fixtures!$D$6&gt;39),AVERAGE(A140:AM140),AVERAGE(OFFSET($A140,0,Fixtures!$D$6,1,39-Fixtures!$D$6)))</f>
        <v>1.4213072369794959</v>
      </c>
    </row>
    <row r="141" spans="1:44" x14ac:dyDescent="0.25">
      <c r="A141" s="30" t="s">
        <v>113</v>
      </c>
      <c r="B141" s="9">
        <f>MIN(VLOOKUP($A134,$A$2:$AM$12,B$14+1,FALSE),VLOOKUP($A141,$A$2:$AM$12,B$14+1,FALSE))</f>
        <v>2.4195879723970473</v>
      </c>
      <c r="C141" s="9">
        <f t="shared" ref="C141:AM141" si="108">MIN(VLOOKUP($A134,$A$2:$AM$12,C$14+1,FALSE),VLOOKUP($A141,$A$2:$AM$12,C$14+1,FALSE))</f>
        <v>0.8905675399802121</v>
      </c>
      <c r="D141" s="9">
        <f t="shared" si="108"/>
        <v>1.7144931031432107</v>
      </c>
      <c r="E141" s="9">
        <f t="shared" si="108"/>
        <v>1.1188568561909493</v>
      </c>
      <c r="F141" s="9">
        <f t="shared" si="108"/>
        <v>1.932074307922683</v>
      </c>
      <c r="G141" s="9">
        <f t="shared" si="108"/>
        <v>1.6943471264690084</v>
      </c>
      <c r="H141" s="9">
        <f t="shared" si="108"/>
        <v>1.3224804301476139</v>
      </c>
      <c r="I141" s="9">
        <f t="shared" si="108"/>
        <v>0.92940911160796003</v>
      </c>
      <c r="J141" s="9">
        <f t="shared" si="108"/>
        <v>1.5631574747463026</v>
      </c>
      <c r="K141" s="9">
        <f t="shared" si="108"/>
        <v>1.1936271195823149</v>
      </c>
      <c r="L141" s="9">
        <f t="shared" si="108"/>
        <v>0.93494246266575209</v>
      </c>
      <c r="M141" s="9">
        <f t="shared" si="108"/>
        <v>1.1040161050091735</v>
      </c>
      <c r="N141" s="9">
        <f t="shared" si="108"/>
        <v>1.3951190253386769</v>
      </c>
      <c r="O141" s="9">
        <f t="shared" si="108"/>
        <v>1.2485613607104713</v>
      </c>
      <c r="P141" s="9">
        <f t="shared" si="108"/>
        <v>2.1176270799205041</v>
      </c>
      <c r="Q141" s="9">
        <f t="shared" si="108"/>
        <v>1.1369743165897042</v>
      </c>
      <c r="R141" s="9">
        <f t="shared" si="108"/>
        <v>2.2231435441185665</v>
      </c>
      <c r="S141" s="9">
        <f t="shared" si="108"/>
        <v>1.3970677525957689</v>
      </c>
      <c r="T141" s="9">
        <f t="shared" si="108"/>
        <v>1.3883765741304095</v>
      </c>
      <c r="U141" s="9">
        <f t="shared" si="108"/>
        <v>1.328902866207329</v>
      </c>
      <c r="V141" s="9">
        <f t="shared" si="108"/>
        <v>0.8852968168756753</v>
      </c>
      <c r="W141" s="9">
        <f t="shared" si="108"/>
        <v>1.7830726107340751</v>
      </c>
      <c r="X141" s="9">
        <f t="shared" si="108"/>
        <v>1.0464112021028968</v>
      </c>
      <c r="Y141" s="9">
        <f t="shared" si="108"/>
        <v>1.9851511951986025</v>
      </c>
      <c r="Z141" s="9">
        <f t="shared" si="108"/>
        <v>1.29908824851326</v>
      </c>
      <c r="AA141" s="9">
        <f t="shared" si="108"/>
        <v>1.9525539170008879</v>
      </c>
      <c r="AB141" s="9">
        <f t="shared" si="108"/>
        <v>2.0869777538776302</v>
      </c>
      <c r="AC141" s="9">
        <f t="shared" si="108"/>
        <v>1.4882200584595364</v>
      </c>
      <c r="AD141" s="9">
        <f t="shared" si="108"/>
        <v>1.6984431149056074</v>
      </c>
      <c r="AE141" s="9">
        <f t="shared" si="108"/>
        <v>1.4175850700294284</v>
      </c>
      <c r="AF141" s="9">
        <f t="shared" si="108"/>
        <v>1.4411254844325738</v>
      </c>
      <c r="AG141" s="9">
        <f t="shared" si="108"/>
        <v>1.7999223327989</v>
      </c>
      <c r="AH141" s="9">
        <f t="shared" si="108"/>
        <v>1.2374299723182696</v>
      </c>
      <c r="AI141" s="9">
        <f t="shared" si="108"/>
        <v>1.2617792902114295</v>
      </c>
      <c r="AJ141" s="9">
        <f t="shared" si="108"/>
        <v>1.1996855293862756</v>
      </c>
      <c r="AK141" s="9">
        <f t="shared" si="108"/>
        <v>1.1590266764751642</v>
      </c>
      <c r="AL141" s="9">
        <f t="shared" si="108"/>
        <v>1.201891799071384</v>
      </c>
      <c r="AM141" s="9">
        <f t="shared" si="108"/>
        <v>1.2933720573697298</v>
      </c>
      <c r="AN141" s="9">
        <f ca="1">AVERAGE(OFFSET($A141,0,Fixtures!$D$6,1,3))</f>
        <v>1.5347494144648575</v>
      </c>
      <c r="AO141" s="9">
        <f ca="1">AVERAGE(OFFSET($A141,0,Fixtures!$D$6,1,6))</f>
        <v>1.5137876721573857</v>
      </c>
      <c r="AP141" s="9">
        <f ca="1">AVERAGE(OFFSET($A141,0,Fixtures!$D$6,1,9))</f>
        <v>1.4114686143352426</v>
      </c>
      <c r="AQ141" s="9">
        <f ca="1">AVERAGE(OFFSET($A141,0,Fixtures!$D$6,1,12))</f>
        <v>1.3944358999935964</v>
      </c>
      <c r="AR141" s="9">
        <f ca="1">IF(OR(Fixtures!$D$6&lt;=0,Fixtures!$D$6&gt;39),AVERAGE(A141:AM141),AVERAGE(OFFSET($A141,0,Fixtures!$D$6,1,39-Fixtures!$D$6)))</f>
        <v>1.3816801259507543</v>
      </c>
    </row>
    <row r="142" spans="1:44" x14ac:dyDescent="0.25">
      <c r="A142" s="30" t="s">
        <v>112</v>
      </c>
      <c r="B142" s="9">
        <f>MIN(VLOOKUP($A134,$A$2:$AM$12,B$14+1,FALSE),VLOOKUP($A142,$A$2:$AM$12,B$14+1,FALSE))</f>
        <v>1.0607137283261923</v>
      </c>
      <c r="C142" s="9">
        <f t="shared" ref="C142:AM142" si="109">MIN(VLOOKUP($A134,$A$2:$AM$12,C$14+1,FALSE),VLOOKUP($A142,$A$2:$AM$12,C$14+1,FALSE))</f>
        <v>0.60073697146598304</v>
      </c>
      <c r="D142" s="9">
        <f t="shared" si="109"/>
        <v>1.0975046027469655</v>
      </c>
      <c r="E142" s="9">
        <f t="shared" si="109"/>
        <v>1.1188568561909493</v>
      </c>
      <c r="F142" s="9">
        <f t="shared" si="109"/>
        <v>0.96193247906420998</v>
      </c>
      <c r="G142" s="9">
        <f t="shared" si="109"/>
        <v>1.4608230325768732</v>
      </c>
      <c r="H142" s="9">
        <f t="shared" si="109"/>
        <v>1.3249469605716198</v>
      </c>
      <c r="I142" s="9">
        <f t="shared" si="109"/>
        <v>0.92940911160796003</v>
      </c>
      <c r="J142" s="9">
        <f t="shared" si="109"/>
        <v>0.84723784862313356</v>
      </c>
      <c r="K142" s="9">
        <f t="shared" si="109"/>
        <v>1.1936271195823149</v>
      </c>
      <c r="L142" s="9">
        <f t="shared" si="109"/>
        <v>0.81556922564349443</v>
      </c>
      <c r="M142" s="9">
        <f t="shared" si="109"/>
        <v>1.3470665365254089</v>
      </c>
      <c r="N142" s="9">
        <f t="shared" si="109"/>
        <v>1.0951656796285336</v>
      </c>
      <c r="O142" s="9">
        <f t="shared" si="109"/>
        <v>1.4161631121705383</v>
      </c>
      <c r="P142" s="9">
        <f t="shared" si="109"/>
        <v>0.60431353265416132</v>
      </c>
      <c r="Q142" s="9">
        <f t="shared" si="109"/>
        <v>1.0803197453141824</v>
      </c>
      <c r="R142" s="9">
        <f t="shared" si="109"/>
        <v>0.83598966592739909</v>
      </c>
      <c r="S142" s="9">
        <f t="shared" si="109"/>
        <v>1.2543433755702671</v>
      </c>
      <c r="T142" s="9">
        <f t="shared" si="109"/>
        <v>0.74915359315701668</v>
      </c>
      <c r="U142" s="9">
        <f t="shared" si="109"/>
        <v>1.6979657092446216</v>
      </c>
      <c r="V142" s="9">
        <f t="shared" si="109"/>
        <v>1.0985514543645398</v>
      </c>
      <c r="W142" s="9">
        <f t="shared" si="109"/>
        <v>0.81407211445591943</v>
      </c>
      <c r="X142" s="9">
        <f t="shared" si="109"/>
        <v>1.2656269096715944</v>
      </c>
      <c r="Y142" s="9">
        <f t="shared" si="109"/>
        <v>1.5639355506409605</v>
      </c>
      <c r="Z142" s="9">
        <f t="shared" si="109"/>
        <v>0.89739720428869085</v>
      </c>
      <c r="AA142" s="9">
        <f t="shared" si="109"/>
        <v>0.71006456193736833</v>
      </c>
      <c r="AB142" s="9">
        <f t="shared" si="109"/>
        <v>0.83968440843960013</v>
      </c>
      <c r="AC142" s="9">
        <f t="shared" si="109"/>
        <v>1.2488240688545098</v>
      </c>
      <c r="AD142" s="9">
        <f t="shared" si="109"/>
        <v>0.7231892509954444</v>
      </c>
      <c r="AE142" s="9">
        <f t="shared" si="109"/>
        <v>0.9027399685327594</v>
      </c>
      <c r="AF142" s="9">
        <f t="shared" si="109"/>
        <v>1.6359882374697847</v>
      </c>
      <c r="AG142" s="9">
        <f t="shared" si="109"/>
        <v>0.90175528478147204</v>
      </c>
      <c r="AH142" s="9">
        <f t="shared" si="109"/>
        <v>1.2183194605291707</v>
      </c>
      <c r="AI142" s="9">
        <f t="shared" si="109"/>
        <v>0.94801001723812872</v>
      </c>
      <c r="AJ142" s="9">
        <f t="shared" si="109"/>
        <v>1.1634057355096172</v>
      </c>
      <c r="AK142" s="9">
        <f t="shared" si="109"/>
        <v>1.1590266764751642</v>
      </c>
      <c r="AL142" s="9">
        <f t="shared" si="109"/>
        <v>0.97790632759278273</v>
      </c>
      <c r="AM142" s="9">
        <f t="shared" si="109"/>
        <v>1.2933720573697298</v>
      </c>
      <c r="AN142" s="9">
        <f ca="1">AVERAGE(OFFSET($A142,0,Fixtures!$D$6,1,3))</f>
        <v>0.95825109612757109</v>
      </c>
      <c r="AO142" s="9">
        <f ca="1">AVERAGE(OFFSET($A142,0,Fixtures!$D$6,1,6))</f>
        <v>1.1051360451938568</v>
      </c>
      <c r="AP142" s="9">
        <f ca="1">AVERAGE(OFFSET($A142,0,Fixtures!$D$6,1,9))</f>
        <v>1.1001398555984501</v>
      </c>
      <c r="AQ142" s="9">
        <f ca="1">AVERAGE(OFFSET($A142,0,Fixtures!$D$6,1,12))</f>
        <v>1.0942323484563443</v>
      </c>
      <c r="AR142" s="9">
        <f ca="1">IF(OR(Fixtures!$D$6&lt;=0,Fixtures!$D$6&gt;39),AVERAGE(A142:AM142),AVERAGE(OFFSET($A142,0,Fixtures!$D$6,1,39-Fixtures!$D$6)))</f>
        <v>1.106594280486233</v>
      </c>
    </row>
    <row r="143" spans="1:44" x14ac:dyDescent="0.25">
      <c r="A143" s="30" t="s">
        <v>10</v>
      </c>
      <c r="B143" s="9">
        <f>MIN(VLOOKUP($A134,$A$2:$AM$12,B$14+1,FALSE),VLOOKUP($A143,$A$2:$AM$12,B$14+1,FALSE))</f>
        <v>1.4472919823133259</v>
      </c>
      <c r="C143" s="9">
        <f t="shared" ref="C143:AM143" si="110">MIN(VLOOKUP($A134,$A$2:$AM$12,C$14+1,FALSE),VLOOKUP($A143,$A$2:$AM$12,C$14+1,FALSE))</f>
        <v>1.5739591914528084</v>
      </c>
      <c r="D143" s="9">
        <f t="shared" si="110"/>
        <v>1.4900862781442976</v>
      </c>
      <c r="E143" s="9">
        <f t="shared" si="110"/>
        <v>1.1188568561909493</v>
      </c>
      <c r="F143" s="9">
        <f t="shared" si="110"/>
        <v>1.3691197608369061</v>
      </c>
      <c r="G143" s="9">
        <f t="shared" si="110"/>
        <v>0.84351500629433729</v>
      </c>
      <c r="H143" s="9">
        <f t="shared" si="110"/>
        <v>1.6002359488774867</v>
      </c>
      <c r="I143" s="9">
        <f t="shared" si="110"/>
        <v>0.92940911160796003</v>
      </c>
      <c r="J143" s="9">
        <f t="shared" si="110"/>
        <v>1.6823186235587775</v>
      </c>
      <c r="K143" s="9">
        <f t="shared" si="110"/>
        <v>1.1936271195823149</v>
      </c>
      <c r="L143" s="9">
        <f t="shared" si="110"/>
        <v>0.93494246266575209</v>
      </c>
      <c r="M143" s="9">
        <f t="shared" si="110"/>
        <v>1.1616952968671845</v>
      </c>
      <c r="N143" s="9">
        <f t="shared" si="110"/>
        <v>1.3951190253386769</v>
      </c>
      <c r="O143" s="9">
        <f t="shared" si="110"/>
        <v>0.88995048016916167</v>
      </c>
      <c r="P143" s="9">
        <f t="shared" si="110"/>
        <v>0.8591063662450833</v>
      </c>
      <c r="Q143" s="9">
        <f t="shared" si="110"/>
        <v>1.0724020758921169</v>
      </c>
      <c r="R143" s="9">
        <f t="shared" si="110"/>
        <v>0.96706987161246127</v>
      </c>
      <c r="S143" s="9">
        <f t="shared" si="110"/>
        <v>1.4835296658464248</v>
      </c>
      <c r="T143" s="9">
        <f t="shared" si="110"/>
        <v>1.3883765741304095</v>
      </c>
      <c r="U143" s="9">
        <f t="shared" si="110"/>
        <v>0.71364024826810935</v>
      </c>
      <c r="V143" s="9">
        <f t="shared" si="110"/>
        <v>1.0712323294138546</v>
      </c>
      <c r="W143" s="9">
        <f t="shared" si="110"/>
        <v>1.7830726107340751</v>
      </c>
      <c r="X143" s="9">
        <f t="shared" si="110"/>
        <v>1.1261802356054624</v>
      </c>
      <c r="Y143" s="9">
        <f t="shared" si="110"/>
        <v>1.06605518568446</v>
      </c>
      <c r="Z143" s="9">
        <f t="shared" si="110"/>
        <v>1.29908824851326</v>
      </c>
      <c r="AA143" s="9">
        <f t="shared" si="110"/>
        <v>0.96884835179652373</v>
      </c>
      <c r="AB143" s="9">
        <f t="shared" si="110"/>
        <v>0.9931066358145485</v>
      </c>
      <c r="AC143" s="9">
        <f t="shared" si="110"/>
        <v>1.4446352403099734</v>
      </c>
      <c r="AD143" s="9">
        <f t="shared" si="110"/>
        <v>0.71788899295257413</v>
      </c>
      <c r="AE143" s="9">
        <f t="shared" si="110"/>
        <v>1.2833564236500627</v>
      </c>
      <c r="AF143" s="9">
        <f t="shared" si="110"/>
        <v>1.0064688163907836</v>
      </c>
      <c r="AG143" s="9">
        <f t="shared" si="110"/>
        <v>1.3294321987712172</v>
      </c>
      <c r="AH143" s="9">
        <f t="shared" si="110"/>
        <v>1.3966424442290866</v>
      </c>
      <c r="AI143" s="9">
        <f t="shared" si="110"/>
        <v>1.2617792902114295</v>
      </c>
      <c r="AJ143" s="9">
        <f t="shared" si="110"/>
        <v>1.6713787604827761</v>
      </c>
      <c r="AK143" s="9">
        <f t="shared" si="110"/>
        <v>0.99749577297262859</v>
      </c>
      <c r="AL143" s="9">
        <f t="shared" si="110"/>
        <v>1.260065626686603</v>
      </c>
      <c r="AM143" s="9">
        <f t="shared" si="110"/>
        <v>0.91651818700652388</v>
      </c>
      <c r="AN143" s="9">
        <f ca="1">AVERAGE(OFFSET($A143,0,Fixtures!$D$6,1,3))</f>
        <v>1.1486268856375368</v>
      </c>
      <c r="AO143" s="9">
        <f ca="1">AVERAGE(OFFSET($A143,0,Fixtures!$D$6,1,6))</f>
        <v>1.1964040193839496</v>
      </c>
      <c r="AP143" s="9">
        <f ca="1">AVERAGE(OFFSET($A143,0,Fixtures!$D$6,1,9))</f>
        <v>1.234341993330059</v>
      </c>
      <c r="AQ143" s="9">
        <f ca="1">AVERAGE(OFFSET($A143,0,Fixtures!$D$6,1,12))</f>
        <v>1.2028573866084329</v>
      </c>
      <c r="AR143" s="9">
        <f ca="1">IF(OR(Fixtures!$D$6&lt;=0,Fixtures!$D$6&gt;39),AVERAGE(A143:AM143),AVERAGE(OFFSET($A143,0,Fixtures!$D$6,1,39-Fixtures!$D$6)))</f>
        <v>1.2077874321512416</v>
      </c>
    </row>
    <row r="144" spans="1:44" x14ac:dyDescent="0.25">
      <c r="A144" s="30" t="s">
        <v>71</v>
      </c>
      <c r="B144" s="9">
        <f>MIN(VLOOKUP($A134,$A$2:$AM$12,B$14+1,FALSE),VLOOKUP($A144,$A$2:$AM$12,B$14+1,FALSE))</f>
        <v>1.0669861350861627</v>
      </c>
      <c r="C144" s="9">
        <f t="shared" ref="C144:AM144" si="111">MIN(VLOOKUP($A134,$A$2:$AM$12,C$14+1,FALSE),VLOOKUP($A144,$A$2:$AM$12,C$14+1,FALSE))</f>
        <v>1.8562663613947095</v>
      </c>
      <c r="D144" s="9">
        <f t="shared" si="111"/>
        <v>1.0344406188259261</v>
      </c>
      <c r="E144" s="9">
        <f t="shared" si="111"/>
        <v>1.1188568561909493</v>
      </c>
      <c r="F144" s="9">
        <f t="shared" si="111"/>
        <v>1.0765842839466488</v>
      </c>
      <c r="G144" s="9">
        <f t="shared" si="111"/>
        <v>1.6943471264690084</v>
      </c>
      <c r="H144" s="9">
        <f t="shared" si="111"/>
        <v>1.6410459997297449</v>
      </c>
      <c r="I144" s="9">
        <f t="shared" si="111"/>
        <v>0.92940911160796003</v>
      </c>
      <c r="J144" s="9">
        <f t="shared" si="111"/>
        <v>1.7117160960295914</v>
      </c>
      <c r="K144" s="9">
        <f t="shared" si="111"/>
        <v>0.90227832622391635</v>
      </c>
      <c r="L144" s="9">
        <f t="shared" si="111"/>
        <v>0.93494246266575209</v>
      </c>
      <c r="M144" s="9">
        <f t="shared" si="111"/>
        <v>1.3727612161479852</v>
      </c>
      <c r="N144" s="9">
        <f t="shared" si="111"/>
        <v>1.0363429965094577</v>
      </c>
      <c r="O144" s="9">
        <f t="shared" si="111"/>
        <v>1.8259447274621479</v>
      </c>
      <c r="P144" s="9">
        <f t="shared" si="111"/>
        <v>2.0832883662487212</v>
      </c>
      <c r="Q144" s="9">
        <f t="shared" si="111"/>
        <v>0.76335586673449851</v>
      </c>
      <c r="R144" s="9">
        <f t="shared" si="111"/>
        <v>2.2231435441185665</v>
      </c>
      <c r="S144" s="9">
        <f t="shared" si="111"/>
        <v>1.3916259299816616</v>
      </c>
      <c r="T144" s="9">
        <f t="shared" si="111"/>
        <v>1.3883765741304095</v>
      </c>
      <c r="U144" s="9">
        <f t="shared" si="111"/>
        <v>1.0622912294839997</v>
      </c>
      <c r="V144" s="9">
        <f t="shared" si="111"/>
        <v>1.0985514543645398</v>
      </c>
      <c r="W144" s="9">
        <f t="shared" si="111"/>
        <v>1.3478478700381964</v>
      </c>
      <c r="X144" s="9">
        <f t="shared" si="111"/>
        <v>1.1458595353586518</v>
      </c>
      <c r="Y144" s="9">
        <f t="shared" si="111"/>
        <v>1.5868794909575803</v>
      </c>
      <c r="Z144" s="9">
        <f t="shared" si="111"/>
        <v>1.2426245890328216</v>
      </c>
      <c r="AA144" s="9">
        <f t="shared" si="111"/>
        <v>1.5938928684620457</v>
      </c>
      <c r="AB144" s="9">
        <f t="shared" si="111"/>
        <v>2.0788486114540867</v>
      </c>
      <c r="AC144" s="9">
        <f t="shared" si="111"/>
        <v>1.4882200584595364</v>
      </c>
      <c r="AD144" s="9">
        <f t="shared" si="111"/>
        <v>1.1403217268503005</v>
      </c>
      <c r="AE144" s="9">
        <f t="shared" si="111"/>
        <v>1.3945979972408793</v>
      </c>
      <c r="AF144" s="9">
        <f t="shared" si="111"/>
        <v>1.5481173157733878</v>
      </c>
      <c r="AG144" s="9">
        <f t="shared" si="111"/>
        <v>1.2223266357391234</v>
      </c>
      <c r="AH144" s="9">
        <f t="shared" si="111"/>
        <v>1.3966424442290866</v>
      </c>
      <c r="AI144" s="9">
        <f t="shared" si="111"/>
        <v>0.91895585543790725</v>
      </c>
      <c r="AJ144" s="9">
        <f t="shared" si="111"/>
        <v>0.76790059944683386</v>
      </c>
      <c r="AK144" s="9">
        <f t="shared" si="111"/>
        <v>1.1590266764751642</v>
      </c>
      <c r="AL144" s="9">
        <f t="shared" si="111"/>
        <v>1.9872913346136998</v>
      </c>
      <c r="AM144" s="9">
        <f t="shared" si="111"/>
        <v>1.2933720573697298</v>
      </c>
      <c r="AN144" s="9">
        <f ca="1">AVERAGE(OFFSET($A144,0,Fixtures!$D$6,1,3))</f>
        <v>1.3410465941835721</v>
      </c>
      <c r="AO144" s="9">
        <f ca="1">AVERAGE(OFFSET($A144,0,Fixtures!$D$6,1,6))</f>
        <v>1.3650376963820523</v>
      </c>
      <c r="AP144" s="9">
        <f ca="1">AVERAGE(OFFSET($A144,0,Fixtures!$D$6,1,9))</f>
        <v>1.2262343677391356</v>
      </c>
      <c r="AQ144" s="9">
        <f ca="1">AVERAGE(OFFSET($A144,0,Fixtures!$D$6,1,12))</f>
        <v>1.3048182746516017</v>
      </c>
      <c r="AR144" s="9">
        <f ca="1">IF(OR(Fixtures!$D$6&lt;=0,Fixtures!$D$6&gt;39),AVERAGE(A144:AM144),AVERAGE(OFFSET($A144,0,Fixtures!$D$6,1,39-Fixtures!$D$6)))</f>
        <v>1.3015247910577863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2020-02-25T01:56:38Z</dcterms:modified>
</cp:coreProperties>
</file>