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29"/>
  <workbookPr/>
  <mc:AlternateContent xmlns:mc="http://schemas.openxmlformats.org/markup-compatibility/2006">
    <mc:Choice Requires="x15">
      <x15ac:absPath xmlns:x15ac="http://schemas.microsoft.com/office/spreadsheetml/2010/11/ac" url="/Users/halley/Desktop/NTU_CSIE/106-1/SoftwareDevelopmentDesign/Team1/WBS/"/>
    </mc:Choice>
  </mc:AlternateContent>
  <bookViews>
    <workbookView xWindow="880" yWindow="460" windowWidth="2472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C36" i="1"/>
  <c r="E7" i="1"/>
  <c r="E8" i="1"/>
  <c r="E9" i="1"/>
  <c r="E10" i="1"/>
  <c r="E11" i="1"/>
  <c r="E12" i="1"/>
  <c r="E13" i="1"/>
  <c r="E14" i="1"/>
  <c r="E15" i="1"/>
  <c r="E16" i="1"/>
  <c r="E17" i="1"/>
  <c r="G7" i="1"/>
  <c r="G8" i="1"/>
  <c r="G9" i="1"/>
  <c r="G10" i="1"/>
  <c r="G11" i="1"/>
  <c r="G12" i="1"/>
  <c r="G13" i="1"/>
  <c r="G14" i="1"/>
  <c r="G15" i="1"/>
  <c r="G1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6" i="1"/>
</calcChain>
</file>

<file path=xl/sharedStrings.xml><?xml version="1.0" encoding="utf-8"?>
<sst xmlns="http://schemas.openxmlformats.org/spreadsheetml/2006/main" count="65" uniqueCount="47">
  <si>
    <t>Percentage Confidence</t>
  </si>
  <si>
    <t>Divisor</t>
  </si>
  <si>
    <t>Task</t>
  </si>
  <si>
    <t>Best Case</t>
  </si>
  <si>
    <t>Most Likely</t>
  </si>
  <si>
    <t>Worst Case</t>
  </si>
  <si>
    <t>Expected Case</t>
  </si>
  <si>
    <t>Standard Deviation</t>
  </si>
  <si>
    <t>Variance</t>
  </si>
  <si>
    <t>Effort Estimation</t>
  </si>
  <si>
    <t>Task Owner</t>
  </si>
  <si>
    <t>Start Date</t>
  </si>
  <si>
    <t>Finish Date</t>
  </si>
  <si>
    <t>Predictable</t>
  </si>
  <si>
    <t>Graphs</t>
  </si>
  <si>
    <t>王瀚磊
王本奕</t>
  </si>
  <si>
    <t>Concurrency</t>
  </si>
  <si>
    <t>Networking</t>
  </si>
  <si>
    <t>I/O</t>
  </si>
  <si>
    <t>Hashing</t>
  </si>
  <si>
    <t>Caches</t>
  </si>
  <si>
    <t>Base</t>
  </si>
  <si>
    <t>林凡煒
蔡佳昱</t>
  </si>
  <si>
    <t>Primitives</t>
  </si>
  <si>
    <t>Escape</t>
  </si>
  <si>
    <t>EventBus</t>
  </si>
  <si>
    <t>Math</t>
  </si>
  <si>
    <t>Reflection</t>
  </si>
  <si>
    <t>Annotation</t>
  </si>
  <si>
    <t>Sets</t>
    <phoneticPr fontId="2" type="noConversion"/>
  </si>
  <si>
    <t>Multisets</t>
    <phoneticPr fontId="2" type="noConversion"/>
  </si>
  <si>
    <t>Maps</t>
    <phoneticPr fontId="2" type="noConversion"/>
  </si>
  <si>
    <t>Multimaps</t>
    <phoneticPr fontId="2" type="noConversion"/>
  </si>
  <si>
    <t>Bitmap</t>
    <phoneticPr fontId="2" type="noConversion"/>
  </si>
  <si>
    <t>Table</t>
    <phoneticPr fontId="2" type="noConversion"/>
  </si>
  <si>
    <t>Range Set</t>
    <phoneticPr fontId="2" type="noConversion"/>
  </si>
  <si>
    <t>Rrange Map</t>
    <phoneticPr fontId="2" type="noConversion"/>
  </si>
  <si>
    <t>List</t>
    <phoneticPr fontId="2" type="noConversion"/>
  </si>
  <si>
    <t>Iterator</t>
    <phoneticPr fontId="2" type="noConversion"/>
  </si>
  <si>
    <t>Ordering</t>
    <phoneticPr fontId="2" type="noConversion"/>
  </si>
  <si>
    <t>Queue</t>
    <phoneticPr fontId="2" type="noConversion"/>
  </si>
  <si>
    <t>林凡煒
蔡佳昱</t>
    <phoneticPr fontId="2" type="noConversion"/>
  </si>
  <si>
    <t>方珮雯</t>
  </si>
  <si>
    <t>張嘉豪</t>
  </si>
  <si>
    <t>張育瑄</t>
  </si>
  <si>
    <t>張嘉豪</t>
    <phoneticPr fontId="2" type="noConversion"/>
  </si>
  <si>
    <t>Total Effort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</si>
</sst>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auto="1"/>
      </right>
      <top/>
      <bottom style="thin">
        <color rgb="FFB7B7B7"/>
      </bottom>
      <diagonal/>
    </border>
    <border>
      <left style="thin">
        <color auto="1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auto="1"/>
      </right>
      <top style="thin">
        <color rgb="FFB7B7B7"/>
      </top>
      <bottom style="thin">
        <color rgb="FFB7B7B7"/>
      </bottom>
      <diagonal/>
    </border>
    <border>
      <left style="thin">
        <color auto="1"/>
      </left>
      <right style="thin">
        <color rgb="FFB7B7B7"/>
      </right>
      <top style="thin">
        <color rgb="FFB7B7B7"/>
      </top>
      <bottom style="thin">
        <color auto="1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auto="1"/>
      </bottom>
      <diagonal/>
    </border>
    <border>
      <left style="thin">
        <color rgb="FFB7B7B7"/>
      </left>
      <right style="thin">
        <color auto="1"/>
      </right>
      <top style="thin">
        <color rgb="FFB7B7B7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9" fontId="1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9" fontId="1" fillId="0" borderId="1" xfId="0" applyNumberFormat="1" applyFont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4" borderId="3" xfId="0" applyFont="1" applyFill="1" applyBorder="1" applyAlignment="1"/>
    <xf numFmtId="2" fontId="1" fillId="4" borderId="3" xfId="0" applyNumberFormat="1" applyFont="1" applyFill="1" applyBorder="1"/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/>
    <xf numFmtId="0" fontId="1" fillId="5" borderId="3" xfId="0" applyFont="1" applyFill="1" applyBorder="1" applyAlignment="1"/>
    <xf numFmtId="2" fontId="1" fillId="5" borderId="3" xfId="0" applyNumberFormat="1" applyFont="1" applyFill="1" applyBorder="1"/>
    <xf numFmtId="0" fontId="1" fillId="5" borderId="3" xfId="0" applyFont="1" applyFill="1" applyBorder="1"/>
    <xf numFmtId="0" fontId="1" fillId="5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/>
    <xf numFmtId="0" fontId="1" fillId="4" borderId="9" xfId="0" applyFont="1" applyFill="1" applyBorder="1" applyAlignment="1"/>
    <xf numFmtId="0" fontId="1" fillId="4" borderId="10" xfId="0" applyFont="1" applyFill="1" applyBorder="1"/>
    <xf numFmtId="0" fontId="1" fillId="5" borderId="9" xfId="0" applyFont="1" applyFill="1" applyBorder="1" applyAlignment="1"/>
    <xf numFmtId="0" fontId="1" fillId="5" borderId="10" xfId="0" applyFont="1" applyFill="1" applyBorder="1"/>
    <xf numFmtId="0" fontId="1" fillId="5" borderId="11" xfId="0" applyFont="1" applyFill="1" applyBorder="1" applyAlignment="1"/>
    <xf numFmtId="0" fontId="1" fillId="5" borderId="12" xfId="0" applyFont="1" applyFill="1" applyBorder="1" applyAlignment="1"/>
    <xf numFmtId="2" fontId="1" fillId="5" borderId="12" xfId="0" applyNumberFormat="1" applyFont="1" applyFill="1" applyBorder="1"/>
    <xf numFmtId="0" fontId="1" fillId="5" borderId="12" xfId="0" applyFont="1" applyFill="1" applyBorder="1" applyAlignment="1">
      <alignment horizontal="center" wrapText="1"/>
    </xf>
    <xf numFmtId="0" fontId="1" fillId="5" borderId="12" xfId="0" applyFont="1" applyFill="1" applyBorder="1"/>
    <xf numFmtId="0" fontId="1" fillId="5" borderId="13" xfId="0" applyFont="1" applyFill="1" applyBorder="1"/>
    <xf numFmtId="0" fontId="1" fillId="2" borderId="15" xfId="0" applyFont="1" applyFill="1" applyBorder="1" applyAlignment="1">
      <alignment horizontal="center"/>
    </xf>
    <xf numFmtId="2" fontId="1" fillId="0" borderId="16" xfId="0" applyNumberFormat="1" applyFont="1" applyBorder="1" applyAlignment="1"/>
    <xf numFmtId="2" fontId="1" fillId="0" borderId="14" xfId="0" applyNumberFormat="1" applyFont="1" applyBorder="1" applyAlignment="1">
      <alignment horizontal="right"/>
    </xf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C35" sqref="C35"/>
    </sheetView>
  </sheetViews>
  <sheetFormatPr baseColWidth="10" defaultColWidth="14.5" defaultRowHeight="13" x14ac:dyDescent="0.15"/>
  <cols>
    <col min="1" max="1" width="35.6640625" customWidth="1"/>
    <col min="2" max="2" width="20.5" customWidth="1"/>
    <col min="3" max="3" width="12.33203125" customWidth="1"/>
    <col min="4" max="4" width="10.83203125" customWidth="1"/>
    <col min="5" max="5" width="13.6640625" customWidth="1"/>
    <col min="6" max="6" width="17" customWidth="1"/>
    <col min="7" max="7" width="8.33203125" customWidth="1"/>
    <col min="8" max="8" width="14.6640625" customWidth="1"/>
    <col min="9" max="9" width="11" customWidth="1"/>
    <col min="10" max="10" width="9.5" customWidth="1"/>
    <col min="11" max="12" width="10.5" customWidth="1"/>
    <col min="14" max="14" width="18.83203125" bestFit="1" customWidth="1"/>
  </cols>
  <sheetData>
    <row r="1" spans="1:12" x14ac:dyDescent="0.15">
      <c r="A1" s="1"/>
      <c r="B1" s="2"/>
      <c r="C1" s="1"/>
      <c r="D1" s="1"/>
      <c r="E1" s="1"/>
      <c r="F1" s="1"/>
      <c r="G1" s="1"/>
      <c r="H1" s="1"/>
      <c r="I1" s="1"/>
      <c r="J1" s="3"/>
      <c r="K1" s="3"/>
      <c r="L1" s="3"/>
    </row>
    <row r="2" spans="1:12" x14ac:dyDescent="0.15">
      <c r="D2" s="1"/>
      <c r="E2" s="1"/>
      <c r="F2" s="1"/>
      <c r="G2" s="1"/>
      <c r="H2" s="1"/>
      <c r="I2" s="1"/>
      <c r="J2" s="3"/>
      <c r="K2" s="3"/>
      <c r="L2" s="3"/>
    </row>
    <row r="3" spans="1:12" x14ac:dyDescent="0.15">
      <c r="D3" s="1"/>
      <c r="E3" s="1"/>
      <c r="F3" s="1"/>
      <c r="G3" s="1"/>
      <c r="H3" s="1"/>
      <c r="I3" s="1"/>
      <c r="J3" s="3"/>
      <c r="K3" s="3"/>
      <c r="L3" s="3"/>
    </row>
    <row r="4" spans="1:12" x14ac:dyDescent="0.15">
      <c r="A4" s="1"/>
      <c r="D4" s="1"/>
      <c r="E4" s="1"/>
      <c r="F4" s="1"/>
      <c r="G4" s="1"/>
      <c r="H4" s="1"/>
      <c r="I4" s="1"/>
      <c r="J4" s="3"/>
      <c r="K4" s="3"/>
      <c r="L4" s="3"/>
    </row>
    <row r="5" spans="1:12" x14ac:dyDescent="0.15">
      <c r="A5" s="19" t="s">
        <v>2</v>
      </c>
      <c r="B5" s="20" t="s">
        <v>3</v>
      </c>
      <c r="C5" s="20" t="s">
        <v>4</v>
      </c>
      <c r="D5" s="20" t="s">
        <v>5</v>
      </c>
      <c r="E5" s="20" t="s">
        <v>6</v>
      </c>
      <c r="F5" s="20" t="s">
        <v>7</v>
      </c>
      <c r="G5" s="20" t="s">
        <v>8</v>
      </c>
      <c r="H5" s="20" t="s">
        <v>9</v>
      </c>
      <c r="I5" s="20" t="s">
        <v>10</v>
      </c>
      <c r="J5" s="21" t="s">
        <v>11</v>
      </c>
      <c r="K5" s="21" t="s">
        <v>12</v>
      </c>
      <c r="L5" s="22" t="s">
        <v>13</v>
      </c>
    </row>
    <row r="6" spans="1:12" x14ac:dyDescent="0.15">
      <c r="A6" s="23" t="s">
        <v>29</v>
      </c>
      <c r="B6" s="6">
        <v>5</v>
      </c>
      <c r="C6" s="6">
        <v>12</v>
      </c>
      <c r="D6" s="6">
        <v>16</v>
      </c>
      <c r="E6" s="7">
        <f>(B6 + 4 * C6 + 1 * D6) / 6</f>
        <v>11.5</v>
      </c>
      <c r="F6" s="7">
        <f>(D6 - B6) / C$35</f>
        <v>6.5350062244163922</v>
      </c>
      <c r="G6" s="7">
        <f t="shared" ref="G6:G30" si="0">(F6) ^ 2</f>
        <v>42.70630635316099</v>
      </c>
      <c r="H6" s="7">
        <f>E6 + NORMSINV(C$34) * F6</f>
        <v>13.155624895930313</v>
      </c>
      <c r="I6" s="18" t="s">
        <v>45</v>
      </c>
      <c r="J6" s="9"/>
      <c r="K6" s="9"/>
      <c r="L6" s="24"/>
    </row>
    <row r="7" spans="1:12" x14ac:dyDescent="0.15">
      <c r="A7" s="23" t="s">
        <v>30</v>
      </c>
      <c r="B7" s="6">
        <v>20</v>
      </c>
      <c r="C7" s="6">
        <v>24</v>
      </c>
      <c r="D7" s="6">
        <v>27</v>
      </c>
      <c r="E7" s="7">
        <f t="shared" ref="E7:E17" si="1">(B7 + 4 * C7 + 1 * D7) / 6</f>
        <v>23.833333333333332</v>
      </c>
      <c r="F7" s="7">
        <f>(D7 - B7) / C$35</f>
        <v>4.158640324628613</v>
      </c>
      <c r="G7" s="7">
        <f t="shared" si="0"/>
        <v>17.294289349627174</v>
      </c>
      <c r="H7" s="7">
        <f>E7 + NORMSINV(C$34) * F7</f>
        <v>24.886912812561715</v>
      </c>
      <c r="I7" s="8" t="s">
        <v>42</v>
      </c>
      <c r="J7" s="9"/>
      <c r="K7" s="9"/>
      <c r="L7" s="24"/>
    </row>
    <row r="8" spans="1:12" x14ac:dyDescent="0.15">
      <c r="A8" s="23" t="s">
        <v>31</v>
      </c>
      <c r="B8" s="6">
        <v>30</v>
      </c>
      <c r="C8" s="6">
        <v>34</v>
      </c>
      <c r="D8" s="6">
        <v>37</v>
      </c>
      <c r="E8" s="7">
        <f t="shared" si="1"/>
        <v>33.833333333333336</v>
      </c>
      <c r="F8" s="7">
        <f>(D8 - B8) / C$35</f>
        <v>4.158640324628613</v>
      </c>
      <c r="G8" s="7">
        <f t="shared" si="0"/>
        <v>17.294289349627174</v>
      </c>
      <c r="H8" s="7">
        <f>E8 + NORMSINV(C$34) * F8</f>
        <v>34.886912812561718</v>
      </c>
      <c r="I8" s="8" t="s">
        <v>44</v>
      </c>
      <c r="J8" s="9"/>
      <c r="K8" s="9"/>
      <c r="L8" s="24"/>
    </row>
    <row r="9" spans="1:12" x14ac:dyDescent="0.15">
      <c r="A9" s="23" t="s">
        <v>32</v>
      </c>
      <c r="B9" s="6">
        <v>20</v>
      </c>
      <c r="C9" s="6">
        <v>24</v>
      </c>
      <c r="D9" s="6">
        <v>27</v>
      </c>
      <c r="E9" s="7">
        <f t="shared" si="1"/>
        <v>23.833333333333332</v>
      </c>
      <c r="F9" s="7">
        <f>(D9 - B9) / C$35</f>
        <v>4.158640324628613</v>
      </c>
      <c r="G9" s="7">
        <f t="shared" si="0"/>
        <v>17.294289349627174</v>
      </c>
      <c r="H9" s="7">
        <f>E9 + NORMSINV(C$34) * F9</f>
        <v>24.886912812561715</v>
      </c>
      <c r="I9" s="8" t="s">
        <v>42</v>
      </c>
      <c r="J9" s="9"/>
      <c r="K9" s="9"/>
      <c r="L9" s="24"/>
    </row>
    <row r="10" spans="1:12" x14ac:dyDescent="0.15">
      <c r="A10" s="23" t="s">
        <v>33</v>
      </c>
      <c r="B10" s="6">
        <v>7</v>
      </c>
      <c r="C10" s="6">
        <v>9</v>
      </c>
      <c r="D10" s="6">
        <v>12</v>
      </c>
      <c r="E10" s="7">
        <f t="shared" si="1"/>
        <v>9.1666666666666661</v>
      </c>
      <c r="F10" s="7">
        <f>(D10 - B10) / C$35</f>
        <v>2.9704573747347238</v>
      </c>
      <c r="G10" s="7">
        <f t="shared" si="0"/>
        <v>8.8236170151159072</v>
      </c>
      <c r="H10" s="7">
        <f>E10 + NORMSINV(C$34) * F10</f>
        <v>9.9192234375440815</v>
      </c>
      <c r="I10" s="8" t="s">
        <v>44</v>
      </c>
      <c r="J10" s="9"/>
      <c r="K10" s="9"/>
      <c r="L10" s="24"/>
    </row>
    <row r="11" spans="1:12" x14ac:dyDescent="0.15">
      <c r="A11" s="23" t="s">
        <v>34</v>
      </c>
      <c r="B11" s="6">
        <v>8</v>
      </c>
      <c r="C11" s="6">
        <v>14</v>
      </c>
      <c r="D11" s="6">
        <v>18</v>
      </c>
      <c r="E11" s="7">
        <f t="shared" si="1"/>
        <v>13.666666666666666</v>
      </c>
      <c r="F11" s="7">
        <f>(D11 - B11) / C$35</f>
        <v>5.9409147494694476</v>
      </c>
      <c r="G11" s="7">
        <f t="shared" si="0"/>
        <v>35.294468060463629</v>
      </c>
      <c r="H11" s="7">
        <f>E11 + NORMSINV(C$34) * F11</f>
        <v>15.171780208421497</v>
      </c>
      <c r="I11" s="8" t="s">
        <v>44</v>
      </c>
      <c r="J11" s="9"/>
      <c r="K11" s="9"/>
      <c r="L11" s="24"/>
    </row>
    <row r="12" spans="1:12" x14ac:dyDescent="0.15">
      <c r="A12" s="23" t="s">
        <v>35</v>
      </c>
      <c r="B12" s="6">
        <v>6</v>
      </c>
      <c r="C12" s="6">
        <v>9</v>
      </c>
      <c r="D12" s="6">
        <v>10</v>
      </c>
      <c r="E12" s="7">
        <f t="shared" si="1"/>
        <v>8.6666666666666661</v>
      </c>
      <c r="F12" s="7">
        <f>(D12 - B12) / C$35</f>
        <v>2.3763658997877788</v>
      </c>
      <c r="G12" s="7">
        <f t="shared" si="0"/>
        <v>5.6471148896741798</v>
      </c>
      <c r="H12" s="7">
        <f>E12 + NORMSINV(C$34) * F12</f>
        <v>9.2687120833685981</v>
      </c>
      <c r="I12" s="8" t="s">
        <v>43</v>
      </c>
      <c r="J12" s="9"/>
      <c r="K12" s="9"/>
      <c r="L12" s="24"/>
    </row>
    <row r="13" spans="1:12" x14ac:dyDescent="0.15">
      <c r="A13" s="23" t="s">
        <v>36</v>
      </c>
      <c r="B13" s="6">
        <v>6</v>
      </c>
      <c r="C13" s="6">
        <v>11</v>
      </c>
      <c r="D13" s="6">
        <v>14</v>
      </c>
      <c r="E13" s="7">
        <f t="shared" si="1"/>
        <v>10.666666666666666</v>
      </c>
      <c r="F13" s="7">
        <f>(D13 - B13) / C$35</f>
        <v>4.7527317995755576</v>
      </c>
      <c r="G13" s="7">
        <f t="shared" si="0"/>
        <v>22.588459558696719</v>
      </c>
      <c r="H13" s="7">
        <f>E13 + NORMSINV(C$34) * F13</f>
        <v>11.87075750007053</v>
      </c>
      <c r="I13" s="8" t="s">
        <v>43</v>
      </c>
      <c r="J13" s="9"/>
      <c r="K13" s="9"/>
      <c r="L13" s="24"/>
    </row>
    <row r="14" spans="1:12" x14ac:dyDescent="0.15">
      <c r="A14" s="23" t="s">
        <v>37</v>
      </c>
      <c r="B14" s="6">
        <v>2</v>
      </c>
      <c r="C14" s="6">
        <v>3</v>
      </c>
      <c r="D14" s="6">
        <v>4</v>
      </c>
      <c r="E14" s="7">
        <f t="shared" si="1"/>
        <v>3</v>
      </c>
      <c r="F14" s="7">
        <f>(D14 - B14) / C$35</f>
        <v>1.1881829498938894</v>
      </c>
      <c r="G14" s="7">
        <f t="shared" si="0"/>
        <v>1.411778722418545</v>
      </c>
      <c r="H14" s="7">
        <f>E14 + NORMSINV(C$34) * F14</f>
        <v>3.301022708350966</v>
      </c>
      <c r="I14" s="8" t="s">
        <v>43</v>
      </c>
      <c r="J14" s="9"/>
      <c r="K14" s="9"/>
      <c r="L14" s="24"/>
    </row>
    <row r="15" spans="1:12" x14ac:dyDescent="0.15">
      <c r="A15" s="23" t="s">
        <v>38</v>
      </c>
      <c r="B15" s="6">
        <v>4</v>
      </c>
      <c r="C15" s="6">
        <v>5</v>
      </c>
      <c r="D15" s="6">
        <v>6</v>
      </c>
      <c r="E15" s="7">
        <f t="shared" si="1"/>
        <v>5</v>
      </c>
      <c r="F15" s="7">
        <f>(D15 - B15) / C$35</f>
        <v>1.1881829498938894</v>
      </c>
      <c r="G15" s="7">
        <f t="shared" si="0"/>
        <v>1.411778722418545</v>
      </c>
      <c r="H15" s="7">
        <f>E15 + NORMSINV(C$34) * F15</f>
        <v>5.301022708350966</v>
      </c>
      <c r="I15" s="8" t="s">
        <v>43</v>
      </c>
      <c r="J15" s="9"/>
      <c r="K15" s="9"/>
      <c r="L15" s="24"/>
    </row>
    <row r="16" spans="1:12" x14ac:dyDescent="0.15">
      <c r="A16" s="23" t="s">
        <v>39</v>
      </c>
      <c r="B16" s="6">
        <v>4</v>
      </c>
      <c r="C16" s="6">
        <v>5</v>
      </c>
      <c r="D16" s="6">
        <v>6</v>
      </c>
      <c r="E16" s="7">
        <f t="shared" si="1"/>
        <v>5</v>
      </c>
      <c r="F16" s="7">
        <f>(D16 - B16) / C$35</f>
        <v>1.1881829498938894</v>
      </c>
      <c r="G16" s="7">
        <f t="shared" si="0"/>
        <v>1.411778722418545</v>
      </c>
      <c r="H16" s="7">
        <f>E16 + NORMSINV(C$34) * F16</f>
        <v>5.301022708350966</v>
      </c>
      <c r="I16" s="8" t="s">
        <v>43</v>
      </c>
      <c r="J16" s="9"/>
      <c r="K16" s="9"/>
      <c r="L16" s="24"/>
    </row>
    <row r="17" spans="1:12" x14ac:dyDescent="0.15">
      <c r="A17" s="23" t="s">
        <v>40</v>
      </c>
      <c r="B17" s="6">
        <v>6</v>
      </c>
      <c r="C17" s="6">
        <v>8</v>
      </c>
      <c r="D17" s="6">
        <v>9</v>
      </c>
      <c r="E17" s="7">
        <f t="shared" si="1"/>
        <v>7.833333333333333</v>
      </c>
      <c r="F17" s="7">
        <f>(D17 - B17) / C$35</f>
        <v>1.7822744248408342</v>
      </c>
      <c r="G17" s="7">
        <f t="shared" si="0"/>
        <v>3.1765021254417265</v>
      </c>
      <c r="H17" s="7">
        <f>E17 + NORMSINV(C$34) * F17</f>
        <v>8.2848673958597825</v>
      </c>
      <c r="I17" s="8" t="s">
        <v>43</v>
      </c>
      <c r="J17" s="9"/>
      <c r="K17" s="9"/>
      <c r="L17" s="24"/>
    </row>
    <row r="18" spans="1:12" ht="26" x14ac:dyDescent="0.15">
      <c r="A18" s="25" t="s">
        <v>14</v>
      </c>
      <c r="B18" s="10">
        <v>3</v>
      </c>
      <c r="C18" s="10">
        <v>7</v>
      </c>
      <c r="D18" s="10">
        <v>8</v>
      </c>
      <c r="E18" s="11">
        <f t="shared" ref="E18:E30" si="2">(B18 + 4 * C18 + 1 * D18) / 6</f>
        <v>6.5</v>
      </c>
      <c r="F18" s="11">
        <f>(D18 - B18) / C$35</f>
        <v>2.9704573747347238</v>
      </c>
      <c r="G18" s="11">
        <f t="shared" si="0"/>
        <v>8.8236170151159072</v>
      </c>
      <c r="H18" s="11">
        <f>E18 + NORMSINV(C$34) * F18</f>
        <v>7.2525567708774155</v>
      </c>
      <c r="I18" s="12" t="s">
        <v>15</v>
      </c>
      <c r="J18" s="13"/>
      <c r="K18" s="13"/>
      <c r="L18" s="26"/>
    </row>
    <row r="19" spans="1:12" ht="26" x14ac:dyDescent="0.15">
      <c r="A19" s="25" t="s">
        <v>16</v>
      </c>
      <c r="B19" s="10">
        <v>7</v>
      </c>
      <c r="C19" s="10">
        <v>14</v>
      </c>
      <c r="D19" s="10">
        <v>19</v>
      </c>
      <c r="E19" s="11">
        <f t="shared" si="2"/>
        <v>13.666666666666666</v>
      </c>
      <c r="F19" s="11">
        <f>(D19 - B19) / C$35</f>
        <v>7.1290976993633368</v>
      </c>
      <c r="G19" s="11">
        <f t="shared" si="0"/>
        <v>50.824034007067624</v>
      </c>
      <c r="H19" s="11">
        <f>E19 + NORMSINV(C$34) * F19</f>
        <v>15.472802916772462</v>
      </c>
      <c r="I19" s="12" t="s">
        <v>15</v>
      </c>
      <c r="J19" s="13"/>
      <c r="K19" s="13"/>
      <c r="L19" s="26"/>
    </row>
    <row r="20" spans="1:12" ht="26" x14ac:dyDescent="0.15">
      <c r="A20" s="25" t="s">
        <v>17</v>
      </c>
      <c r="B20" s="10">
        <v>7</v>
      </c>
      <c r="C20" s="10">
        <v>14</v>
      </c>
      <c r="D20" s="10">
        <v>19</v>
      </c>
      <c r="E20" s="11">
        <f t="shared" si="2"/>
        <v>13.666666666666666</v>
      </c>
      <c r="F20" s="11">
        <f>(D20 - B20) / C$35</f>
        <v>7.1290976993633368</v>
      </c>
      <c r="G20" s="11">
        <f t="shared" si="0"/>
        <v>50.824034007067624</v>
      </c>
      <c r="H20" s="11">
        <f>E20 + NORMSINV(C$34) * F20</f>
        <v>15.472802916772462</v>
      </c>
      <c r="I20" s="12" t="s">
        <v>15</v>
      </c>
      <c r="J20" s="13"/>
      <c r="K20" s="13"/>
      <c r="L20" s="26"/>
    </row>
    <row r="21" spans="1:12" ht="26" x14ac:dyDescent="0.15">
      <c r="A21" s="25" t="s">
        <v>18</v>
      </c>
      <c r="B21" s="10">
        <v>7</v>
      </c>
      <c r="C21" s="10">
        <v>14</v>
      </c>
      <c r="D21" s="10">
        <v>19</v>
      </c>
      <c r="E21" s="11">
        <f t="shared" si="2"/>
        <v>13.666666666666666</v>
      </c>
      <c r="F21" s="11">
        <f>(D21 - B21) / C$35</f>
        <v>7.1290976993633368</v>
      </c>
      <c r="G21" s="11">
        <f t="shared" si="0"/>
        <v>50.824034007067624</v>
      </c>
      <c r="H21" s="11">
        <f>E21 + NORMSINV(C$34) * F21</f>
        <v>15.472802916772462</v>
      </c>
      <c r="I21" s="12" t="s">
        <v>15</v>
      </c>
      <c r="J21" s="13"/>
      <c r="K21" s="13"/>
      <c r="L21" s="26"/>
    </row>
    <row r="22" spans="1:12" ht="26" x14ac:dyDescent="0.15">
      <c r="A22" s="25" t="s">
        <v>19</v>
      </c>
      <c r="B22" s="10">
        <v>3</v>
      </c>
      <c r="C22" s="10">
        <v>7</v>
      </c>
      <c r="D22" s="10">
        <v>8</v>
      </c>
      <c r="E22" s="11">
        <f t="shared" si="2"/>
        <v>6.5</v>
      </c>
      <c r="F22" s="11">
        <f>(D22 - B22) / C$35</f>
        <v>2.9704573747347238</v>
      </c>
      <c r="G22" s="11">
        <f t="shared" si="0"/>
        <v>8.8236170151159072</v>
      </c>
      <c r="H22" s="11">
        <f>E22 + NORMSINV(C$34) * F22</f>
        <v>7.2525567708774155</v>
      </c>
      <c r="I22" s="12" t="s">
        <v>15</v>
      </c>
      <c r="J22" s="13"/>
      <c r="K22" s="13"/>
      <c r="L22" s="26"/>
    </row>
    <row r="23" spans="1:12" ht="26" x14ac:dyDescent="0.15">
      <c r="A23" s="27" t="s">
        <v>20</v>
      </c>
      <c r="B23" s="14">
        <v>7</v>
      </c>
      <c r="C23" s="14">
        <v>10</v>
      </c>
      <c r="D23" s="14">
        <v>14</v>
      </c>
      <c r="E23" s="15">
        <f t="shared" si="2"/>
        <v>10.166666666666666</v>
      </c>
      <c r="F23" s="15">
        <f>(D23 - B23) / C$35</f>
        <v>4.158640324628613</v>
      </c>
      <c r="G23" s="15">
        <f t="shared" si="0"/>
        <v>17.294289349627174</v>
      </c>
      <c r="H23" s="15">
        <f>E23 + NORMSINV(C$34) * F23</f>
        <v>11.220246145895047</v>
      </c>
      <c r="I23" s="17" t="s">
        <v>41</v>
      </c>
      <c r="J23" s="16"/>
      <c r="K23" s="16"/>
      <c r="L23" s="28"/>
    </row>
    <row r="24" spans="1:12" ht="26" x14ac:dyDescent="0.15">
      <c r="A24" s="27" t="s">
        <v>21</v>
      </c>
      <c r="B24" s="14">
        <v>8</v>
      </c>
      <c r="C24" s="14">
        <v>15</v>
      </c>
      <c r="D24" s="14">
        <v>18</v>
      </c>
      <c r="E24" s="15">
        <f t="shared" si="2"/>
        <v>14.333333333333334</v>
      </c>
      <c r="F24" s="15">
        <f>(D24 - B24) / C$35</f>
        <v>5.9409147494694476</v>
      </c>
      <c r="G24" s="15">
        <f t="shared" si="0"/>
        <v>35.294468060463629</v>
      </c>
      <c r="H24" s="15">
        <f>E24 + NORMSINV(C$34) * F24</f>
        <v>15.838446875088165</v>
      </c>
      <c r="I24" s="17" t="s">
        <v>22</v>
      </c>
      <c r="J24" s="16"/>
      <c r="K24" s="16"/>
      <c r="L24" s="28"/>
    </row>
    <row r="25" spans="1:12" ht="26" x14ac:dyDescent="0.15">
      <c r="A25" s="27" t="s">
        <v>23</v>
      </c>
      <c r="B25" s="14">
        <v>7</v>
      </c>
      <c r="C25" s="14">
        <v>10</v>
      </c>
      <c r="D25" s="14">
        <v>14</v>
      </c>
      <c r="E25" s="15">
        <f t="shared" si="2"/>
        <v>10.166666666666666</v>
      </c>
      <c r="F25" s="15">
        <f>(D25 - B25) / C$35</f>
        <v>4.158640324628613</v>
      </c>
      <c r="G25" s="15">
        <f t="shared" si="0"/>
        <v>17.294289349627174</v>
      </c>
      <c r="H25" s="15">
        <f>E25 + NORMSINV(C$34) * F25</f>
        <v>11.220246145895047</v>
      </c>
      <c r="I25" s="17" t="s">
        <v>22</v>
      </c>
      <c r="J25" s="16"/>
      <c r="K25" s="16"/>
      <c r="L25" s="28"/>
    </row>
    <row r="26" spans="1:12" ht="26" x14ac:dyDescent="0.15">
      <c r="A26" s="27" t="s">
        <v>24</v>
      </c>
      <c r="B26" s="14">
        <v>2</v>
      </c>
      <c r="C26" s="14">
        <v>3</v>
      </c>
      <c r="D26" s="14">
        <v>5</v>
      </c>
      <c r="E26" s="15">
        <f t="shared" si="2"/>
        <v>3.1666666666666665</v>
      </c>
      <c r="F26" s="15">
        <f>(D26 - B26) / C$35</f>
        <v>1.7822744248408342</v>
      </c>
      <c r="G26" s="15">
        <f t="shared" si="0"/>
        <v>3.1765021254417265</v>
      </c>
      <c r="H26" s="15">
        <f>E26 + NORMSINV(C$34) * F26</f>
        <v>3.6182007291931155</v>
      </c>
      <c r="I26" s="17" t="s">
        <v>22</v>
      </c>
      <c r="J26" s="16"/>
      <c r="K26" s="16"/>
      <c r="L26" s="28"/>
    </row>
    <row r="27" spans="1:12" ht="26" x14ac:dyDescent="0.15">
      <c r="A27" s="27" t="s">
        <v>25</v>
      </c>
      <c r="B27" s="14">
        <v>2</v>
      </c>
      <c r="C27" s="14">
        <v>3</v>
      </c>
      <c r="D27" s="14">
        <v>5</v>
      </c>
      <c r="E27" s="15">
        <f t="shared" si="2"/>
        <v>3.1666666666666665</v>
      </c>
      <c r="F27" s="15">
        <f>(D27 - B27) / C$35</f>
        <v>1.7822744248408342</v>
      </c>
      <c r="G27" s="15">
        <f t="shared" si="0"/>
        <v>3.1765021254417265</v>
      </c>
      <c r="H27" s="15">
        <f>E27 + NORMSINV(C$34) * F27</f>
        <v>3.6182007291931155</v>
      </c>
      <c r="I27" s="17" t="s">
        <v>22</v>
      </c>
      <c r="J27" s="16"/>
      <c r="K27" s="16"/>
      <c r="L27" s="28"/>
    </row>
    <row r="28" spans="1:12" ht="26" x14ac:dyDescent="0.15">
      <c r="A28" s="27" t="s">
        <v>26</v>
      </c>
      <c r="B28" s="14">
        <v>5</v>
      </c>
      <c r="C28" s="14">
        <v>7</v>
      </c>
      <c r="D28" s="14">
        <v>10</v>
      </c>
      <c r="E28" s="15">
        <f t="shared" si="2"/>
        <v>7.166666666666667</v>
      </c>
      <c r="F28" s="15">
        <f>(D28 - B28) / C$35</f>
        <v>2.9704573747347238</v>
      </c>
      <c r="G28" s="15">
        <f t="shared" si="0"/>
        <v>8.8236170151159072</v>
      </c>
      <c r="H28" s="15">
        <f>E28 + NORMSINV(C$34) * F28</f>
        <v>7.9192234375440824</v>
      </c>
      <c r="I28" s="17" t="s">
        <v>22</v>
      </c>
      <c r="J28" s="16"/>
      <c r="K28" s="16"/>
      <c r="L28" s="28"/>
    </row>
    <row r="29" spans="1:12" ht="26" x14ac:dyDescent="0.15">
      <c r="A29" s="27" t="s">
        <v>27</v>
      </c>
      <c r="B29" s="14">
        <v>5</v>
      </c>
      <c r="C29" s="14">
        <v>7</v>
      </c>
      <c r="D29" s="14">
        <v>10</v>
      </c>
      <c r="E29" s="15">
        <f t="shared" si="2"/>
        <v>7.166666666666667</v>
      </c>
      <c r="F29" s="15">
        <f>(D29 - B29) / C$35</f>
        <v>2.9704573747347238</v>
      </c>
      <c r="G29" s="15">
        <f t="shared" si="0"/>
        <v>8.8236170151159072</v>
      </c>
      <c r="H29" s="15">
        <f>E29 + NORMSINV(C$34) * F29</f>
        <v>7.9192234375440824</v>
      </c>
      <c r="I29" s="17" t="s">
        <v>22</v>
      </c>
      <c r="J29" s="16"/>
      <c r="K29" s="16"/>
      <c r="L29" s="28"/>
    </row>
    <row r="30" spans="1:12" ht="26" x14ac:dyDescent="0.15">
      <c r="A30" s="29" t="s">
        <v>28</v>
      </c>
      <c r="B30" s="30">
        <v>1</v>
      </c>
      <c r="C30" s="30">
        <v>1</v>
      </c>
      <c r="D30" s="30">
        <v>1</v>
      </c>
      <c r="E30" s="31">
        <f t="shared" si="2"/>
        <v>1</v>
      </c>
      <c r="F30" s="31">
        <f>(D30 - B30) / C$35</f>
        <v>0</v>
      </c>
      <c r="G30" s="31">
        <f t="shared" si="0"/>
        <v>0</v>
      </c>
      <c r="H30" s="31">
        <f>E30 + NORMSINV(C$34) * F30</f>
        <v>1</v>
      </c>
      <c r="I30" s="32" t="s">
        <v>22</v>
      </c>
      <c r="J30" s="33"/>
      <c r="K30" s="33"/>
      <c r="L30" s="34"/>
    </row>
    <row r="34" spans="2:3" x14ac:dyDescent="0.15">
      <c r="B34" s="4" t="s">
        <v>0</v>
      </c>
      <c r="C34" s="5">
        <v>0.6</v>
      </c>
    </row>
    <row r="35" spans="2:3" x14ac:dyDescent="0.15">
      <c r="B35" s="4" t="s">
        <v>1</v>
      </c>
      <c r="C35" s="36">
        <f>NORMSINV(C34/2+0.5) * 2</f>
        <v>1.6832424671458295</v>
      </c>
    </row>
    <row r="36" spans="2:3" x14ac:dyDescent="0.15">
      <c r="B36" s="35" t="s">
        <v>46</v>
      </c>
      <c r="C36" s="37">
        <f xml:space="preserve"> SUM(H6:H30)</f>
        <v>289.51208187635763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2017-11-01T18:32:51Z</dcterms:modified>
</cp:coreProperties>
</file>