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rcuits Amplificadors" sheetId="1" r:id="rId4"/>
    <sheet state="visible" name="Proves de ratio" sheetId="2" r:id="rId5"/>
  </sheets>
  <definedNames/>
  <calcPr/>
</workbook>
</file>

<file path=xl/sharedStrings.xml><?xml version="1.0" encoding="utf-8"?>
<sst xmlns="http://schemas.openxmlformats.org/spreadsheetml/2006/main" count="36" uniqueCount="26">
  <si>
    <t>Guany Preamplificador</t>
  </si>
  <si>
    <t>Freq</t>
  </si>
  <si>
    <t>Vin (mVpp)</t>
  </si>
  <si>
    <t>Vout (mVpp)</t>
  </si>
  <si>
    <t>Guany (dB)</t>
  </si>
  <si>
    <t>Guany</t>
  </si>
  <si>
    <t>Guany Amplificador de Sortida</t>
  </si>
  <si>
    <t>Ratio simulació LTSpice</t>
  </si>
  <si>
    <t>potentiometer</t>
  </si>
  <si>
    <t>0.01</t>
  </si>
  <si>
    <t>0.1</t>
  </si>
  <si>
    <t>0.2</t>
  </si>
  <si>
    <t>0.5</t>
  </si>
  <si>
    <t>0.7</t>
  </si>
  <si>
    <t>in</t>
  </si>
  <si>
    <t>out ratio mes baix</t>
  </si>
  <si>
    <t>out ratio mig baix</t>
  </si>
  <si>
    <t>out ratio mig alt</t>
  </si>
  <si>
    <t>out ratio mes alt</t>
  </si>
  <si>
    <t>Ratio circuit complet</t>
  </si>
  <si>
    <t>resistència</t>
  </si>
  <si>
    <t>1k</t>
  </si>
  <si>
    <t>2,5k</t>
  </si>
  <si>
    <t>5k</t>
  </si>
  <si>
    <t>7,5k</t>
  </si>
  <si>
    <t>10k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</si>
</sst>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Roboto"/>
    </font>
    <font/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1" xfId="0" applyAlignment="1" applyFont="1" applyNumberFormat="1">
      <alignment readingOrder="0"/>
    </xf>
    <xf borderId="0" fillId="0" fontId="1" numFmtId="2" xfId="0" applyFont="1" applyNumberFormat="1"/>
    <xf borderId="0" fillId="0" fontId="1" numFmtId="0" xfId="0" applyFont="1"/>
    <xf borderId="0" fillId="0" fontId="2" numFmtId="0" xfId="0" applyAlignment="1" applyFont="1">
      <alignment horizontal="left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left" readingOrder="0" shrinkToFit="0" wrapText="1"/>
    </xf>
    <xf borderId="4" fillId="0" fontId="4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Guany Preamplificador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'Circuits Amplificadors'!$D$5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'Circuits Amplificadors'!$A$6:$A$11</c:f>
            </c:strRef>
          </c:cat>
          <c:val>
            <c:numRef>
              <c:f>'Circuits Amplificadors'!$D$6:$D$11</c:f>
              <c:numCache/>
            </c:numRef>
          </c:val>
          <c:smooth val="0"/>
        </c:ser>
        <c:axId val="332330395"/>
        <c:axId val="988597783"/>
      </c:lineChart>
      <c:catAx>
        <c:axId val="3323303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Freq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8597783"/>
      </c:catAx>
      <c:valAx>
        <c:axId val="9885977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Guany (dB)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2330395"/>
        <c:majorUnit val="5.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Guany Amplificació Sortida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'Circuits Amplificadors'!$D$15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'Circuits Amplificadors'!$A$16:$A$21</c:f>
            </c:strRef>
          </c:cat>
          <c:val>
            <c:numRef>
              <c:f>'Circuits Amplificadors'!$D$16:$D$21</c:f>
              <c:numCache/>
            </c:numRef>
          </c:val>
          <c:smooth val="0"/>
        </c:ser>
        <c:axId val="2122586163"/>
        <c:axId val="1937903489"/>
      </c:lineChart>
      <c:catAx>
        <c:axId val="2122586163"/>
        <c:scaling>
          <c:orientation val="minMax"/>
          <c:max val="100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Freq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7903489"/>
      </c:catAx>
      <c:valAx>
        <c:axId val="19379034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Guany (dB)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25861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Resultats del ratio de la simulació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'Proves de ratio'!$B$4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'Proves de ratio'!$C$3:$H$3</c:f>
            </c:strRef>
          </c:cat>
          <c:val>
            <c:numRef>
              <c:f>'Proves de ratio'!$C$4:$H$4</c:f>
              <c:numCache/>
            </c:numRef>
          </c:val>
          <c:smooth val="1"/>
        </c:ser>
        <c:ser>
          <c:idx val="1"/>
          <c:order val="1"/>
          <c:tx>
            <c:v>Ratio 54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'Proves de ratio'!$C$3:$H$3</c:f>
            </c:strRef>
          </c:cat>
          <c:val>
            <c:numRef>
              <c:f>'Proves de ratio'!$C$5:$H$5</c:f>
              <c:numCache/>
            </c:numRef>
          </c:val>
          <c:smooth val="1"/>
        </c:ser>
        <c:ser>
          <c:idx val="2"/>
          <c:order val="2"/>
          <c:tx>
            <c:v>Ratio 53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'Proves de ratio'!$C$3:$H$3</c:f>
            </c:strRef>
          </c:cat>
          <c:val>
            <c:numRef>
              <c:f>'Proves de ratio'!$C$6:$H$6</c:f>
              <c:numCache/>
            </c:numRef>
          </c:val>
          <c:smooth val="1"/>
        </c:ser>
        <c:ser>
          <c:idx val="3"/>
          <c:order val="3"/>
          <c:tx>
            <c:v>Ratio 52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'Proves de ratio'!$C$3:$H$3</c:f>
            </c:strRef>
          </c:cat>
          <c:val>
            <c:numRef>
              <c:f>'Proves de ratio'!$C$7:$H$7</c:f>
              <c:numCache/>
            </c:numRef>
          </c:val>
          <c:smooth val="1"/>
        </c:ser>
        <c:ser>
          <c:idx val="4"/>
          <c:order val="4"/>
          <c:tx>
            <c:v>Ratio 51</c:v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'Proves de ratio'!$C$3:$H$3</c:f>
            </c:strRef>
          </c:cat>
          <c:val>
            <c:numRef>
              <c:f>'Proves de ratio'!$C$8:$H$8</c:f>
              <c:numCache/>
            </c:numRef>
          </c:val>
          <c:smooth val="1"/>
        </c:ser>
        <c:axId val="1798757039"/>
        <c:axId val="2090241317"/>
      </c:lineChart>
      <c:catAx>
        <c:axId val="17987570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Valors del potenciòmetre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0241317"/>
      </c:catAx>
      <c:valAx>
        <c:axId val="2090241317"/>
        <c:scaling>
          <c:orientation val="minMax"/>
          <c:max val="1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mV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8757039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Resultats del ratio del circuit complet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'Proves de ratio'!$B$13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'Proves de ratio'!$C$12:$G$12</c:f>
            </c:strRef>
          </c:cat>
          <c:val>
            <c:numRef>
              <c:f>'Proves de ratio'!$C$13:$G$13</c:f>
              <c:numCache/>
            </c:numRef>
          </c:val>
          <c:smooth val="1"/>
        </c:ser>
        <c:ser>
          <c:idx val="1"/>
          <c:order val="1"/>
          <c:tx>
            <c:v>Ratio 54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'Proves de ratio'!$C$12:$G$12</c:f>
            </c:strRef>
          </c:cat>
          <c:val>
            <c:numRef>
              <c:f>'Proves de ratio'!$C$14:$G$14</c:f>
              <c:numCache/>
            </c:numRef>
          </c:val>
          <c:smooth val="1"/>
        </c:ser>
        <c:ser>
          <c:idx val="2"/>
          <c:order val="2"/>
          <c:tx>
            <c:v>Ratio 53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'Proves de ratio'!$C$12:$G$12</c:f>
            </c:strRef>
          </c:cat>
          <c:val>
            <c:numRef>
              <c:f>'Proves de ratio'!$C$15:$G$15</c:f>
              <c:numCache/>
            </c:numRef>
          </c:val>
          <c:smooth val="1"/>
        </c:ser>
        <c:ser>
          <c:idx val="3"/>
          <c:order val="3"/>
          <c:tx>
            <c:v>Ratio 52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'Proves de ratio'!$C$12:$G$12</c:f>
            </c:strRef>
          </c:cat>
          <c:val>
            <c:numRef>
              <c:f>'Proves de ratio'!$C$16:$G$16</c:f>
              <c:numCache/>
            </c:numRef>
          </c:val>
          <c:smooth val="1"/>
        </c:ser>
        <c:ser>
          <c:idx val="4"/>
          <c:order val="4"/>
          <c:tx>
            <c:v>Ratio 51</c:v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'Proves de ratio'!$C$12:$G$12</c:f>
            </c:strRef>
          </c:cat>
          <c:val>
            <c:numRef>
              <c:f>'Proves de ratio'!$C$17:$G$17</c:f>
              <c:numCache/>
            </c:numRef>
          </c:val>
          <c:smooth val="1"/>
        </c:ser>
        <c:axId val="229775404"/>
        <c:axId val="523924728"/>
      </c:lineChart>
      <c:catAx>
        <c:axId val="2297754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Ohms Potenciòmetre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3924728"/>
      </c:catAx>
      <c:valAx>
        <c:axId val="523924728"/>
        <c:scaling>
          <c:orientation val="minMax"/>
          <c:max val="1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mV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9775404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523875</xdr:colOff>
      <xdr:row>0</xdr:row>
      <xdr:rowOff>0</xdr:rowOff>
    </xdr:from>
    <xdr:ext cx="5715000" cy="3533775"/>
    <xdr:graphicFrame>
      <xdr:nvGraphicFramePr>
        <xdr:cNvPr id="1" name="Chart 1" title="Gràfi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704850</xdr:colOff>
      <xdr:row>19</xdr:row>
      <xdr:rowOff>85725</xdr:rowOff>
    </xdr:from>
    <xdr:ext cx="5715000" cy="3533775"/>
    <xdr:graphicFrame>
      <xdr:nvGraphicFramePr>
        <xdr:cNvPr id="2" name="Chart 2" title="Gràfi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57150</xdr:colOff>
      <xdr:row>1</xdr:row>
      <xdr:rowOff>38100</xdr:rowOff>
    </xdr:from>
    <xdr:ext cx="5981700" cy="4371975"/>
    <xdr:graphicFrame>
      <xdr:nvGraphicFramePr>
        <xdr:cNvPr id="3" name="Chart 3" title="Gràfi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752475</xdr:colOff>
      <xdr:row>16</xdr:row>
      <xdr:rowOff>76200</xdr:rowOff>
    </xdr:from>
    <xdr:ext cx="5981700" cy="4371975"/>
    <xdr:graphicFrame>
      <xdr:nvGraphicFramePr>
        <xdr:cNvPr id="4" name="Chart 4" title="Gràfi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  <row r="6">
      <c r="A6" s="3">
        <v>10.0</v>
      </c>
      <c r="B6" s="3">
        <f>2*139</f>
        <v>278</v>
      </c>
      <c r="C6" s="3">
        <f>2*3060</f>
        <v>6120</v>
      </c>
      <c r="D6" s="4">
        <f t="shared" ref="D6:D11" si="1">20*LOG10(E6)</f>
        <v>26.85413252</v>
      </c>
      <c r="E6" s="4">
        <f t="shared" ref="E6:E11" si="2">C6/B6</f>
        <v>22.01438849</v>
      </c>
    </row>
    <row r="7">
      <c r="A7" s="3">
        <v>100.0</v>
      </c>
      <c r="B7" s="3">
        <f>2*228</f>
        <v>456</v>
      </c>
      <c r="C7" s="3">
        <f>2*4820</f>
        <v>9640</v>
      </c>
      <c r="D7" s="4">
        <f t="shared" si="1"/>
        <v>26.50224382</v>
      </c>
      <c r="E7" s="4">
        <f t="shared" si="2"/>
        <v>21.14035088</v>
      </c>
    </row>
    <row r="8">
      <c r="A8" s="3">
        <v>1000.0</v>
      </c>
      <c r="B8" s="3">
        <f>2*212</f>
        <v>424</v>
      </c>
      <c r="C8" s="3">
        <f t="shared" ref="C8:C9" si="3">2*4420</f>
        <v>8840</v>
      </c>
      <c r="D8" s="4">
        <f t="shared" si="1"/>
        <v>26.38172817</v>
      </c>
      <c r="E8" s="4">
        <f t="shared" si="2"/>
        <v>20.8490566</v>
      </c>
    </row>
    <row r="9">
      <c r="A9" s="3">
        <v>10000.0</v>
      </c>
      <c r="B9" s="3">
        <f>2*208</f>
        <v>416</v>
      </c>
      <c r="C9" s="3">
        <f t="shared" si="3"/>
        <v>8840</v>
      </c>
      <c r="D9" s="4">
        <f t="shared" si="1"/>
        <v>26.54717869</v>
      </c>
      <c r="E9" s="4">
        <f t="shared" si="2"/>
        <v>21.25</v>
      </c>
    </row>
    <row r="10">
      <c r="A10" s="3">
        <v>100000.0</v>
      </c>
      <c r="B10" s="3">
        <f>2*200</f>
        <v>400</v>
      </c>
      <c r="C10" s="3">
        <f>2*3700</f>
        <v>7400</v>
      </c>
      <c r="D10" s="4">
        <f t="shared" si="1"/>
        <v>25.34343457</v>
      </c>
      <c r="E10" s="4">
        <f t="shared" si="2"/>
        <v>18.5</v>
      </c>
    </row>
    <row r="11">
      <c r="A11" s="3">
        <v>1000000.0</v>
      </c>
      <c r="B11" s="3">
        <f>2*212</f>
        <v>424</v>
      </c>
      <c r="C11" s="3">
        <f>2*960</f>
        <v>1920</v>
      </c>
      <c r="D11" s="4">
        <f t="shared" si="1"/>
        <v>13.11870744</v>
      </c>
      <c r="E11" s="4">
        <f t="shared" si="2"/>
        <v>4.528301887</v>
      </c>
    </row>
    <row r="14">
      <c r="B14" s="1" t="s">
        <v>6</v>
      </c>
    </row>
    <row r="15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</row>
    <row r="16">
      <c r="A16" s="1">
        <v>10.0</v>
      </c>
      <c r="B16" s="1">
        <f>143*2</f>
        <v>286</v>
      </c>
      <c r="C16" s="1">
        <f>2* 515</f>
        <v>1030</v>
      </c>
      <c r="D16" s="4">
        <f t="shared" ref="D16:D21" si="4">20*LOG10(E16)</f>
        <v>11.12942383</v>
      </c>
      <c r="E16" s="5">
        <f t="shared" ref="E16:E21" si="5">C16/B16</f>
        <v>3.601398601</v>
      </c>
    </row>
    <row r="17">
      <c r="A17" s="1">
        <v>100.0</v>
      </c>
      <c r="B17" s="1">
        <f> 230*2</f>
        <v>460</v>
      </c>
      <c r="C17" s="1">
        <f>2*820</f>
        <v>1640</v>
      </c>
      <c r="D17" s="4">
        <f t="shared" si="4"/>
        <v>11.04172033</v>
      </c>
      <c r="E17" s="5">
        <f t="shared" si="5"/>
        <v>3.565217391</v>
      </c>
      <c r="F17" s="6"/>
      <c r="G17" s="6"/>
    </row>
    <row r="18">
      <c r="A18" s="1">
        <v>1000.0</v>
      </c>
      <c r="B18" s="1">
        <f t="shared" ref="B18:B19" si="6">2*212</f>
        <v>424</v>
      </c>
      <c r="C18" s="1">
        <f>2*745</f>
        <v>1490</v>
      </c>
      <c r="D18" s="4">
        <f t="shared" si="4"/>
        <v>10.91640824</v>
      </c>
      <c r="E18" s="5">
        <f t="shared" si="5"/>
        <v>3.514150943</v>
      </c>
      <c r="F18" s="6"/>
      <c r="G18" s="6"/>
    </row>
    <row r="19">
      <c r="A19" s="1">
        <v>10000.0</v>
      </c>
      <c r="B19" s="1">
        <f t="shared" si="6"/>
        <v>424</v>
      </c>
      <c r="C19" s="1">
        <f>2*748</f>
        <v>1496</v>
      </c>
      <c r="D19" s="4">
        <f t="shared" si="4"/>
        <v>10.95131474</v>
      </c>
      <c r="E19" s="5">
        <f t="shared" si="5"/>
        <v>3.528301887</v>
      </c>
    </row>
    <row r="20">
      <c r="A20" s="1">
        <v>100000.0</v>
      </c>
      <c r="B20" s="1">
        <f>2*208</f>
        <v>416</v>
      </c>
      <c r="C20" s="1">
        <f>2*760</f>
        <v>1520</v>
      </c>
      <c r="D20" s="4">
        <f t="shared" si="4"/>
        <v>11.25500515</v>
      </c>
      <c r="E20" s="5">
        <f t="shared" si="5"/>
        <v>3.653846154</v>
      </c>
    </row>
    <row r="21">
      <c r="A21" s="1">
        <v>1000000.0</v>
      </c>
      <c r="B21" s="1">
        <f>2*200</f>
        <v>400</v>
      </c>
      <c r="C21" s="1">
        <f>2*380</f>
        <v>760</v>
      </c>
      <c r="D21" s="4">
        <f t="shared" si="4"/>
        <v>5.575072019</v>
      </c>
      <c r="E21" s="5">
        <f t="shared" si="5"/>
        <v>1.9</v>
      </c>
    </row>
    <row r="25">
      <c r="A25" s="6"/>
      <c r="B25" s="6"/>
      <c r="C25" s="6"/>
      <c r="D25" s="6"/>
      <c r="E25" s="6"/>
      <c r="F25" s="6"/>
      <c r="G25" s="6"/>
    </row>
    <row r="26">
      <c r="A26" s="6"/>
      <c r="B26" s="6"/>
      <c r="C26" s="6"/>
      <c r="D26" s="6"/>
      <c r="E26" s="6"/>
      <c r="F26" s="6"/>
      <c r="G26" s="6"/>
    </row>
    <row r="27">
      <c r="A27" s="6"/>
      <c r="B27" s="6"/>
      <c r="C27" s="6"/>
      <c r="D27" s="6"/>
      <c r="E27" s="6"/>
      <c r="F27" s="6"/>
      <c r="G27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</cols>
  <sheetData>
    <row r="2">
      <c r="B2" s="7" t="s">
        <v>7</v>
      </c>
      <c r="C2" s="8"/>
      <c r="D2" s="8"/>
      <c r="E2" s="8"/>
      <c r="F2" s="8"/>
      <c r="G2" s="8"/>
      <c r="H2" s="9"/>
    </row>
    <row r="3">
      <c r="B3" s="10" t="s">
        <v>8</v>
      </c>
      <c r="C3" s="10" t="s">
        <v>9</v>
      </c>
      <c r="D3" s="10" t="s">
        <v>10</v>
      </c>
      <c r="E3" s="10" t="s">
        <v>11</v>
      </c>
      <c r="F3" s="10" t="s">
        <v>12</v>
      </c>
      <c r="G3" s="10" t="s">
        <v>13</v>
      </c>
      <c r="H3" s="10">
        <v>1.0</v>
      </c>
    </row>
    <row r="4">
      <c r="B4" s="10" t="s">
        <v>14</v>
      </c>
      <c r="C4" s="10">
        <v>9.0</v>
      </c>
      <c r="D4" s="10">
        <v>90.0</v>
      </c>
      <c r="E4" s="10">
        <v>172.0</v>
      </c>
      <c r="F4" s="10">
        <v>417.0</v>
      </c>
      <c r="G4" s="10">
        <v>584.0</v>
      </c>
      <c r="H4" s="10">
        <v>861.0</v>
      </c>
    </row>
    <row r="5">
      <c r="B5" s="10" t="s">
        <v>15</v>
      </c>
      <c r="C5" s="10">
        <v>9.0</v>
      </c>
      <c r="D5" s="10">
        <v>49.0</v>
      </c>
      <c r="E5" s="10">
        <v>51.0</v>
      </c>
      <c r="F5" s="10">
        <v>56.0</v>
      </c>
      <c r="G5" s="10">
        <v>60.0</v>
      </c>
      <c r="H5" s="10">
        <v>66.0</v>
      </c>
    </row>
    <row r="6">
      <c r="B6" s="10" t="s">
        <v>16</v>
      </c>
      <c r="C6" s="10">
        <v>9.0</v>
      </c>
      <c r="D6" s="10">
        <v>29.0</v>
      </c>
      <c r="E6" s="10">
        <v>31.0</v>
      </c>
      <c r="F6" s="10">
        <v>38.0</v>
      </c>
      <c r="G6" s="10">
        <v>41.0</v>
      </c>
      <c r="H6" s="10">
        <v>47.0</v>
      </c>
    </row>
    <row r="7">
      <c r="B7" s="10" t="s">
        <v>17</v>
      </c>
      <c r="C7" s="10">
        <v>9.0</v>
      </c>
      <c r="D7" s="10">
        <v>22.0</v>
      </c>
      <c r="E7" s="10">
        <v>25.0</v>
      </c>
      <c r="F7" s="10">
        <v>32.0</v>
      </c>
      <c r="G7" s="10">
        <v>36.0</v>
      </c>
      <c r="H7" s="10">
        <v>43.0</v>
      </c>
    </row>
    <row r="8">
      <c r="B8" s="11" t="s">
        <v>18</v>
      </c>
      <c r="C8" s="11">
        <v>8.5</v>
      </c>
      <c r="D8" s="11">
        <v>19.0</v>
      </c>
      <c r="E8" s="11">
        <v>23.0</v>
      </c>
      <c r="F8" s="11">
        <v>30.0</v>
      </c>
      <c r="G8" s="11">
        <v>35.0</v>
      </c>
      <c r="H8" s="11">
        <v>42.0</v>
      </c>
    </row>
    <row r="11">
      <c r="B11" s="7" t="s">
        <v>19</v>
      </c>
      <c r="C11" s="8"/>
      <c r="D11" s="8"/>
      <c r="E11" s="8"/>
      <c r="F11" s="8"/>
      <c r="G11" s="8"/>
      <c r="H11" s="9"/>
    </row>
    <row r="12">
      <c r="B12" s="10" t="s">
        <v>20</v>
      </c>
      <c r="C12" s="10" t="s">
        <v>21</v>
      </c>
      <c r="D12" s="10" t="s">
        <v>22</v>
      </c>
      <c r="E12" s="10" t="s">
        <v>23</v>
      </c>
      <c r="F12" s="10" t="s">
        <v>24</v>
      </c>
      <c r="G12" s="10" t="s">
        <v>25</v>
      </c>
      <c r="H12" s="10"/>
    </row>
    <row r="13">
      <c r="B13" s="10" t="s">
        <v>14</v>
      </c>
      <c r="C13" s="10">
        <v>105.0</v>
      </c>
      <c r="D13" s="10">
        <v>297.0</v>
      </c>
      <c r="E13" s="10">
        <v>510.0</v>
      </c>
      <c r="F13" s="10">
        <v>750.0</v>
      </c>
      <c r="G13" s="10">
        <v>997.0</v>
      </c>
      <c r="H13" s="10"/>
    </row>
    <row r="14">
      <c r="B14" s="10" t="s">
        <v>15</v>
      </c>
      <c r="C14" s="10">
        <v>105.0</v>
      </c>
      <c r="D14" s="10">
        <v>217.0</v>
      </c>
      <c r="E14" s="10">
        <v>240.0</v>
      </c>
      <c r="F14" s="10">
        <v>233.0</v>
      </c>
      <c r="G14" s="10">
        <v>237.0</v>
      </c>
      <c r="H14" s="10"/>
    </row>
    <row r="15">
      <c r="B15" s="10" t="s">
        <v>16</v>
      </c>
      <c r="C15" s="10">
        <v>105.0</v>
      </c>
      <c r="D15" s="10">
        <v>165.0</v>
      </c>
      <c r="E15" s="10">
        <v>180.0</v>
      </c>
      <c r="F15" s="10">
        <v>177.0</v>
      </c>
      <c r="G15" s="10">
        <v>181.0</v>
      </c>
      <c r="H15" s="10"/>
    </row>
    <row r="16">
      <c r="B16" s="10" t="s">
        <v>17</v>
      </c>
      <c r="C16" s="10">
        <v>105.0</v>
      </c>
      <c r="D16" s="10">
        <v>143.0</v>
      </c>
      <c r="E16" s="10">
        <v>150.0</v>
      </c>
      <c r="F16" s="10">
        <v>153.0</v>
      </c>
      <c r="G16" s="10">
        <v>157.0</v>
      </c>
      <c r="H16" s="10"/>
    </row>
    <row r="17">
      <c r="B17" s="11" t="s">
        <v>18</v>
      </c>
      <c r="C17" s="10">
        <v>105.0</v>
      </c>
      <c r="D17" s="10">
        <v>135.0</v>
      </c>
      <c r="E17" s="11">
        <v>150.0</v>
      </c>
      <c r="F17" s="11">
        <v>149.0</v>
      </c>
      <c r="G17" s="11">
        <v>149.0</v>
      </c>
      <c r="H17" s="11"/>
    </row>
  </sheetData>
  <mergeCells count="2">
    <mergeCell ref="B11:H11"/>
    <mergeCell ref="B2:H2"/>
  </mergeCells>
  <drawing r:id="rId1"/>
</worksheet>
</file>