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Usuario\Desktop\"/>
    </mc:Choice>
  </mc:AlternateContent>
  <xr:revisionPtr revIDLastSave="0" documentId="13_ncr:1_{1F1A3D4F-6432-4BF9-B72F-6C87877B5F11}" xr6:coauthVersionLast="47" xr6:coauthVersionMax="47" xr10:uidLastSave="{00000000-0000-0000-0000-000000000000}"/>
  <bookViews>
    <workbookView xWindow="-120" yWindow="-120" windowWidth="20640" windowHeight="11160" xr2:uid="{AB1A2BBF-7F9B-42A0-8438-58FA18AEBA2A}"/>
  </bookViews>
  <sheets>
    <sheet name="Tarea" sheetId="1" r:id="rId1"/>
  </sheets>
  <externalReferences>
    <externalReference r:id="rId2"/>
  </externalReferences>
  <definedNames>
    <definedName name="area" localSheetId="0">#REF!</definedName>
    <definedName name="area">#REF!</definedName>
    <definedName name="_xlnm.Print_Area" localSheetId="0">#REF!</definedName>
    <definedName name="_xlnm.Print_Area">#REF!</definedName>
    <definedName name="byci" localSheetId="0">#REF!</definedName>
    <definedName name="byci">#REF!</definedName>
    <definedName name="caso" localSheetId="0">#REF!</definedName>
    <definedName name="caso">#REF!</definedName>
    <definedName name="casos" localSheetId="0">#REF!</definedName>
    <definedName name="casos">#REF!</definedName>
    <definedName name="casoss" localSheetId="0">#REF!</definedName>
    <definedName name="casoss">#REF!</definedName>
    <definedName name="COSTOO" localSheetId="0">#REF!</definedName>
    <definedName name="COSTOO">#REF!</definedName>
    <definedName name="costos" localSheetId="0">#REF!</definedName>
    <definedName name="costos">#REF!</definedName>
    <definedName name="costosos" localSheetId="0">#REF!</definedName>
    <definedName name="costosos">#REF!</definedName>
    <definedName name="CPO" localSheetId="0">#REF!</definedName>
    <definedName name="CPO">#REF!</definedName>
    <definedName name="cueros" localSheetId="0">#REF!</definedName>
    <definedName name="cueros">#REF!</definedName>
    <definedName name="ejercicio" localSheetId="0">#REF!</definedName>
    <definedName name="ejercicio">#REF!</definedName>
    <definedName name="Enlatado" localSheetId="0">#REF!</definedName>
    <definedName name="Enlatado">#REF!</definedName>
    <definedName name="estoes" localSheetId="0">#REF!</definedName>
    <definedName name="estoes">#REF!</definedName>
    <definedName name="io" localSheetId="0">#REF!</definedName>
    <definedName name="io">#REF!</definedName>
    <definedName name="juan" localSheetId="0">#REF!</definedName>
    <definedName name="juan">#REF!</definedName>
    <definedName name="listo" localSheetId="0">#REF!</definedName>
    <definedName name="listo">#REF!</definedName>
    <definedName name="no" localSheetId="0">#REF!</definedName>
    <definedName name="no">#REF!</definedName>
    <definedName name="Parte1" localSheetId="0">#REF!</definedName>
    <definedName name="Parte1">#REF!</definedName>
    <definedName name="Parte2" localSheetId="0">#REF!</definedName>
    <definedName name="Parte2">#REF!</definedName>
    <definedName name="pkkpkp" localSheetId="0">#REF!</definedName>
    <definedName name="pkkpkp">#REF!</definedName>
    <definedName name="poiip" localSheetId="0">#REF!</definedName>
    <definedName name="poiip">#REF!</definedName>
    <definedName name="Preparación" localSheetId="0">#REF!</definedName>
    <definedName name="Preparación">#REF!</definedName>
    <definedName name="PROFE" localSheetId="0">#REF!</definedName>
    <definedName name="PROFE">#REF!</definedName>
    <definedName name="Revisado" localSheetId="0">#REF!</definedName>
    <definedName name="Revisado">#REF!</definedName>
    <definedName name="terminaste" localSheetId="0">#REF!</definedName>
    <definedName name="terminaste">#REF!</definedName>
    <definedName name="ultimo" localSheetId="0">#REF!</definedName>
    <definedName name="ultimo">#REF!</definedName>
    <definedName name="usb" localSheetId="0">#REF!</definedName>
    <definedName name="usb">#REF!</definedName>
    <definedName name="uututyrr´" localSheetId="0">#REF!</definedName>
    <definedName name="uututy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8" i="1" l="1"/>
  <c r="F21" i="1"/>
  <c r="F22" i="1"/>
  <c r="D22" i="1"/>
  <c r="D21" i="1"/>
  <c r="C39" i="1"/>
  <c r="C38" i="1"/>
  <c r="C35" i="1"/>
  <c r="C34" i="1"/>
  <c r="F32" i="1"/>
  <c r="D32" i="1"/>
  <c r="F30" i="1"/>
  <c r="G79" i="1" s="1"/>
  <c r="D30" i="1"/>
  <c r="F79" i="1" s="1"/>
  <c r="D26" i="1"/>
  <c r="D24" i="1" s="1"/>
  <c r="F24" i="1"/>
  <c r="F14" i="1"/>
  <c r="F35" i="1" s="1"/>
  <c r="D14" i="1"/>
  <c r="D35" i="1" s="1"/>
  <c r="F12" i="1"/>
  <c r="D12" i="1"/>
  <c r="D8" i="1" s="1"/>
  <c r="D34" i="1" s="1"/>
  <c r="F10" i="1"/>
  <c r="D17" i="1" l="1"/>
  <c r="D38" i="1" s="1"/>
  <c r="E38" i="1" s="1"/>
  <c r="F8" i="1"/>
  <c r="F34" i="1" s="1"/>
  <c r="F36" i="1" s="1"/>
  <c r="E35" i="1"/>
  <c r="G35" i="1"/>
  <c r="F17" i="1"/>
  <c r="F38" i="1" s="1"/>
  <c r="G38" i="1" s="1"/>
  <c r="D39" i="1"/>
  <c r="E39" i="1" s="1"/>
  <c r="D36" i="1"/>
  <c r="E34" i="1"/>
  <c r="F39" i="1"/>
  <c r="G39" i="1" s="1"/>
  <c r="E36" i="1" l="1"/>
  <c r="F81" i="1" s="1"/>
  <c r="G34" i="1"/>
  <c r="G36" i="1" s="1"/>
  <c r="G81" i="1" s="1"/>
  <c r="F27" i="1"/>
  <c r="D40" i="1"/>
  <c r="D42" i="1" s="1"/>
  <c r="E42" i="1" s="1"/>
  <c r="F80" i="1" s="1"/>
  <c r="D27" i="1"/>
  <c r="G40" i="1"/>
  <c r="G84" i="1" s="1"/>
  <c r="E40" i="1"/>
  <c r="F84" i="1" s="1"/>
  <c r="F40" i="1"/>
  <c r="F42" i="1" s="1"/>
  <c r="G42" i="1" s="1"/>
  <c r="G80" i="1" s="1"/>
</calcChain>
</file>

<file path=xl/sharedStrings.xml><?xml version="1.0" encoding="utf-8"?>
<sst xmlns="http://schemas.openxmlformats.org/spreadsheetml/2006/main" count="67" uniqueCount="50">
  <si>
    <t>COSTOS AMBIENTALES</t>
  </si>
  <si>
    <t xml:space="preserve">CASO SOLUCIONES DE ENVASES S.A. </t>
  </si>
  <si>
    <t>REAL</t>
  </si>
  <si>
    <t>PROYECTADO</t>
  </si>
  <si>
    <t>En S/</t>
  </si>
  <si>
    <t>COSTOS DE OPERACIÓN</t>
  </si>
  <si>
    <t>COSTOS DE PREVENCIÓN</t>
  </si>
  <si>
    <t>CP</t>
  </si>
  <si>
    <t>Proceso de reclutamiento</t>
  </si>
  <si>
    <t xml:space="preserve"> Plan de Mantenimiento Preventivo</t>
  </si>
  <si>
    <t>Diseño de envases biodegradables</t>
  </si>
  <si>
    <t>Proceso de entrenamiento</t>
  </si>
  <si>
    <t>COSTOS DE DETECCIÓN</t>
  </si>
  <si>
    <t>FALLAS INTERNAS</t>
  </si>
  <si>
    <t>FI</t>
  </si>
  <si>
    <t>Desperdicios</t>
  </si>
  <si>
    <t>Gastos de salud</t>
  </si>
  <si>
    <t>Consumo de repuesto de la maquina de molido</t>
  </si>
  <si>
    <t>Operar un equipo para controlar las emisiones de gas tipo 142B/R22</t>
  </si>
  <si>
    <t>FALLAS EXTERNAS</t>
  </si>
  <si>
    <t>FE</t>
  </si>
  <si>
    <t xml:space="preserve">Multa de 15 UITs </t>
  </si>
  <si>
    <t>Ventas perdidas (motivo: devolución)</t>
  </si>
  <si>
    <t>RESPUESTA 1)</t>
  </si>
  <si>
    <t>AÑO</t>
  </si>
  <si>
    <t>COSTOS DE CONTROL</t>
  </si>
  <si>
    <t>COSTOS DE FALLAS</t>
  </si>
  <si>
    <t>COSTOS AMBIENTALES TOTALES</t>
  </si>
  <si>
    <t>RESPUESTA 2)</t>
  </si>
  <si>
    <t>1.-</t>
  </si>
  <si>
    <t>La primera observación, es por la contaminación que esta ocasionando al no tener una política de operación limpia sin contaminación al estar descargando a la atmósfera de gases 142B/R22 en niveles que excedían lo permitido, y tener que pagar multas por este suceso. Pero el tema como empresa, es el efecto económico negativo al pagarlo, el problema esta que ante esta situación en la que vivimos, las empresas deberian ser  mas concientes en el tipo de producción en la que incurren.</t>
  </si>
  <si>
    <t>2.-</t>
  </si>
  <si>
    <t>Es muy admirable que una empresa como la de SOLUCIONES DE ENVASES S.A implemente programas como el de Plan "Residuos Cero". Donde se cree una cultura de como reutilizar los desperdicios de la fábrica de forma adecuada. Este suceso trae consigo dos sucesos: El primero que repercute de manera financiera a la empresa, ya que de su desperdicio podria obtener algun tipo de beneficio que implique dejar de comprar determinados insumos para un determinado proceso gracias a reutilizamiento de desperdicios. Y lo segundo, es que lo que pueda reutilizar sirva para algun tipo de ayuda a lugares de bajos recursos que muchas veces son asistidos por grandes empresas que constituyen una política de responsabilidad social empresarial. Lo que le da una gran imagen empresarial, humana y ecoamigable a SOLUCIONES DE ENVASES S.A.</t>
  </si>
  <si>
    <t>3.-</t>
  </si>
  <si>
    <t>Como tercera y última observación a SOLUCIONES DE ENVASES S.A, es que no es posible que exista una cierta linea de riesgo en el personal por el tipo de insumos con los que tiene contacto. Si ya se conocer que el POLIESTIRENO es un elemento considerado como un agente cancerígeno, se tiene que tomar las mejores y las mas altos estandares de niveles de protección a la salud de sus trabajadores. La solución no esta en solo cubrir sus gastos médicos, lo ideal esta en no tener que llegar a esas instancias.</t>
  </si>
  <si>
    <t>Se le recomienda la empresa llevar a cabo su Plan de Mantenimiento Preventivo que estaría valorizado anualmente en S/ 12,500, para aquella maquina en la que se incurre en gastos de repuestos. Tengamos en cuenta que no es solo el gasto que representa, si no que el no contar con este plan las máquinas de moliendo en cualquier momento puede tener una falla en la que impliqiue parar a la empresa y este suceso traerá consigo un impacto desfavorable economicamnete.</t>
  </si>
  <si>
    <t xml:space="preserve">Se le recomienda a ENVASES, seguir manteniendo  en capacitación  al personal de producción con nuevos conocimientos en  la fabricación del nuevo producto biodegradable, esto traerá consigo asegurar el mínimo impacto ambiental durante el desarrollo de sus operaciones. De esta manera podra evitar que su clientes como las cadenad de fast food entre otros le cancelen los pedidos por que ENVASES sigue utilizando para fabricar sus productos el POLIESTIRENO. 
</t>
  </si>
  <si>
    <t>Finalmente, recomendarle que el área correspondiente mida la eficiencia de las inversión en la que se incurrio al  pagarle a un headhunter para que se encargue del proceso de reclutamiento de un profesional técnico, competente y, sobretodo, con amplia experiencia para liderar la migración productiva hacia el envase biodegradable si tenga buenos resultados, por que el objetivos de estas buenas ideas no solo terminan en llevarse a cabo, sino en medir feacientemente que realmente ah tenido un buen impacto positivo.</t>
  </si>
  <si>
    <t>VS</t>
  </si>
  <si>
    <t>%*</t>
  </si>
  <si>
    <t>CONTROL DE CALIDAD</t>
  </si>
  <si>
    <t>Costo de prevención</t>
  </si>
  <si>
    <t>Costo de Evaluación</t>
  </si>
  <si>
    <t>Costo de Fallas Interna</t>
  </si>
  <si>
    <t>Costo de Fallas Externa</t>
  </si>
  <si>
    <t xml:space="preserve">Plan de Mantenimiento Preventivo </t>
  </si>
  <si>
    <t xml:space="preserve">Ejecución del Plan "Residuos Cero" </t>
  </si>
  <si>
    <t>Recomendaciones</t>
  </si>
  <si>
    <t>La comparación que se puede realizar, la empresa esta alineada con los otros resultados, si bien sus costos ambientales se han visto reducidos es por que los planes de acción que se tomaron en el periodo 2021, viene haciendo efecto positivo, lo que no es motivo ni razón para descuidarse y bajar los estandarés del cuidado del medio ambiente.</t>
  </si>
  <si>
    <t>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</si>
</sst>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_ ;[Red]\-#,##0\ "/>
    <numFmt numFmtId="165" formatCode="0_ ;[Red]\-0\ "/>
    <numFmt numFmtId="166" formatCode="_-* #,##0_-;\-* #,##0_-;_-* &quot;-&quot;??_-;_-@_-"/>
    <numFmt numFmtId="168" formatCode="&quot;S/&quot;\ #,##0;[Red]&quot;S/&quot;\ \-#,##0"/>
    <numFmt numFmtId="169" formatCode="0.0%"/>
  </numFmts>
  <fonts count="2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u/>
      <sz val="16"/>
      <color rgb="FFFF0000"/>
      <name val="Calibri"/>
      <family val="2"/>
      <scheme val="minor"/>
    </font>
    <font>
      <sz val="11"/>
      <color rgb="FFC00000"/>
      <name val="Calibri"/>
      <family val="2"/>
      <scheme val="minor"/>
    </font>
    <font>
      <b/>
      <sz val="14"/>
      <color rgb="FFFF0000"/>
      <name val="Calibri"/>
      <family val="2"/>
      <scheme val="minor"/>
    </font>
    <font>
      <b/>
      <sz val="16"/>
      <color rgb="FFFF0000"/>
      <name val="Calibri"/>
      <family val="2"/>
      <scheme val="minor"/>
    </font>
    <font>
      <b/>
      <u/>
      <sz val="14"/>
      <color rgb="FFFF0000"/>
      <name val="Calibri"/>
      <family val="2"/>
      <scheme val="minor"/>
    </font>
    <font>
      <b/>
      <sz val="11"/>
      <name val="Calibri"/>
      <family val="2"/>
      <scheme val="minor"/>
    </font>
    <font>
      <b/>
      <sz val="12"/>
      <name val="Calibri"/>
      <family val="2"/>
      <scheme val="minor"/>
    </font>
    <font>
      <b/>
      <u/>
      <sz val="16"/>
      <color rgb="FFC00000"/>
      <name val="Calibri"/>
      <family val="2"/>
      <scheme val="minor"/>
    </font>
    <font>
      <sz val="11"/>
      <name val="Calibri"/>
      <family val="2"/>
      <scheme val="minor"/>
    </font>
    <font>
      <b/>
      <u/>
      <sz val="16"/>
      <name val="Calibri"/>
      <family val="2"/>
      <scheme val="minor"/>
    </font>
    <font>
      <sz val="11"/>
      <color rgb="FF002060"/>
      <name val="Calibri Light"/>
      <family val="2"/>
    </font>
    <font>
      <b/>
      <u/>
      <sz val="11"/>
      <color rgb="FFFF0000"/>
      <name val="Calibri"/>
      <family val="2"/>
      <scheme val="minor"/>
    </font>
    <font>
      <b/>
      <sz val="11"/>
      <color rgb="FF00FFFF"/>
      <name val="Calibri"/>
      <family val="2"/>
      <scheme val="minor"/>
    </font>
    <font>
      <b/>
      <sz val="14"/>
      <color rgb="FF00FFFF"/>
      <name val="Calibri"/>
      <family val="2"/>
      <scheme val="minor"/>
    </font>
    <font>
      <b/>
      <u/>
      <sz val="14"/>
      <color rgb="FF00FFFF"/>
      <name val="Calibri"/>
      <family val="2"/>
      <scheme val="minor"/>
    </font>
    <font>
      <b/>
      <sz val="14"/>
      <name val="Calibri"/>
      <family val="2"/>
      <scheme val="minor"/>
    </font>
    <font>
      <sz val="11"/>
      <color rgb="FF00FFFF"/>
      <name val="Calibri"/>
      <family val="2"/>
      <scheme val="minor"/>
    </font>
    <font>
      <b/>
      <u/>
      <sz val="14"/>
      <name val="Calibri"/>
      <family val="2"/>
      <scheme val="minor"/>
    </font>
    <font>
      <b/>
      <sz val="11"/>
      <color rgb="FFC00000"/>
      <name val="Calibri"/>
      <family val="2"/>
      <scheme val="minor"/>
    </font>
    <font>
      <b/>
      <u/>
      <sz val="11"/>
      <color rgb="FFC0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2" tint="-0.499984740745262"/>
        <bgColor indexed="64"/>
      </patternFill>
    </fill>
    <fill>
      <patternFill patternType="solid">
        <fgColor theme="2"/>
        <bgColor indexed="64"/>
      </patternFill>
    </fill>
  </fills>
  <borders count="11">
    <border>
      <left/>
      <right/>
      <top/>
      <bottom/>
      <diagonal/>
    </border>
    <border>
      <left/>
      <right/>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6">
    <xf numFmtId="0" fontId="0" fillId="0" borderId="0" xfId="0"/>
    <xf numFmtId="164" fontId="4" fillId="2" borderId="0" xfId="0" applyNumberFormat="1" applyFont="1" applyFill="1"/>
    <xf numFmtId="164" fontId="0" fillId="2" borderId="0" xfId="0" applyNumberFormat="1" applyFill="1"/>
    <xf numFmtId="164" fontId="2" fillId="3" borderId="0" xfId="0" applyNumberFormat="1" applyFont="1" applyFill="1" applyAlignment="1">
      <alignment horizontal="center" vertical="center" textRotation="255"/>
    </xf>
    <xf numFmtId="164" fontId="5" fillId="2" borderId="0" xfId="0" applyNumberFormat="1" applyFont="1" applyFill="1" applyAlignment="1">
      <alignment horizontal="center"/>
    </xf>
    <xf numFmtId="164" fontId="6" fillId="2" borderId="0" xfId="0" applyNumberFormat="1" applyFont="1" applyFill="1"/>
    <xf numFmtId="164" fontId="2" fillId="3" borderId="0" xfId="0" applyNumberFormat="1" applyFont="1" applyFill="1" applyAlignment="1">
      <alignment horizontal="center" vertical="center" textRotation="255"/>
    </xf>
    <xf numFmtId="164" fontId="7" fillId="5" borderId="0" xfId="0" applyNumberFormat="1" applyFont="1" applyFill="1" applyAlignment="1">
      <alignment horizontal="center"/>
    </xf>
    <xf numFmtId="164" fontId="7" fillId="6" borderId="0" xfId="0" applyNumberFormat="1" applyFont="1" applyFill="1" applyAlignment="1">
      <alignment horizontal="center"/>
    </xf>
    <xf numFmtId="164" fontId="5" fillId="2" borderId="0" xfId="0" applyNumberFormat="1" applyFont="1" applyFill="1"/>
    <xf numFmtId="43" fontId="0" fillId="2" borderId="0" xfId="1" applyFont="1" applyFill="1" applyAlignment="1"/>
    <xf numFmtId="165" fontId="7" fillId="2" borderId="1" xfId="0" applyNumberFormat="1" applyFont="1" applyFill="1" applyBorder="1" applyAlignment="1">
      <alignment horizontal="center"/>
    </xf>
    <xf numFmtId="164" fontId="8" fillId="2" borderId="0" xfId="0" applyNumberFormat="1" applyFont="1" applyFill="1"/>
    <xf numFmtId="164" fontId="9" fillId="7" borderId="2" xfId="0" applyNumberFormat="1" applyFont="1" applyFill="1" applyBorder="1"/>
    <xf numFmtId="166" fontId="10" fillId="7" borderId="2" xfId="1" applyNumberFormat="1" applyFont="1" applyFill="1" applyBorder="1" applyAlignment="1"/>
    <xf numFmtId="164" fontId="11" fillId="2" borderId="0" xfId="0" applyNumberFormat="1" applyFont="1" applyFill="1"/>
    <xf numFmtId="9" fontId="5" fillId="2" borderId="0" xfId="2" applyFont="1" applyFill="1" applyBorder="1" applyAlignment="1"/>
    <xf numFmtId="164" fontId="12" fillId="2" borderId="0" xfId="0" applyNumberFormat="1" applyFont="1" applyFill="1"/>
    <xf numFmtId="43" fontId="12" fillId="2" borderId="0" xfId="1" applyFont="1" applyFill="1" applyBorder="1" applyAlignment="1"/>
    <xf numFmtId="164" fontId="9" fillId="8" borderId="2" xfId="0" applyNumberFormat="1" applyFont="1" applyFill="1" applyBorder="1"/>
    <xf numFmtId="166" fontId="9" fillId="8" borderId="2" xfId="1" applyNumberFormat="1" applyFont="1" applyFill="1" applyBorder="1" applyAlignment="1"/>
    <xf numFmtId="164" fontId="13" fillId="2" borderId="0" xfId="0" applyNumberFormat="1" applyFont="1" applyFill="1"/>
    <xf numFmtId="164" fontId="0" fillId="2" borderId="0" xfId="0" applyNumberFormat="1" applyFill="1" applyAlignment="1">
      <alignment vertical="center"/>
    </xf>
    <xf numFmtId="164" fontId="12" fillId="2" borderId="3" xfId="0" applyNumberFormat="1" applyFont="1" applyFill="1" applyBorder="1" applyAlignment="1">
      <alignment horizontal="left" vertical="center"/>
    </xf>
    <xf numFmtId="166" fontId="12" fillId="2" borderId="3" xfId="1" applyNumberFormat="1" applyFont="1" applyFill="1" applyBorder="1" applyAlignment="1">
      <alignment horizontal="center" vertical="center" wrapText="1"/>
    </xf>
    <xf numFmtId="166" fontId="12" fillId="2" borderId="4" xfId="1" applyNumberFormat="1" applyFont="1" applyFill="1" applyBorder="1" applyAlignment="1">
      <alignment horizontal="center" vertical="center" wrapText="1"/>
    </xf>
    <xf numFmtId="164" fontId="13" fillId="2" borderId="0" xfId="0" applyNumberFormat="1" applyFont="1" applyFill="1" applyAlignment="1">
      <alignment vertical="center"/>
    </xf>
    <xf numFmtId="164" fontId="5" fillId="2" borderId="0" xfId="0" applyNumberFormat="1" applyFont="1" applyFill="1" applyAlignment="1">
      <alignment vertical="center"/>
    </xf>
    <xf numFmtId="164" fontId="0" fillId="3" borderId="0" xfId="0" applyNumberFormat="1" applyFill="1" applyAlignment="1">
      <alignment vertical="center"/>
    </xf>
    <xf numFmtId="164" fontId="12" fillId="2" borderId="5" xfId="0" applyNumberFormat="1" applyFont="1" applyFill="1" applyBorder="1" applyAlignment="1">
      <alignment horizontal="left" vertical="center"/>
    </xf>
    <xf numFmtId="164" fontId="14" fillId="0" borderId="5" xfId="0" applyNumberFormat="1" applyFont="1" applyBorder="1" applyAlignment="1">
      <alignment horizontal="justify" vertical="center"/>
    </xf>
    <xf numFmtId="166" fontId="12" fillId="2" borderId="5" xfId="1" applyNumberFormat="1" applyFont="1" applyFill="1" applyBorder="1" applyAlignment="1">
      <alignment horizontal="right" vertical="center" wrapText="1"/>
    </xf>
    <xf numFmtId="9" fontId="5" fillId="2" borderId="0" xfId="2" applyFont="1" applyFill="1" applyBorder="1" applyAlignment="1">
      <alignment vertical="center"/>
    </xf>
    <xf numFmtId="164" fontId="14" fillId="0" borderId="3" xfId="0" applyNumberFormat="1" applyFont="1" applyBorder="1" applyAlignment="1">
      <alignment horizontal="justify" vertical="center"/>
    </xf>
    <xf numFmtId="164" fontId="9" fillId="8" borderId="3" xfId="0" applyNumberFormat="1" applyFont="1" applyFill="1" applyBorder="1"/>
    <xf numFmtId="166" fontId="12" fillId="2" borderId="5" xfId="1" applyNumberFormat="1" applyFont="1" applyFill="1" applyBorder="1" applyAlignment="1">
      <alignment horizontal="center" vertical="center" wrapText="1"/>
    </xf>
    <xf numFmtId="164" fontId="12" fillId="2" borderId="5" xfId="0" applyNumberFormat="1" applyFont="1" applyFill="1" applyBorder="1" applyAlignment="1">
      <alignment horizontal="justify" vertical="center" wrapText="1"/>
    </xf>
    <xf numFmtId="166" fontId="9" fillId="8" borderId="6" xfId="1" applyNumberFormat="1" applyFont="1" applyFill="1" applyBorder="1" applyAlignment="1">
      <alignment horizontal="right"/>
    </xf>
    <xf numFmtId="166" fontId="12" fillId="2" borderId="5" xfId="1" applyNumberFormat="1" applyFont="1" applyFill="1" applyBorder="1" applyAlignment="1">
      <alignment horizontal="right"/>
    </xf>
    <xf numFmtId="166" fontId="9" fillId="8" borderId="2" xfId="1" applyNumberFormat="1" applyFont="1" applyFill="1" applyBorder="1" applyAlignment="1">
      <alignment horizontal="right"/>
    </xf>
    <xf numFmtId="0" fontId="12" fillId="2" borderId="5" xfId="0" applyFont="1" applyFill="1" applyBorder="1" applyAlignment="1">
      <alignment horizontal="left" vertical="center"/>
    </xf>
    <xf numFmtId="43" fontId="12" fillId="2" borderId="0" xfId="1" applyFont="1" applyFill="1" applyBorder="1" applyAlignment="1"/>
    <xf numFmtId="168" fontId="12" fillId="2" borderId="0" xfId="0" applyNumberFormat="1" applyFont="1" applyFill="1"/>
    <xf numFmtId="164" fontId="15" fillId="2" borderId="0" xfId="0" applyNumberFormat="1" applyFont="1" applyFill="1"/>
    <xf numFmtId="164" fontId="16" fillId="10" borderId="3" xfId="0" applyNumberFormat="1" applyFont="1" applyFill="1" applyBorder="1" applyAlignment="1">
      <alignment vertical="center"/>
    </xf>
    <xf numFmtId="165" fontId="17" fillId="10" borderId="2" xfId="0" applyNumberFormat="1" applyFont="1" applyFill="1" applyBorder="1" applyAlignment="1">
      <alignment horizontal="center" vertical="center"/>
    </xf>
    <xf numFmtId="164" fontId="18" fillId="10" borderId="2" xfId="0" applyNumberFormat="1" applyFont="1" applyFill="1" applyBorder="1" applyAlignment="1">
      <alignment vertical="center"/>
    </xf>
    <xf numFmtId="164" fontId="19" fillId="10" borderId="4" xfId="0" applyNumberFormat="1" applyFont="1" applyFill="1" applyBorder="1" applyAlignment="1">
      <alignment vertical="center"/>
    </xf>
    <xf numFmtId="164" fontId="20" fillId="2" borderId="0" xfId="0" applyNumberFormat="1" applyFont="1" applyFill="1"/>
    <xf numFmtId="164" fontId="12" fillId="2" borderId="0" xfId="0" applyNumberFormat="1" applyFont="1" applyFill="1" applyAlignment="1">
      <alignment vertical="center"/>
    </xf>
    <xf numFmtId="164" fontId="9" fillId="7" borderId="2" xfId="0" applyNumberFormat="1" applyFont="1" applyFill="1" applyBorder="1" applyAlignment="1">
      <alignment vertical="center"/>
    </xf>
    <xf numFmtId="166" fontId="9" fillId="7" borderId="2" xfId="1" applyNumberFormat="1" applyFont="1" applyFill="1" applyBorder="1" applyAlignment="1">
      <alignment vertical="center"/>
    </xf>
    <xf numFmtId="10" fontId="9" fillId="7" borderId="2" xfId="2" applyNumberFormat="1" applyFont="1" applyFill="1" applyBorder="1" applyAlignment="1">
      <alignment vertical="center"/>
    </xf>
    <xf numFmtId="168" fontId="12" fillId="2" borderId="0" xfId="0" applyNumberFormat="1" applyFont="1" applyFill="1" applyAlignment="1">
      <alignment vertical="center"/>
    </xf>
    <xf numFmtId="166" fontId="12" fillId="2" borderId="0" xfId="1" applyNumberFormat="1" applyFont="1" applyFill="1" applyBorder="1" applyAlignment="1"/>
    <xf numFmtId="166" fontId="12" fillId="2" borderId="0" xfId="1" applyNumberFormat="1" applyFont="1" applyFill="1" applyBorder="1" applyAlignment="1">
      <alignment vertical="center"/>
    </xf>
    <xf numFmtId="10" fontId="9" fillId="2" borderId="0" xfId="2" applyNumberFormat="1" applyFont="1" applyFill="1" applyBorder="1" applyAlignment="1">
      <alignment vertical="center"/>
    </xf>
    <xf numFmtId="164" fontId="9" fillId="11" borderId="2" xfId="0" applyNumberFormat="1" applyFont="1" applyFill="1" applyBorder="1" applyAlignment="1">
      <alignment vertical="center"/>
    </xf>
    <xf numFmtId="166" fontId="12" fillId="11" borderId="2" xfId="1" applyNumberFormat="1" applyFont="1" applyFill="1" applyBorder="1" applyAlignment="1">
      <alignment vertical="center"/>
    </xf>
    <xf numFmtId="10" fontId="9" fillId="11" borderId="2" xfId="2" applyNumberFormat="1" applyFont="1" applyFill="1" applyBorder="1" applyAlignment="1">
      <alignment vertical="center"/>
    </xf>
    <xf numFmtId="164" fontId="9" fillId="2" borderId="0" xfId="0" applyNumberFormat="1" applyFont="1" applyFill="1" applyAlignment="1">
      <alignment vertical="center"/>
    </xf>
    <xf numFmtId="166" fontId="12" fillId="2" borderId="0" xfId="0" applyNumberFormat="1" applyFont="1" applyFill="1"/>
    <xf numFmtId="166" fontId="12" fillId="7" borderId="2" xfId="1" applyNumberFormat="1" applyFont="1" applyFill="1" applyBorder="1" applyAlignment="1">
      <alignment vertical="center"/>
    </xf>
    <xf numFmtId="164" fontId="12" fillId="2" borderId="0" xfId="0" applyNumberFormat="1" applyFont="1" applyFill="1" applyAlignment="1">
      <alignment horizontal="justify" vertical="center" wrapText="1"/>
    </xf>
    <xf numFmtId="164" fontId="21" fillId="2" borderId="0" xfId="0" applyNumberFormat="1" applyFont="1" applyFill="1" applyAlignment="1">
      <alignment vertical="center" wrapText="1"/>
    </xf>
    <xf numFmtId="164" fontId="12" fillId="2" borderId="0" xfId="0" applyNumberFormat="1" applyFont="1" applyFill="1" applyAlignment="1">
      <alignment horizontal="left" vertical="top" wrapText="1"/>
    </xf>
    <xf numFmtId="10" fontId="12" fillId="2" borderId="0" xfId="2" applyNumberFormat="1" applyFont="1" applyFill="1"/>
    <xf numFmtId="164" fontId="12" fillId="9" borderId="0" xfId="0" applyNumberFormat="1" applyFont="1" applyFill="1" applyAlignment="1">
      <alignment horizontal="right"/>
    </xf>
    <xf numFmtId="10" fontId="12" fillId="9" borderId="0" xfId="2" applyNumberFormat="1" applyFont="1" applyFill="1"/>
    <xf numFmtId="164" fontId="12" fillId="4" borderId="0" xfId="0" applyNumberFormat="1" applyFont="1" applyFill="1" applyAlignment="1">
      <alignment horizontal="right"/>
    </xf>
    <xf numFmtId="10" fontId="12" fillId="4" borderId="0" xfId="2" applyNumberFormat="1" applyFont="1" applyFill="1"/>
    <xf numFmtId="164" fontId="12" fillId="2" borderId="0" xfId="0" applyNumberFormat="1" applyFont="1" applyFill="1" applyAlignment="1">
      <alignment horizontal="right"/>
    </xf>
    <xf numFmtId="166" fontId="12" fillId="0" borderId="5" xfId="1" applyNumberFormat="1" applyFont="1" applyFill="1" applyBorder="1" applyAlignment="1">
      <alignment horizontal="right" vertical="center" wrapText="1"/>
    </xf>
    <xf numFmtId="166" fontId="12" fillId="0" borderId="3" xfId="1" applyNumberFormat="1" applyFont="1" applyFill="1" applyBorder="1" applyAlignment="1">
      <alignment horizontal="center" vertical="center" wrapText="1"/>
    </xf>
    <xf numFmtId="166" fontId="12" fillId="0" borderId="4" xfId="1" applyNumberFormat="1" applyFont="1" applyFill="1" applyBorder="1" applyAlignment="1">
      <alignment horizontal="center" vertical="center" wrapText="1"/>
    </xf>
    <xf numFmtId="166" fontId="12" fillId="0" borderId="5" xfId="1" applyNumberFormat="1" applyFont="1" applyFill="1" applyBorder="1" applyAlignment="1">
      <alignment horizontal="center" vertical="center" wrapText="1"/>
    </xf>
    <xf numFmtId="166" fontId="12" fillId="0" borderId="5" xfId="1" applyNumberFormat="1" applyFont="1" applyFill="1" applyBorder="1" applyAlignment="1">
      <alignment horizontal="right"/>
    </xf>
    <xf numFmtId="164" fontId="23" fillId="2" borderId="0" xfId="0" applyNumberFormat="1" applyFont="1" applyFill="1"/>
    <xf numFmtId="169" fontId="12" fillId="9" borderId="8" xfId="2" applyNumberFormat="1" applyFont="1" applyFill="1" applyBorder="1" applyAlignment="1">
      <alignment horizontal="center"/>
    </xf>
    <xf numFmtId="10" fontId="12" fillId="4" borderId="8" xfId="2" applyNumberFormat="1" applyFont="1" applyFill="1" applyBorder="1" applyAlignment="1">
      <alignment horizontal="center"/>
    </xf>
    <xf numFmtId="10" fontId="12" fillId="2" borderId="8" xfId="2" applyNumberFormat="1" applyFont="1" applyFill="1" applyBorder="1" applyAlignment="1">
      <alignment horizontal="center"/>
    </xf>
    <xf numFmtId="10" fontId="12" fillId="4" borderId="9" xfId="2" applyNumberFormat="1" applyFont="1" applyFill="1" applyBorder="1" applyAlignment="1">
      <alignment horizontal="center"/>
    </xf>
    <xf numFmtId="164" fontId="3" fillId="2" borderId="7" xfId="0" applyNumberFormat="1" applyFont="1" applyFill="1" applyBorder="1" applyAlignment="1">
      <alignment horizontal="center"/>
    </xf>
    <xf numFmtId="164" fontId="9" fillId="2" borderId="7" xfId="0" applyNumberFormat="1" applyFont="1" applyFill="1" applyBorder="1" applyAlignment="1">
      <alignment horizontal="center"/>
    </xf>
    <xf numFmtId="164" fontId="22" fillId="2" borderId="10" xfId="0" applyNumberFormat="1" applyFont="1" applyFill="1" applyBorder="1" applyAlignment="1">
      <alignment horizontal="center" vertical="center"/>
    </xf>
    <xf numFmtId="164" fontId="5" fillId="2" borderId="0" xfId="0" applyNumberFormat="1" applyFont="1" applyFill="1" applyAlignment="1">
      <alignment horizont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22412</xdr:colOff>
      <xdr:row>6</xdr:row>
      <xdr:rowOff>168089</xdr:rowOff>
    </xdr:from>
    <xdr:to>
      <xdr:col>14</xdr:col>
      <xdr:colOff>268302</xdr:colOff>
      <xdr:row>25</xdr:row>
      <xdr:rowOff>5574</xdr:rowOff>
    </xdr:to>
    <xdr:pic>
      <xdr:nvPicPr>
        <xdr:cNvPr id="3" name="1 Imagen">
          <a:extLst>
            <a:ext uri="{FF2B5EF4-FFF2-40B4-BE49-F238E27FC236}">
              <a16:creationId xmlns:a16="http://schemas.microsoft.com/office/drawing/2014/main" id="{A81DFA95-FCE5-41DA-AB01-23B29638FF51}"/>
            </a:ext>
          </a:extLst>
        </xdr:cNvPr>
        <xdr:cNvPicPr>
          <a:picLocks noChangeAspect="1"/>
        </xdr:cNvPicPr>
      </xdr:nvPicPr>
      <xdr:blipFill rotWithShape="1">
        <a:blip xmlns:r="http://schemas.openxmlformats.org/officeDocument/2006/relationships" r:embed="rId1"/>
        <a:srcRect l="24496" t="12123" r="24157" b="7180"/>
        <a:stretch/>
      </xdr:blipFill>
      <xdr:spPr>
        <a:xfrm>
          <a:off x="15957177" y="1703295"/>
          <a:ext cx="6050537" cy="52835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aterial%20ACADEMIA%20LA%20FIJA\Contabilidad%20Gerencial\PRACTICA%20CALIFICADAS\PC%201\PRACTICA%20CALIFICADA1%20PC%201%202022-0\SECCI&#211;N%20JUEVES\SOLUCI&#211;N%20PC1%2020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 1"/>
      <sheetName val="CASO 2"/>
    </sheetNames>
    <sheetDataSet>
      <sheetData sheetId="0"/>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830-39FC-4588-9ADF-F94805870041}">
  <dimension ref="B1:BE148"/>
  <sheetViews>
    <sheetView tabSelected="1" zoomScale="85" zoomScaleNormal="85" workbookViewId="0">
      <selection activeCell="C25" sqref="C25"/>
    </sheetView>
  </sheetViews>
  <sheetFormatPr baseColWidth="10" defaultColWidth="9.85546875" defaultRowHeight="15" x14ac:dyDescent="0.25"/>
  <cols>
    <col min="1" max="2" width="3.42578125" style="2" customWidth="1"/>
    <col min="3" max="3" width="71" style="2" customWidth="1"/>
    <col min="4" max="4" width="19.140625" style="2" customWidth="1"/>
    <col min="5" max="5" width="11.28515625" style="2" customWidth="1"/>
    <col min="6" max="6" width="21" style="2" customWidth="1"/>
    <col min="7" max="7" width="15.28515625" style="2" customWidth="1"/>
    <col min="8" max="8" width="2.85546875" style="2" customWidth="1"/>
    <col min="9" max="9" width="3.42578125" style="2" customWidth="1"/>
    <col min="10" max="10" width="11.5703125" style="2" bestFit="1" customWidth="1"/>
    <col min="11" max="11" width="9.85546875" style="2"/>
    <col min="12" max="12" width="45.7109375" style="2" customWidth="1"/>
    <col min="13" max="16384" width="9.85546875" style="2"/>
  </cols>
  <sheetData>
    <row r="1" spans="2:56" x14ac:dyDescent="0.25">
      <c r="I1" s="3"/>
      <c r="AE1" s="4"/>
      <c r="AF1" s="4"/>
      <c r="AG1" s="4"/>
      <c r="AH1" s="4"/>
    </row>
    <row r="2" spans="2:56" ht="21" x14ac:dyDescent="0.35">
      <c r="C2" s="1" t="s">
        <v>0</v>
      </c>
      <c r="I2" s="3"/>
      <c r="AE2" s="85"/>
      <c r="AF2" s="85"/>
      <c r="AG2" s="85"/>
      <c r="AH2" s="85"/>
    </row>
    <row r="3" spans="2:56" x14ac:dyDescent="0.25">
      <c r="I3" s="3"/>
      <c r="AE3" s="85"/>
      <c r="AF3" s="85"/>
      <c r="AG3" s="85"/>
      <c r="AH3" s="85"/>
    </row>
    <row r="4" spans="2:56" ht="21" x14ac:dyDescent="0.35">
      <c r="C4" s="5" t="s">
        <v>1</v>
      </c>
      <c r="D4" s="7" t="s">
        <v>2</v>
      </c>
      <c r="E4" s="7"/>
      <c r="F4" s="8" t="s">
        <v>3</v>
      </c>
      <c r="G4" s="8"/>
      <c r="I4" s="6"/>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row>
    <row r="5" spans="2:56" ht="21" x14ac:dyDescent="0.35">
      <c r="C5" s="10" t="s">
        <v>4</v>
      </c>
      <c r="D5" s="11">
        <v>2021</v>
      </c>
      <c r="E5" s="11"/>
      <c r="F5" s="11">
        <v>2022</v>
      </c>
      <c r="G5" s="11"/>
      <c r="H5" s="12"/>
      <c r="I5" s="6"/>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row>
    <row r="6" spans="2:56" ht="21" x14ac:dyDescent="0.35">
      <c r="C6" s="13" t="s">
        <v>5</v>
      </c>
      <c r="D6" s="14">
        <v>12000000</v>
      </c>
      <c r="E6" s="14"/>
      <c r="F6" s="14">
        <v>11852000</v>
      </c>
      <c r="G6" s="14"/>
      <c r="H6" s="15"/>
      <c r="I6" s="6"/>
      <c r="J6" s="16"/>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row>
    <row r="7" spans="2:56" ht="21" x14ac:dyDescent="0.35">
      <c r="C7" s="17"/>
      <c r="D7" s="18"/>
      <c r="E7" s="18"/>
      <c r="F7" s="18"/>
      <c r="G7" s="18"/>
      <c r="H7" s="15"/>
      <c r="I7" s="6"/>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row>
    <row r="8" spans="2:56" ht="21" x14ac:dyDescent="0.35">
      <c r="C8" s="19" t="s">
        <v>6</v>
      </c>
      <c r="D8" s="20">
        <f>SUM(D9:E13)</f>
        <v>124500</v>
      </c>
      <c r="E8" s="20"/>
      <c r="F8" s="20">
        <f>SUM(F9:G13)</f>
        <v>110000</v>
      </c>
      <c r="G8" s="20"/>
      <c r="H8" s="21"/>
      <c r="I8" s="6"/>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row>
    <row r="9" spans="2:56" s="22" customFormat="1" ht="24" customHeight="1" x14ac:dyDescent="0.25">
      <c r="B9" s="22" t="s">
        <v>7</v>
      </c>
      <c r="C9" s="23" t="s">
        <v>8</v>
      </c>
      <c r="D9" s="73">
        <v>12000</v>
      </c>
      <c r="E9" s="74"/>
      <c r="F9" s="24"/>
      <c r="G9" s="25"/>
      <c r="H9" s="26"/>
      <c r="I9" s="6"/>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row>
    <row r="10" spans="2:56" s="22" customFormat="1" ht="24" customHeight="1" x14ac:dyDescent="0.25">
      <c r="B10" s="22" t="s">
        <v>7</v>
      </c>
      <c r="C10" s="29" t="s">
        <v>9</v>
      </c>
      <c r="D10" s="72">
        <v>7500</v>
      </c>
      <c r="E10" s="72"/>
      <c r="F10" s="72">
        <f>+D10</f>
        <v>7500</v>
      </c>
      <c r="G10" s="72"/>
      <c r="H10" s="26"/>
      <c r="I10" s="28"/>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row>
    <row r="11" spans="2:56" s="22" customFormat="1" ht="24" customHeight="1" x14ac:dyDescent="0.25">
      <c r="B11" s="22" t="s">
        <v>7</v>
      </c>
      <c r="C11" s="30" t="s">
        <v>10</v>
      </c>
      <c r="D11" s="72">
        <v>75000</v>
      </c>
      <c r="E11" s="72"/>
      <c r="F11" s="72"/>
      <c r="G11" s="72"/>
      <c r="H11" s="26"/>
      <c r="I11" s="28"/>
      <c r="J11" s="32"/>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row>
    <row r="12" spans="2:56" s="22" customFormat="1" ht="24" customHeight="1" x14ac:dyDescent="0.25">
      <c r="B12" s="22" t="s">
        <v>7</v>
      </c>
      <c r="C12" s="33" t="s">
        <v>11</v>
      </c>
      <c r="D12" s="72">
        <f>3*10000</f>
        <v>30000</v>
      </c>
      <c r="E12" s="72"/>
      <c r="F12" s="72">
        <f>9*10000</f>
        <v>90000</v>
      </c>
      <c r="G12" s="72"/>
      <c r="H12" s="26"/>
      <c r="I12" s="28"/>
      <c r="J12" s="32"/>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row>
    <row r="13" spans="2:56" s="22" customFormat="1" ht="24" customHeight="1" x14ac:dyDescent="0.25">
      <c r="B13" s="22" t="s">
        <v>7</v>
      </c>
      <c r="C13" s="33" t="s">
        <v>45</v>
      </c>
      <c r="D13" s="72"/>
      <c r="E13" s="72"/>
      <c r="F13" s="72">
        <v>12500</v>
      </c>
      <c r="G13" s="72"/>
      <c r="H13" s="26"/>
      <c r="I13" s="28"/>
      <c r="J13" s="32"/>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row>
    <row r="14" spans="2:56" ht="21" x14ac:dyDescent="0.35">
      <c r="C14" s="34" t="s">
        <v>12</v>
      </c>
      <c r="D14" s="20">
        <f>SUM(D15:E16)</f>
        <v>0</v>
      </c>
      <c r="E14" s="20"/>
      <c r="F14" s="20">
        <f>SUM(F15:G16)</f>
        <v>0</v>
      </c>
      <c r="G14" s="20"/>
      <c r="H14" s="21"/>
      <c r="I14" s="28"/>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row>
    <row r="15" spans="2:56" s="22" customFormat="1" ht="26.25" customHeight="1" x14ac:dyDescent="0.25">
      <c r="B15" s="22" t="s">
        <v>49</v>
      </c>
      <c r="C15" s="29"/>
      <c r="D15" s="35"/>
      <c r="E15" s="35"/>
      <c r="F15" s="31"/>
      <c r="G15" s="31"/>
      <c r="H15" s="26"/>
      <c r="I15" s="28"/>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row>
    <row r="16" spans="2:56" s="22" customFormat="1" ht="26.25" customHeight="1" x14ac:dyDescent="0.25">
      <c r="B16" s="22" t="s">
        <v>49</v>
      </c>
      <c r="C16" s="36"/>
      <c r="D16" s="31"/>
      <c r="E16" s="31"/>
      <c r="F16" s="31"/>
      <c r="G16" s="31"/>
      <c r="H16" s="26"/>
      <c r="I16" s="28"/>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row>
    <row r="17" spans="2:57" ht="20.25" customHeight="1" x14ac:dyDescent="0.35">
      <c r="C17" s="19" t="s">
        <v>13</v>
      </c>
      <c r="D17" s="37">
        <f>SUM(D18:E22)</f>
        <v>312000</v>
      </c>
      <c r="E17" s="37"/>
      <c r="F17" s="37">
        <f>SUM(F18:G22)</f>
        <v>361000</v>
      </c>
      <c r="G17" s="37"/>
      <c r="H17" s="21"/>
      <c r="I17" s="28"/>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row>
    <row r="18" spans="2:57" ht="21.75" customHeight="1" x14ac:dyDescent="0.35">
      <c r="B18" s="2" t="s">
        <v>14</v>
      </c>
      <c r="C18" s="29" t="s">
        <v>15</v>
      </c>
      <c r="D18" s="75">
        <v>95000</v>
      </c>
      <c r="E18" s="75"/>
      <c r="F18" s="31">
        <f>D18-40000</f>
        <v>55000</v>
      </c>
      <c r="G18" s="31"/>
      <c r="H18" s="21"/>
      <c r="I18" s="28"/>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row>
    <row r="19" spans="2:57" ht="21.75" customHeight="1" x14ac:dyDescent="0.35">
      <c r="B19" s="2" t="s">
        <v>14</v>
      </c>
      <c r="C19" s="23" t="s">
        <v>16</v>
      </c>
      <c r="D19" s="75">
        <v>55000</v>
      </c>
      <c r="E19" s="75"/>
      <c r="F19" s="31"/>
      <c r="G19" s="31"/>
      <c r="H19" s="21"/>
      <c r="I19" s="28"/>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row>
    <row r="20" spans="2:57" ht="21.75" customHeight="1" x14ac:dyDescent="0.35">
      <c r="B20" s="2" t="s">
        <v>14</v>
      </c>
      <c r="C20" s="23" t="s">
        <v>17</v>
      </c>
      <c r="D20" s="73">
        <v>42000</v>
      </c>
      <c r="E20" s="74"/>
      <c r="F20" s="31"/>
      <c r="G20" s="31"/>
      <c r="H20" s="21"/>
      <c r="I20" s="28"/>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row>
    <row r="21" spans="2:57" ht="21.75" customHeight="1" x14ac:dyDescent="0.35">
      <c r="B21" s="2" t="s">
        <v>14</v>
      </c>
      <c r="C21" s="23" t="s">
        <v>18</v>
      </c>
      <c r="D21" s="73">
        <f>4500*4*5</f>
        <v>90000</v>
      </c>
      <c r="E21" s="74"/>
      <c r="F21" s="31">
        <f>12*4500*5</f>
        <v>270000</v>
      </c>
      <c r="G21" s="31"/>
      <c r="H21" s="21"/>
      <c r="I21" s="28"/>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row>
    <row r="22" spans="2:57" ht="21.75" customHeight="1" x14ac:dyDescent="0.35">
      <c r="B22" s="2" t="s">
        <v>14</v>
      </c>
      <c r="C22" s="23" t="s">
        <v>46</v>
      </c>
      <c r="D22" s="76">
        <f>(3*1000)*6+2000*6</f>
        <v>30000</v>
      </c>
      <c r="E22" s="76"/>
      <c r="F22" s="38">
        <f>1000*12+2000*12</f>
        <v>36000</v>
      </c>
      <c r="G22" s="38"/>
      <c r="H22" s="21"/>
      <c r="I22" s="28"/>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row>
    <row r="23" spans="2:57" ht="21.75" customHeight="1" x14ac:dyDescent="0.35">
      <c r="B23" s="2" t="s">
        <v>14</v>
      </c>
      <c r="C23" s="23"/>
      <c r="D23" s="38"/>
      <c r="E23" s="38"/>
      <c r="F23" s="38"/>
      <c r="G23" s="38"/>
      <c r="H23" s="21"/>
      <c r="I23" s="28"/>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row>
    <row r="24" spans="2:57" ht="18" customHeight="1" x14ac:dyDescent="0.35">
      <c r="B24" s="17"/>
      <c r="C24" s="19" t="s">
        <v>19</v>
      </c>
      <c r="D24" s="39">
        <f>SUM(D25:E26)</f>
        <v>606000</v>
      </c>
      <c r="E24" s="39"/>
      <c r="F24" s="39">
        <f>SUM(F25:G26)</f>
        <v>0</v>
      </c>
      <c r="G24" s="39"/>
      <c r="H24" s="21"/>
      <c r="I24" s="28"/>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row>
    <row r="25" spans="2:57" ht="23.25" customHeight="1" x14ac:dyDescent="0.35">
      <c r="B25" s="17" t="s">
        <v>20</v>
      </c>
      <c r="C25" s="40" t="s">
        <v>21</v>
      </c>
      <c r="D25" s="31">
        <v>66000</v>
      </c>
      <c r="E25" s="31"/>
      <c r="F25" s="31">
        <v>0</v>
      </c>
      <c r="G25" s="31"/>
      <c r="H25" s="21"/>
      <c r="I25" s="28"/>
      <c r="J25" s="9"/>
      <c r="K25" s="9"/>
      <c r="L25" s="9"/>
      <c r="M25" s="9"/>
      <c r="N25" s="9"/>
      <c r="O25" s="9"/>
      <c r="P25" s="9"/>
      <c r="Q25" s="9"/>
      <c r="R25" s="9"/>
      <c r="S25" s="9"/>
      <c r="T25" s="9"/>
      <c r="U25" s="9"/>
      <c r="V25" s="9"/>
      <c r="W25" s="9"/>
      <c r="X25" s="9"/>
      <c r="Y25" s="17"/>
      <c r="Z25" s="17"/>
      <c r="AA25" s="17"/>
      <c r="AB25" s="17"/>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17"/>
      <c r="BC25" s="17"/>
      <c r="BD25" s="17"/>
      <c r="BE25" s="17"/>
    </row>
    <row r="26" spans="2:57" ht="23.25" customHeight="1" x14ac:dyDescent="0.35">
      <c r="B26" s="17" t="s">
        <v>20</v>
      </c>
      <c r="C26" s="40" t="s">
        <v>22</v>
      </c>
      <c r="D26" s="31">
        <f>1200000*45%</f>
        <v>540000</v>
      </c>
      <c r="E26" s="31"/>
      <c r="F26" s="31">
        <v>0</v>
      </c>
      <c r="G26" s="31"/>
      <c r="H26" s="21"/>
      <c r="I26" s="28"/>
      <c r="J26" s="9"/>
      <c r="K26" s="9"/>
      <c r="Q26" s="9"/>
      <c r="R26" s="9"/>
      <c r="S26" s="9"/>
      <c r="T26" s="9"/>
      <c r="U26" s="9"/>
      <c r="V26" s="9"/>
      <c r="W26" s="9"/>
      <c r="X26" s="9"/>
      <c r="Y26" s="17"/>
      <c r="Z26" s="17"/>
      <c r="AA26" s="17"/>
      <c r="AB26" s="17"/>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17"/>
      <c r="BC26" s="17"/>
      <c r="BD26" s="17"/>
      <c r="BE26" s="17"/>
    </row>
    <row r="27" spans="2:57" ht="23.25" customHeight="1" x14ac:dyDescent="0.35">
      <c r="B27" s="17"/>
      <c r="C27" s="19"/>
      <c r="D27" s="39">
        <f>+D24+D17+D14+D8</f>
        <v>1042500</v>
      </c>
      <c r="E27" s="39"/>
      <c r="F27" s="39">
        <f>+F24+F17+F14+F8</f>
        <v>471000</v>
      </c>
      <c r="G27" s="39"/>
      <c r="H27" s="21"/>
      <c r="I27" s="28"/>
      <c r="J27" s="9"/>
      <c r="K27" s="9"/>
      <c r="Q27" s="9"/>
      <c r="R27" s="9"/>
      <c r="S27" s="9"/>
      <c r="T27" s="9"/>
      <c r="U27" s="9"/>
      <c r="V27" s="9"/>
      <c r="W27" s="9"/>
      <c r="X27" s="9"/>
      <c r="Y27" s="17"/>
      <c r="Z27" s="17"/>
      <c r="AA27" s="17"/>
      <c r="AB27" s="17"/>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17"/>
      <c r="BC27" s="17"/>
      <c r="BD27" s="17"/>
      <c r="BE27" s="17"/>
    </row>
    <row r="28" spans="2:57" ht="15.75" customHeight="1" x14ac:dyDescent="0.25">
      <c r="B28" s="17"/>
      <c r="C28" s="17"/>
      <c r="D28" s="41"/>
      <c r="E28" s="41"/>
      <c r="F28" s="41"/>
      <c r="G28" s="41"/>
      <c r="H28" s="42"/>
      <c r="I28" s="28"/>
      <c r="J28" s="42"/>
      <c r="K28" s="42"/>
      <c r="Q28" s="9"/>
      <c r="R28" s="9"/>
      <c r="S28" s="9"/>
      <c r="T28" s="9"/>
      <c r="U28" s="9"/>
      <c r="V28" s="9"/>
      <c r="W28" s="9"/>
      <c r="X28" s="17"/>
      <c r="Y28" s="9"/>
      <c r="Z28" s="9"/>
      <c r="AA28" s="9"/>
      <c r="AB28" s="9"/>
      <c r="AC28" s="9"/>
      <c r="AD28" s="9"/>
      <c r="AE28" s="9"/>
      <c r="AF28" s="9"/>
      <c r="AG28" s="9"/>
      <c r="AH28" s="9"/>
      <c r="AI28" s="9"/>
      <c r="AJ28" s="9"/>
      <c r="AK28" s="9"/>
      <c r="AL28" s="9"/>
      <c r="AM28" s="9"/>
      <c r="AN28" s="9"/>
      <c r="AO28" s="9"/>
      <c r="AP28" s="9"/>
      <c r="AQ28" s="9"/>
      <c r="AR28" s="9"/>
      <c r="AS28" s="9"/>
      <c r="AT28" s="9"/>
      <c r="AU28" s="9"/>
      <c r="AV28" s="9"/>
      <c r="BB28" s="17"/>
      <c r="BC28" s="17"/>
      <c r="BD28" s="17"/>
      <c r="BE28" s="17"/>
    </row>
    <row r="29" spans="2:57" ht="15.75" customHeight="1" x14ac:dyDescent="0.25">
      <c r="B29" s="17"/>
      <c r="C29" s="43" t="s">
        <v>23</v>
      </c>
      <c r="H29" s="42"/>
      <c r="I29" s="28"/>
      <c r="J29" s="42"/>
      <c r="K29" s="42"/>
      <c r="Q29" s="9"/>
      <c r="R29" s="9"/>
      <c r="S29" s="9"/>
      <c r="T29" s="9"/>
      <c r="U29" s="9"/>
      <c r="V29" s="9"/>
      <c r="W29" s="9"/>
      <c r="X29" s="17"/>
      <c r="Y29" s="9"/>
      <c r="Z29" s="9"/>
      <c r="AA29" s="9"/>
      <c r="AB29" s="9"/>
      <c r="AC29" s="9"/>
      <c r="AD29" s="9"/>
      <c r="AE29" s="9"/>
      <c r="AF29" s="9"/>
      <c r="AG29" s="9"/>
      <c r="AH29" s="9"/>
      <c r="AI29" s="9"/>
      <c r="AJ29" s="9"/>
      <c r="AK29" s="9"/>
      <c r="AL29" s="9"/>
      <c r="AM29" s="9"/>
      <c r="AN29" s="9"/>
      <c r="AO29" s="9"/>
      <c r="AP29" s="9"/>
      <c r="AQ29" s="9"/>
      <c r="AR29" s="9"/>
      <c r="AS29" s="9"/>
      <c r="AT29" s="9"/>
      <c r="AU29" s="9"/>
      <c r="AV29" s="9"/>
      <c r="BB29" s="17"/>
      <c r="BC29" s="17"/>
      <c r="BD29" s="17"/>
      <c r="BE29" s="17"/>
    </row>
    <row r="30" spans="2:57" ht="15.75" customHeight="1" x14ac:dyDescent="0.25">
      <c r="B30" s="17"/>
      <c r="C30" s="44" t="s">
        <v>24</v>
      </c>
      <c r="D30" s="45">
        <f>+D5</f>
        <v>2021</v>
      </c>
      <c r="E30" s="46"/>
      <c r="F30" s="45">
        <f>+F5</f>
        <v>2022</v>
      </c>
      <c r="G30" s="47"/>
      <c r="H30" s="42"/>
      <c r="I30" s="28"/>
      <c r="J30" s="42"/>
      <c r="K30" s="42"/>
      <c r="Q30" s="9"/>
      <c r="R30" s="9"/>
      <c r="S30" s="9"/>
      <c r="T30" s="9"/>
      <c r="U30" s="9"/>
      <c r="V30" s="9"/>
      <c r="W30" s="17"/>
      <c r="X30" s="17"/>
      <c r="Y30" s="9"/>
      <c r="Z30" s="9"/>
      <c r="AA30" s="9"/>
      <c r="AB30" s="9"/>
      <c r="AC30" s="9"/>
      <c r="AD30" s="9"/>
      <c r="AE30" s="9"/>
      <c r="AF30" s="9"/>
      <c r="AG30" s="9"/>
      <c r="AH30" s="9"/>
      <c r="AI30" s="9"/>
      <c r="AJ30" s="9"/>
      <c r="AK30" s="9"/>
      <c r="AL30" s="9"/>
      <c r="AM30" s="9"/>
      <c r="AN30" s="9"/>
      <c r="AO30" s="9"/>
      <c r="AP30" s="9"/>
      <c r="AQ30" s="9"/>
      <c r="AR30" s="9"/>
      <c r="AS30" s="9"/>
      <c r="AT30" s="9"/>
      <c r="AU30" s="9"/>
      <c r="AV30" s="9"/>
      <c r="AW30" s="17"/>
      <c r="AX30" s="17"/>
      <c r="AY30" s="17"/>
      <c r="AZ30" s="17"/>
      <c r="BA30" s="17"/>
      <c r="BB30" s="17"/>
      <c r="BC30" s="17"/>
      <c r="BD30" s="17"/>
      <c r="BE30" s="17"/>
    </row>
    <row r="31" spans="2:57" ht="15.75" customHeight="1" x14ac:dyDescent="0.25">
      <c r="B31" s="17"/>
      <c r="C31" s="17"/>
      <c r="D31" s="48"/>
      <c r="E31" s="48"/>
      <c r="F31" s="48"/>
      <c r="G31" s="17"/>
      <c r="H31" s="17"/>
      <c r="I31" s="28"/>
      <c r="J31" s="42"/>
      <c r="K31" s="42"/>
      <c r="Q31" s="9"/>
      <c r="R31" s="9"/>
      <c r="S31" s="9"/>
      <c r="T31" s="9"/>
      <c r="U31" s="9"/>
      <c r="V31" s="9"/>
      <c r="W31" s="17"/>
      <c r="X31" s="17"/>
      <c r="Y31" s="9"/>
      <c r="Z31" s="9"/>
      <c r="AA31" s="9"/>
      <c r="AB31" s="9"/>
      <c r="AC31" s="9"/>
      <c r="AD31" s="9"/>
      <c r="AE31" s="9"/>
      <c r="AF31" s="9"/>
      <c r="AG31" s="9"/>
      <c r="AH31" s="9"/>
      <c r="AI31" s="9"/>
      <c r="AJ31" s="9"/>
      <c r="AK31" s="9"/>
      <c r="AL31" s="9"/>
      <c r="AM31" s="9"/>
      <c r="AN31" s="9"/>
      <c r="AO31" s="9"/>
      <c r="AP31" s="9"/>
      <c r="AQ31" s="9"/>
      <c r="AR31" s="9"/>
      <c r="AS31" s="9"/>
      <c r="AT31" s="9"/>
      <c r="AU31" s="9"/>
      <c r="AV31" s="9"/>
      <c r="AW31" s="17"/>
      <c r="AX31" s="17"/>
      <c r="AY31" s="17"/>
      <c r="AZ31" s="17"/>
      <c r="BA31" s="17"/>
      <c r="BB31" s="17"/>
      <c r="BC31" s="17"/>
      <c r="BD31" s="17"/>
      <c r="BE31" s="17"/>
    </row>
    <row r="32" spans="2:57" ht="15" customHeight="1" x14ac:dyDescent="0.25">
      <c r="B32" s="49"/>
      <c r="C32" s="50" t="s">
        <v>5</v>
      </c>
      <c r="D32" s="51">
        <f>+D6</f>
        <v>12000000</v>
      </c>
      <c r="E32" s="52">
        <v>1</v>
      </c>
      <c r="F32" s="51">
        <f>+F6</f>
        <v>11852000</v>
      </c>
      <c r="G32" s="52">
        <v>1</v>
      </c>
      <c r="H32" s="53"/>
      <c r="I32" s="28"/>
      <c r="J32" s="42"/>
      <c r="K32" s="42"/>
      <c r="Q32" s="9"/>
      <c r="R32" s="9"/>
      <c r="S32" s="9"/>
      <c r="T32" s="9"/>
      <c r="U32" s="9"/>
      <c r="V32" s="9"/>
      <c r="W32" s="17"/>
      <c r="X32" s="17"/>
      <c r="Y32" s="9"/>
      <c r="Z32" s="9"/>
      <c r="AA32" s="9"/>
      <c r="AB32" s="9"/>
      <c r="AC32" s="9"/>
      <c r="AD32" s="9"/>
      <c r="AE32" s="9"/>
      <c r="AF32" s="9"/>
      <c r="AG32" s="9"/>
      <c r="AH32" s="9"/>
      <c r="AI32" s="9"/>
      <c r="AJ32" s="9"/>
      <c r="AK32" s="9"/>
      <c r="AL32" s="9"/>
      <c r="AM32" s="9"/>
      <c r="AN32" s="9"/>
      <c r="AO32" s="9"/>
      <c r="AP32" s="9"/>
      <c r="AQ32" s="9"/>
      <c r="AR32" s="9"/>
      <c r="AS32" s="9"/>
      <c r="AT32" s="9"/>
      <c r="AU32" s="9"/>
      <c r="AV32" s="9"/>
      <c r="AW32" s="17"/>
      <c r="AX32" s="17"/>
      <c r="AY32" s="17"/>
      <c r="AZ32" s="17"/>
      <c r="BA32" s="17"/>
      <c r="BB32" s="17"/>
      <c r="BC32" s="17"/>
      <c r="BD32" s="17"/>
      <c r="BE32" s="17"/>
    </row>
    <row r="33" spans="2:57" ht="15" customHeight="1" x14ac:dyDescent="0.25">
      <c r="B33" s="17"/>
      <c r="C33" s="17"/>
      <c r="D33" s="54"/>
      <c r="E33" s="17"/>
      <c r="F33" s="54"/>
      <c r="G33" s="17"/>
      <c r="H33" s="42"/>
      <c r="I33" s="28"/>
      <c r="J33" s="42"/>
      <c r="K33" s="42"/>
      <c r="Q33" s="9"/>
      <c r="R33" s="9"/>
      <c r="S33" s="9"/>
      <c r="T33" s="9"/>
      <c r="U33" s="9"/>
      <c r="V33" s="9"/>
      <c r="W33" s="17"/>
      <c r="X33" s="17"/>
      <c r="Y33" s="9"/>
      <c r="Z33" s="9"/>
      <c r="AA33" s="9"/>
      <c r="AB33" s="9"/>
      <c r="AC33" s="9"/>
      <c r="AD33" s="9"/>
      <c r="AE33" s="9"/>
      <c r="AF33" s="9"/>
      <c r="AG33" s="9"/>
      <c r="AH33" s="9"/>
      <c r="AI33" s="9"/>
      <c r="AJ33" s="9"/>
      <c r="AK33" s="9"/>
      <c r="AL33" s="9"/>
      <c r="AM33" s="9"/>
      <c r="AN33" s="9"/>
      <c r="AO33" s="9"/>
      <c r="AP33" s="9"/>
      <c r="AQ33" s="9"/>
      <c r="AR33" s="9"/>
      <c r="AS33" s="9"/>
      <c r="AT33" s="9"/>
      <c r="AU33" s="9"/>
      <c r="AV33" s="9"/>
      <c r="AW33" s="17"/>
      <c r="AX33" s="17"/>
      <c r="AY33" s="17"/>
      <c r="AZ33" s="17"/>
      <c r="BA33" s="17"/>
      <c r="BB33" s="17"/>
      <c r="BC33" s="17"/>
      <c r="BD33" s="17"/>
      <c r="BE33" s="17"/>
    </row>
    <row r="34" spans="2:57" ht="15" customHeight="1" x14ac:dyDescent="0.25">
      <c r="B34" s="49"/>
      <c r="C34" s="49" t="str">
        <f>+C8</f>
        <v>COSTOS DE PREVENCIÓN</v>
      </c>
      <c r="D34" s="55">
        <f>+D8</f>
        <v>124500</v>
      </c>
      <c r="E34" s="56">
        <f>+D34/$D$32</f>
        <v>1.0375000000000001E-2</v>
      </c>
      <c r="F34" s="55">
        <f>+F8</f>
        <v>110000</v>
      </c>
      <c r="G34" s="56">
        <f>+F34/$F$32</f>
        <v>9.2811339858251771E-3</v>
      </c>
      <c r="H34" s="53"/>
      <c r="I34" s="28"/>
      <c r="J34" s="53"/>
      <c r="K34" s="53"/>
      <c r="Q34" s="9"/>
      <c r="R34" s="9"/>
      <c r="S34" s="9"/>
      <c r="T34" s="9"/>
      <c r="U34" s="9"/>
      <c r="V34" s="9"/>
      <c r="W34" s="17"/>
      <c r="X34" s="17"/>
      <c r="Y34" s="9"/>
      <c r="Z34" s="9"/>
      <c r="AA34" s="9"/>
      <c r="AB34" s="9"/>
      <c r="AC34" s="9"/>
      <c r="AD34" s="9"/>
      <c r="AE34" s="9"/>
      <c r="AF34" s="9"/>
      <c r="AG34" s="9"/>
      <c r="AH34" s="9"/>
      <c r="AI34" s="9"/>
      <c r="AJ34" s="9"/>
      <c r="AK34" s="9"/>
      <c r="AL34" s="9"/>
      <c r="AM34" s="9"/>
      <c r="AN34" s="9"/>
      <c r="AO34" s="9"/>
      <c r="AP34" s="9"/>
      <c r="AQ34" s="9"/>
      <c r="AR34" s="9"/>
      <c r="AS34" s="9"/>
      <c r="AT34" s="9"/>
      <c r="AU34" s="9"/>
      <c r="AV34" s="9"/>
      <c r="AW34" s="17"/>
      <c r="AX34" s="17"/>
      <c r="AY34" s="17"/>
      <c r="AZ34" s="17"/>
      <c r="BA34" s="17"/>
      <c r="BB34" s="17"/>
      <c r="BC34" s="17"/>
      <c r="BD34" s="17"/>
      <c r="BE34" s="17"/>
    </row>
    <row r="35" spans="2:57" s="22" customFormat="1" ht="18.75" customHeight="1" x14ac:dyDescent="0.25">
      <c r="B35" s="49"/>
      <c r="C35" s="49" t="str">
        <f>+C14</f>
        <v>COSTOS DE DETECCIÓN</v>
      </c>
      <c r="D35" s="55">
        <f>+D14</f>
        <v>0</v>
      </c>
      <c r="E35" s="56">
        <f>+D35/$D$32</f>
        <v>0</v>
      </c>
      <c r="F35" s="55">
        <f>+F14</f>
        <v>0</v>
      </c>
      <c r="G35" s="56">
        <f>+F35/$F$32</f>
        <v>0</v>
      </c>
      <c r="H35" s="53"/>
      <c r="I35" s="28"/>
      <c r="J35" s="42"/>
      <c r="K35" s="42"/>
      <c r="Q35" s="27"/>
      <c r="R35" s="27"/>
      <c r="S35" s="27"/>
      <c r="T35" s="27"/>
      <c r="U35" s="27"/>
      <c r="V35" s="27"/>
      <c r="W35" s="49"/>
      <c r="X35" s="49"/>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49"/>
      <c r="AX35" s="49"/>
      <c r="AY35" s="49"/>
      <c r="AZ35" s="49"/>
      <c r="BA35" s="49"/>
      <c r="BB35" s="49"/>
      <c r="BC35" s="49"/>
      <c r="BD35" s="49"/>
      <c r="BE35" s="49"/>
    </row>
    <row r="36" spans="2:57" ht="15" customHeight="1" x14ac:dyDescent="0.25">
      <c r="B36" s="49"/>
      <c r="C36" s="57" t="s">
        <v>25</v>
      </c>
      <c r="D36" s="58">
        <f>SUM(D34:D35)</f>
        <v>124500</v>
      </c>
      <c r="E36" s="59">
        <f>SUM(E34:E35)</f>
        <v>1.0375000000000001E-2</v>
      </c>
      <c r="F36" s="58">
        <f>SUM(F34:F35)</f>
        <v>110000</v>
      </c>
      <c r="G36" s="59">
        <f>SUM(G34:G35)</f>
        <v>9.2811339858251771E-3</v>
      </c>
      <c r="H36" s="53"/>
      <c r="I36" s="28"/>
      <c r="J36" s="53"/>
      <c r="K36" s="53"/>
      <c r="Q36" s="9"/>
      <c r="R36" s="9"/>
      <c r="S36" s="9"/>
      <c r="T36" s="9"/>
      <c r="U36" s="9"/>
      <c r="V36" s="9"/>
      <c r="W36" s="17"/>
      <c r="X36" s="17"/>
      <c r="Y36" s="9"/>
      <c r="Z36" s="9"/>
      <c r="AA36" s="9"/>
      <c r="AB36" s="9"/>
      <c r="AC36" s="9"/>
      <c r="AD36" s="9"/>
      <c r="AE36" s="9"/>
      <c r="AF36" s="9"/>
      <c r="AG36" s="9"/>
      <c r="AH36" s="9"/>
      <c r="AI36" s="9"/>
      <c r="AJ36" s="9"/>
      <c r="AK36" s="9"/>
      <c r="AL36" s="9"/>
      <c r="AM36" s="9"/>
      <c r="AN36" s="9"/>
      <c r="AO36" s="9"/>
      <c r="AP36" s="9"/>
      <c r="AQ36" s="9"/>
      <c r="AR36" s="9"/>
      <c r="AS36" s="9"/>
      <c r="AT36" s="9"/>
      <c r="AU36" s="9"/>
      <c r="AV36" s="9"/>
      <c r="AW36" s="17"/>
      <c r="AX36" s="17"/>
      <c r="AY36" s="17"/>
      <c r="AZ36" s="17"/>
      <c r="BA36" s="17"/>
      <c r="BB36" s="17"/>
      <c r="BC36" s="17"/>
      <c r="BD36" s="17"/>
      <c r="BE36" s="17"/>
    </row>
    <row r="37" spans="2:57" s="22" customFormat="1" ht="18.75" customHeight="1" x14ac:dyDescent="0.25">
      <c r="B37" s="49"/>
      <c r="C37" s="60"/>
      <c r="D37" s="55"/>
      <c r="E37" s="49"/>
      <c r="F37" s="55"/>
      <c r="G37" s="49"/>
      <c r="H37" s="53"/>
      <c r="I37" s="28"/>
      <c r="J37" s="53"/>
      <c r="K37" s="53"/>
      <c r="Q37" s="27"/>
      <c r="R37" s="27"/>
      <c r="S37" s="27"/>
      <c r="T37" s="27"/>
      <c r="U37" s="27"/>
      <c r="V37" s="27"/>
      <c r="W37" s="49"/>
      <c r="X37" s="49"/>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49"/>
      <c r="AX37" s="49"/>
      <c r="AY37" s="49"/>
      <c r="AZ37" s="49"/>
      <c r="BA37" s="49"/>
      <c r="BB37" s="49"/>
      <c r="BC37" s="49"/>
      <c r="BD37" s="49"/>
      <c r="BE37" s="49"/>
    </row>
    <row r="38" spans="2:57" s="22" customFormat="1" ht="18.75" customHeight="1" x14ac:dyDescent="0.25">
      <c r="B38" s="49"/>
      <c r="C38" s="49" t="str">
        <f>+C17</f>
        <v>FALLAS INTERNAS</v>
      </c>
      <c r="D38" s="55">
        <f>+D17</f>
        <v>312000</v>
      </c>
      <c r="E38" s="56">
        <f>+D38/$D$32</f>
        <v>2.5999999999999999E-2</v>
      </c>
      <c r="F38" s="55">
        <f>+F17</f>
        <v>361000</v>
      </c>
      <c r="G38" s="56">
        <f>+F38/$F$32</f>
        <v>3.0458994262571717E-2</v>
      </c>
      <c r="H38" s="53"/>
      <c r="I38" s="28"/>
      <c r="J38" s="53"/>
      <c r="K38" s="53"/>
      <c r="L38" s="53"/>
      <c r="M38" s="27"/>
      <c r="N38" s="27"/>
      <c r="O38" s="27"/>
      <c r="P38" s="27"/>
      <c r="Q38" s="27"/>
      <c r="R38" s="27"/>
      <c r="S38" s="27"/>
      <c r="T38" s="27"/>
      <c r="U38" s="27"/>
      <c r="V38" s="27"/>
      <c r="W38" s="49"/>
      <c r="X38" s="49"/>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49"/>
      <c r="AX38" s="49"/>
      <c r="AY38" s="49"/>
      <c r="AZ38" s="49"/>
      <c r="BA38" s="49"/>
      <c r="BB38" s="49"/>
      <c r="BC38" s="49"/>
      <c r="BD38" s="49"/>
      <c r="BE38" s="49"/>
    </row>
    <row r="39" spans="2:57" s="22" customFormat="1" ht="18.75" customHeight="1" x14ac:dyDescent="0.25">
      <c r="B39" s="49"/>
      <c r="C39" s="49" t="str">
        <f>+C24</f>
        <v>FALLAS EXTERNAS</v>
      </c>
      <c r="D39" s="55">
        <f>+D24</f>
        <v>606000</v>
      </c>
      <c r="E39" s="56">
        <f>+D39/$D$32</f>
        <v>5.0500000000000003E-2</v>
      </c>
      <c r="F39" s="55">
        <f>+F24</f>
        <v>0</v>
      </c>
      <c r="G39" s="56">
        <f>+F39/$F$32</f>
        <v>0</v>
      </c>
      <c r="H39" s="53"/>
      <c r="I39" s="28"/>
      <c r="J39" s="53"/>
      <c r="K39" s="53"/>
      <c r="L39" s="53"/>
      <c r="M39" s="27"/>
      <c r="N39" s="27"/>
      <c r="O39" s="27"/>
      <c r="P39" s="27"/>
      <c r="Q39" s="27"/>
      <c r="R39" s="27"/>
      <c r="S39" s="27"/>
      <c r="T39" s="27"/>
      <c r="U39" s="27"/>
      <c r="V39" s="27"/>
      <c r="W39" s="49"/>
      <c r="X39" s="49"/>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49"/>
      <c r="AX39" s="49"/>
      <c r="AY39" s="49"/>
      <c r="AZ39" s="49"/>
      <c r="BA39" s="49"/>
      <c r="BB39" s="49"/>
      <c r="BC39" s="49"/>
      <c r="BD39" s="49"/>
      <c r="BE39" s="49"/>
    </row>
    <row r="40" spans="2:57" s="22" customFormat="1" ht="18.75" customHeight="1" x14ac:dyDescent="0.25">
      <c r="B40" s="49"/>
      <c r="C40" s="57" t="s">
        <v>26</v>
      </c>
      <c r="D40" s="58">
        <f>+D38+D39</f>
        <v>918000</v>
      </c>
      <c r="E40" s="59">
        <f>+E38+E39</f>
        <v>7.6499999999999999E-2</v>
      </c>
      <c r="F40" s="58">
        <f>+F38+F39</f>
        <v>361000</v>
      </c>
      <c r="G40" s="59">
        <f>+G38+G39</f>
        <v>3.0458994262571717E-2</v>
      </c>
      <c r="H40" s="53"/>
      <c r="I40" s="28"/>
      <c r="J40" s="53"/>
      <c r="K40" s="53"/>
      <c r="L40" s="53"/>
      <c r="M40" s="27"/>
      <c r="N40" s="27"/>
      <c r="O40" s="27"/>
      <c r="P40" s="27"/>
      <c r="Q40" s="27"/>
      <c r="R40" s="27"/>
      <c r="S40" s="27"/>
      <c r="T40" s="27"/>
      <c r="U40" s="27"/>
      <c r="V40" s="27"/>
      <c r="W40" s="49"/>
      <c r="X40" s="49"/>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49"/>
      <c r="AX40" s="49"/>
      <c r="AY40" s="49"/>
      <c r="AZ40" s="49"/>
      <c r="BA40" s="49"/>
      <c r="BB40" s="49"/>
      <c r="BC40" s="49"/>
      <c r="BD40" s="49"/>
      <c r="BE40" s="49"/>
    </row>
    <row r="41" spans="2:57" s="22" customFormat="1" ht="18.75" customHeight="1" x14ac:dyDescent="0.25">
      <c r="B41" s="17"/>
      <c r="C41" s="17"/>
      <c r="D41" s="61"/>
      <c r="E41" s="17"/>
      <c r="F41" s="54"/>
      <c r="G41" s="17"/>
      <c r="H41" s="42"/>
      <c r="I41" s="28"/>
      <c r="J41" s="53"/>
      <c r="K41" s="53"/>
      <c r="L41" s="53"/>
      <c r="M41" s="27"/>
      <c r="N41" s="27"/>
      <c r="O41" s="27"/>
      <c r="P41" s="27"/>
      <c r="Q41" s="27"/>
      <c r="R41" s="27"/>
      <c r="S41" s="27"/>
      <c r="T41" s="27"/>
      <c r="U41" s="27"/>
      <c r="V41" s="27"/>
      <c r="W41" s="49"/>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49"/>
      <c r="AX41" s="49"/>
      <c r="AY41" s="49"/>
      <c r="AZ41" s="49"/>
      <c r="BA41" s="49"/>
      <c r="BB41" s="49"/>
      <c r="BC41" s="49"/>
      <c r="BD41" s="49"/>
      <c r="BE41" s="49"/>
    </row>
    <row r="42" spans="2:57" s="22" customFormat="1" ht="18.75" customHeight="1" x14ac:dyDescent="0.25">
      <c r="B42" s="49"/>
      <c r="C42" s="50" t="s">
        <v>27</v>
      </c>
      <c r="D42" s="62">
        <f>+D36+D40</f>
        <v>1042500</v>
      </c>
      <c r="E42" s="52">
        <f>+D42/D32</f>
        <v>8.6874999999999994E-2</v>
      </c>
      <c r="F42" s="62">
        <f>+F36+F40</f>
        <v>471000</v>
      </c>
      <c r="G42" s="52">
        <f>+F42/F32</f>
        <v>3.9740128248396893E-2</v>
      </c>
      <c r="H42" s="53"/>
      <c r="I42" s="28"/>
      <c r="J42" s="53"/>
      <c r="K42" s="53"/>
      <c r="L42" s="53"/>
      <c r="M42" s="27"/>
      <c r="N42" s="27"/>
      <c r="O42" s="27"/>
      <c r="P42" s="27"/>
      <c r="Q42" s="27"/>
      <c r="R42" s="27"/>
      <c r="S42" s="27"/>
      <c r="T42" s="27"/>
      <c r="U42" s="27"/>
      <c r="V42" s="27"/>
      <c r="W42" s="49"/>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49"/>
      <c r="AX42" s="49"/>
      <c r="AY42" s="49"/>
      <c r="AZ42" s="49"/>
      <c r="BA42" s="49"/>
      <c r="BB42" s="49"/>
      <c r="BC42" s="49"/>
      <c r="BD42" s="49"/>
      <c r="BE42" s="49"/>
    </row>
    <row r="43" spans="2:57" s="22" customFormat="1" ht="18.75" customHeight="1" x14ac:dyDescent="0.25">
      <c r="B43" s="17"/>
      <c r="C43" s="63"/>
      <c r="D43" s="63"/>
      <c r="E43" s="63"/>
      <c r="F43" s="63"/>
      <c r="G43" s="63"/>
      <c r="H43" s="42"/>
      <c r="I43" s="28"/>
      <c r="J43" s="42"/>
      <c r="K43" s="42"/>
      <c r="L43" s="17"/>
      <c r="M43" s="17"/>
      <c r="N43" s="17"/>
      <c r="O43" s="27"/>
      <c r="P43" s="27"/>
      <c r="Q43" s="49"/>
      <c r="R43" s="49"/>
      <c r="S43" s="49"/>
      <c r="T43" s="49"/>
      <c r="U43" s="49"/>
      <c r="V43" s="49"/>
      <c r="W43" s="49"/>
      <c r="X43" s="27"/>
      <c r="Y43" s="27"/>
      <c r="Z43" s="27"/>
      <c r="AA43" s="27"/>
      <c r="AB43" s="27"/>
      <c r="AH43" s="27"/>
      <c r="AI43" s="27"/>
      <c r="AJ43" s="27"/>
      <c r="AK43" s="27"/>
      <c r="AL43" s="27"/>
      <c r="AM43" s="27"/>
      <c r="AN43" s="27"/>
      <c r="AO43" s="27"/>
      <c r="AP43" s="27"/>
      <c r="AQ43" s="27"/>
      <c r="AR43" s="27"/>
      <c r="AW43" s="49"/>
      <c r="AX43" s="49"/>
      <c r="AY43" s="49"/>
      <c r="AZ43" s="49"/>
      <c r="BA43" s="49"/>
      <c r="BB43" s="49"/>
      <c r="BC43" s="49"/>
      <c r="BD43" s="49"/>
      <c r="BE43" s="49"/>
    </row>
    <row r="44" spans="2:57" ht="15" customHeight="1" x14ac:dyDescent="0.25">
      <c r="B44" s="17"/>
      <c r="C44" s="43" t="s">
        <v>28</v>
      </c>
      <c r="D44" s="64"/>
      <c r="E44" s="64"/>
      <c r="F44" s="64"/>
      <c r="G44" s="64"/>
      <c r="H44" s="42"/>
      <c r="I44" s="28"/>
      <c r="J44" s="53"/>
      <c r="K44" s="53"/>
      <c r="L44" s="53"/>
      <c r="M44" s="27"/>
      <c r="N44" s="27"/>
      <c r="O44" s="17"/>
      <c r="P44" s="17"/>
      <c r="Q44" s="17"/>
      <c r="R44" s="17"/>
      <c r="S44" s="17"/>
      <c r="T44" s="17"/>
      <c r="U44" s="17"/>
      <c r="V44" s="17"/>
      <c r="W44" s="17"/>
      <c r="X44" s="9"/>
      <c r="Y44" s="9"/>
      <c r="Z44" s="9"/>
      <c r="AA44" s="9"/>
      <c r="AB44" s="9"/>
      <c r="AC44" s="17"/>
      <c r="AD44" s="17"/>
      <c r="AE44" s="17"/>
      <c r="AF44" s="17"/>
      <c r="AG44" s="17"/>
      <c r="AH44" s="9"/>
      <c r="AI44" s="9"/>
      <c r="AJ44" s="9"/>
      <c r="AK44" s="9"/>
      <c r="AL44" s="9"/>
      <c r="AM44" s="9"/>
      <c r="AN44" s="9"/>
      <c r="AO44" s="9"/>
      <c r="AP44" s="9"/>
      <c r="AQ44" s="9"/>
      <c r="AR44" s="9"/>
      <c r="AS44" s="17"/>
      <c r="AT44" s="17"/>
      <c r="AU44" s="17"/>
      <c r="AV44" s="17"/>
      <c r="AW44" s="17"/>
      <c r="AX44" s="17"/>
      <c r="AY44" s="17"/>
      <c r="AZ44" s="17"/>
      <c r="BA44" s="17"/>
      <c r="BB44" s="17"/>
      <c r="BC44" s="17"/>
      <c r="BD44" s="17"/>
      <c r="BE44" s="17"/>
    </row>
    <row r="45" spans="2:57" ht="15" customHeight="1" x14ac:dyDescent="0.35">
      <c r="B45" s="17"/>
      <c r="C45" s="17"/>
      <c r="D45" s="17"/>
      <c r="E45" s="17"/>
      <c r="F45" s="17"/>
      <c r="G45" s="17"/>
      <c r="H45" s="15"/>
      <c r="I45" s="28"/>
      <c r="J45" s="9"/>
      <c r="K45" s="9"/>
      <c r="L45" s="9"/>
      <c r="M45" s="9"/>
      <c r="N45" s="9"/>
      <c r="O45" s="9"/>
      <c r="P45" s="9"/>
      <c r="Q45" s="9"/>
      <c r="R45" s="9"/>
      <c r="S45" s="9"/>
      <c r="T45" s="9"/>
      <c r="U45" s="9"/>
      <c r="V45" s="9"/>
      <c r="W45" s="9"/>
      <c r="X45" s="9"/>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row>
    <row r="46" spans="2:57" ht="15" customHeight="1" x14ac:dyDescent="0.25">
      <c r="B46" s="17" t="s">
        <v>29</v>
      </c>
      <c r="C46" s="65" t="s">
        <v>30</v>
      </c>
      <c r="D46" s="65"/>
      <c r="E46" s="65"/>
      <c r="F46" s="65"/>
      <c r="G46" s="65"/>
      <c r="H46" s="65"/>
      <c r="I46" s="28"/>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row>
    <row r="47" spans="2:57" ht="15" customHeight="1" x14ac:dyDescent="0.25">
      <c r="B47" s="17"/>
      <c r="C47" s="65"/>
      <c r="D47" s="65"/>
      <c r="E47" s="65"/>
      <c r="F47" s="65"/>
      <c r="G47" s="65"/>
      <c r="H47" s="65"/>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row>
    <row r="48" spans="2:57" ht="15" customHeight="1" x14ac:dyDescent="0.25">
      <c r="B48" s="17"/>
      <c r="C48" s="65"/>
      <c r="D48" s="65"/>
      <c r="E48" s="65"/>
      <c r="F48" s="65"/>
      <c r="G48" s="65"/>
      <c r="H48" s="65"/>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row>
    <row r="49" spans="2:57" ht="15" customHeight="1" x14ac:dyDescent="0.25">
      <c r="B49" s="17"/>
      <c r="C49" s="65"/>
      <c r="D49" s="65"/>
      <c r="E49" s="65"/>
      <c r="F49" s="65"/>
      <c r="G49" s="65"/>
      <c r="H49" s="65"/>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row>
    <row r="50" spans="2:57" ht="15" customHeight="1" x14ac:dyDescent="0.35">
      <c r="B50" s="17"/>
      <c r="C50" s="17"/>
      <c r="D50" s="17"/>
      <c r="E50" s="17"/>
      <c r="F50" s="17"/>
      <c r="G50" s="17"/>
      <c r="H50" s="15"/>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row>
    <row r="51" spans="2:57" ht="15" customHeight="1" x14ac:dyDescent="0.35">
      <c r="B51" s="17" t="s">
        <v>31</v>
      </c>
      <c r="C51" s="65" t="s">
        <v>32</v>
      </c>
      <c r="D51" s="65"/>
      <c r="E51" s="65"/>
      <c r="F51" s="65"/>
      <c r="G51" s="65"/>
      <c r="H51" s="15"/>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row>
    <row r="52" spans="2:57" ht="15" customHeight="1" x14ac:dyDescent="0.35">
      <c r="B52" s="17"/>
      <c r="C52" s="65"/>
      <c r="D52" s="65"/>
      <c r="E52" s="65"/>
      <c r="F52" s="65"/>
      <c r="G52" s="65"/>
      <c r="H52" s="15"/>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row>
    <row r="53" spans="2:57" ht="15" customHeight="1" x14ac:dyDescent="0.35">
      <c r="B53" s="17"/>
      <c r="C53" s="65"/>
      <c r="D53" s="65"/>
      <c r="E53" s="65"/>
      <c r="F53" s="65"/>
      <c r="G53" s="65"/>
      <c r="H53" s="15"/>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row>
    <row r="54" spans="2:57" ht="15" customHeight="1" x14ac:dyDescent="0.35">
      <c r="B54" s="17"/>
      <c r="C54" s="65"/>
      <c r="D54" s="65"/>
      <c r="E54" s="65"/>
      <c r="F54" s="65"/>
      <c r="G54" s="65"/>
      <c r="H54" s="15"/>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row>
    <row r="55" spans="2:57" ht="15" customHeight="1" x14ac:dyDescent="0.35">
      <c r="B55" s="17"/>
      <c r="C55" s="65"/>
      <c r="D55" s="65"/>
      <c r="E55" s="65"/>
      <c r="F55" s="65"/>
      <c r="G55" s="65"/>
      <c r="H55" s="15"/>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row>
    <row r="56" spans="2:57" ht="15" customHeight="1" x14ac:dyDescent="0.35">
      <c r="B56" s="17"/>
      <c r="C56" s="65"/>
      <c r="D56" s="65"/>
      <c r="E56" s="65"/>
      <c r="F56" s="65"/>
      <c r="G56" s="65"/>
      <c r="H56" s="15"/>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row>
    <row r="57" spans="2:57" ht="15" customHeight="1" x14ac:dyDescent="0.35">
      <c r="B57" s="17"/>
      <c r="C57" s="17"/>
      <c r="D57" s="17"/>
      <c r="E57" s="17"/>
      <c r="F57" s="17"/>
      <c r="G57" s="17"/>
      <c r="H57" s="15"/>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row>
    <row r="58" spans="2:57" ht="15" customHeight="1" x14ac:dyDescent="0.35">
      <c r="B58" s="17" t="s">
        <v>33</v>
      </c>
      <c r="C58" s="65" t="s">
        <v>34</v>
      </c>
      <c r="D58" s="65"/>
      <c r="E58" s="65"/>
      <c r="F58" s="65"/>
      <c r="G58" s="65"/>
      <c r="H58" s="15"/>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row>
    <row r="59" spans="2:57" ht="15" customHeight="1" x14ac:dyDescent="0.35">
      <c r="B59" s="17"/>
      <c r="C59" s="65"/>
      <c r="D59" s="65"/>
      <c r="E59" s="65"/>
      <c r="F59" s="65"/>
      <c r="G59" s="65"/>
      <c r="H59" s="15"/>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row>
    <row r="60" spans="2:57" ht="15" customHeight="1" x14ac:dyDescent="0.35">
      <c r="B60" s="17"/>
      <c r="C60" s="65"/>
      <c r="D60" s="65"/>
      <c r="E60" s="65"/>
      <c r="F60" s="65"/>
      <c r="G60" s="65"/>
      <c r="H60" s="15"/>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row>
    <row r="61" spans="2:57" ht="15" customHeight="1" x14ac:dyDescent="0.35">
      <c r="B61" s="17"/>
      <c r="C61" s="65"/>
      <c r="D61" s="65"/>
      <c r="E61" s="65"/>
      <c r="F61" s="65"/>
      <c r="G61" s="65"/>
      <c r="H61" s="15"/>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row>
    <row r="62" spans="2:57" ht="15" customHeight="1" x14ac:dyDescent="0.35">
      <c r="B62" s="17"/>
      <c r="C62" s="17"/>
      <c r="D62" s="17"/>
      <c r="E62" s="17"/>
      <c r="F62" s="17"/>
      <c r="G62" s="17"/>
      <c r="H62" s="15"/>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row>
    <row r="63" spans="2:57" ht="15" customHeight="1" x14ac:dyDescent="0.35">
      <c r="B63" s="17"/>
      <c r="C63" s="77" t="s">
        <v>47</v>
      </c>
      <c r="D63" s="17"/>
      <c r="E63" s="17"/>
      <c r="F63" s="17"/>
      <c r="G63" s="17"/>
      <c r="H63" s="15"/>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row>
    <row r="64" spans="2:57" ht="15" customHeight="1" x14ac:dyDescent="0.25">
      <c r="B64" s="17" t="s">
        <v>29</v>
      </c>
      <c r="C64" s="65" t="s">
        <v>35</v>
      </c>
      <c r="D64" s="65"/>
      <c r="E64" s="65"/>
      <c r="F64" s="65"/>
      <c r="G64" s="65"/>
      <c r="H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row>
    <row r="65" spans="2:57" ht="15" customHeight="1" x14ac:dyDescent="0.25">
      <c r="B65" s="17"/>
      <c r="C65" s="65"/>
      <c r="D65" s="65"/>
      <c r="E65" s="65"/>
      <c r="F65" s="65"/>
      <c r="G65" s="65"/>
      <c r="H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row>
    <row r="66" spans="2:57" ht="15" customHeight="1" x14ac:dyDescent="0.25">
      <c r="B66" s="17"/>
      <c r="C66" s="65"/>
      <c r="D66" s="65"/>
      <c r="E66" s="65"/>
      <c r="F66" s="65"/>
      <c r="G66" s="65"/>
      <c r="H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row>
    <row r="67" spans="2:57" ht="15" customHeight="1" x14ac:dyDescent="0.25">
      <c r="B67" s="17"/>
      <c r="C67" s="65"/>
      <c r="D67" s="65"/>
      <c r="E67" s="65"/>
      <c r="F67" s="65"/>
      <c r="G67" s="65"/>
      <c r="H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row>
    <row r="68" spans="2:57" ht="15" customHeight="1" x14ac:dyDescent="0.25">
      <c r="B68" s="17"/>
      <c r="C68" s="17"/>
      <c r="D68" s="17"/>
      <c r="E68" s="17"/>
      <c r="F68" s="17"/>
      <c r="G68" s="17"/>
      <c r="H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row>
    <row r="69" spans="2:57" ht="15" customHeight="1" x14ac:dyDescent="0.25">
      <c r="B69" s="17" t="s">
        <v>31</v>
      </c>
      <c r="C69" s="65" t="s">
        <v>36</v>
      </c>
      <c r="D69" s="65"/>
      <c r="E69" s="65"/>
      <c r="F69" s="65"/>
      <c r="G69" s="65"/>
      <c r="H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row>
    <row r="70" spans="2:57" ht="15" customHeight="1" x14ac:dyDescent="0.25">
      <c r="B70" s="17"/>
      <c r="C70" s="65"/>
      <c r="D70" s="65"/>
      <c r="E70" s="65"/>
      <c r="F70" s="65"/>
      <c r="G70" s="65"/>
      <c r="H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row>
    <row r="71" spans="2:57" ht="15" customHeight="1" x14ac:dyDescent="0.25">
      <c r="B71" s="17"/>
      <c r="C71" s="65"/>
      <c r="D71" s="65"/>
      <c r="E71" s="65"/>
      <c r="F71" s="65"/>
      <c r="G71" s="65"/>
      <c r="H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row>
    <row r="72" spans="2:57" ht="15" customHeight="1" x14ac:dyDescent="0.25">
      <c r="B72" s="17"/>
      <c r="C72" s="65"/>
      <c r="D72" s="65"/>
      <c r="E72" s="65"/>
      <c r="F72" s="65"/>
      <c r="G72" s="65"/>
      <c r="H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row>
    <row r="73" spans="2:57" ht="15" customHeight="1" x14ac:dyDescent="0.25">
      <c r="B73" s="17"/>
      <c r="C73" s="65"/>
      <c r="D73" s="65"/>
      <c r="E73" s="65"/>
      <c r="F73" s="65"/>
      <c r="G73" s="65"/>
      <c r="H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row>
    <row r="74" spans="2:57" ht="15" customHeight="1" x14ac:dyDescent="0.25">
      <c r="B74" s="17" t="s">
        <v>33</v>
      </c>
      <c r="C74" s="65" t="s">
        <v>37</v>
      </c>
      <c r="D74" s="65"/>
      <c r="E74" s="65"/>
      <c r="F74" s="65"/>
      <c r="G74" s="65"/>
      <c r="H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row>
    <row r="75" spans="2:57" ht="15" customHeight="1" x14ac:dyDescent="0.25">
      <c r="B75" s="17"/>
      <c r="C75" s="65"/>
      <c r="D75" s="65"/>
      <c r="E75" s="65"/>
      <c r="F75" s="65"/>
      <c r="G75" s="65"/>
      <c r="H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row>
    <row r="76" spans="2:57" ht="15" customHeight="1" x14ac:dyDescent="0.25">
      <c r="B76" s="17"/>
      <c r="C76" s="65"/>
      <c r="D76" s="65"/>
      <c r="E76" s="65"/>
      <c r="F76" s="65"/>
      <c r="G76" s="65"/>
      <c r="H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row>
    <row r="77" spans="2:57" ht="15" customHeight="1" x14ac:dyDescent="0.25">
      <c r="B77" s="17"/>
      <c r="C77" s="65"/>
      <c r="D77" s="65"/>
      <c r="E77" s="65"/>
      <c r="F77" s="65"/>
      <c r="G77" s="65"/>
      <c r="H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row>
    <row r="78" spans="2:57" ht="15" customHeight="1" x14ac:dyDescent="0.25">
      <c r="B78" s="17"/>
      <c r="C78" s="17"/>
      <c r="D78" s="17"/>
      <c r="F78" s="17"/>
      <c r="G78" s="17"/>
      <c r="H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row>
    <row r="79" spans="2:57" ht="15" customHeight="1" x14ac:dyDescent="0.25">
      <c r="B79" s="17"/>
      <c r="C79" s="17"/>
      <c r="D79" s="66" t="s">
        <v>39</v>
      </c>
      <c r="F79" s="82">
        <f>+D30</f>
        <v>2021</v>
      </c>
      <c r="G79" s="83">
        <f>+F30</f>
        <v>2022</v>
      </c>
      <c r="H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row>
    <row r="80" spans="2:57" ht="15" customHeight="1" x14ac:dyDescent="0.25">
      <c r="B80" s="17"/>
      <c r="C80" s="67" t="s">
        <v>0</v>
      </c>
      <c r="D80" s="68">
        <v>0.05</v>
      </c>
      <c r="E80" s="84" t="s">
        <v>38</v>
      </c>
      <c r="F80" s="78">
        <f>+E42</f>
        <v>8.6874999999999994E-2</v>
      </c>
      <c r="G80" s="78">
        <f>+G42</f>
        <v>3.9740128248396893E-2</v>
      </c>
      <c r="H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row>
    <row r="81" spans="2:57" ht="15" customHeight="1" x14ac:dyDescent="0.25">
      <c r="B81" s="17"/>
      <c r="C81" s="69" t="s">
        <v>40</v>
      </c>
      <c r="D81" s="70">
        <v>4.4999999999999998E-2</v>
      </c>
      <c r="E81" s="84"/>
      <c r="F81" s="79">
        <f>+E36</f>
        <v>1.0375000000000001E-2</v>
      </c>
      <c r="G81" s="79">
        <f>+G36</f>
        <v>9.2811339858251771E-3</v>
      </c>
      <c r="H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row>
    <row r="82" spans="2:57" ht="15" customHeight="1" x14ac:dyDescent="0.25">
      <c r="B82" s="17"/>
      <c r="C82" s="71" t="s">
        <v>41</v>
      </c>
      <c r="D82" s="66">
        <v>0.01</v>
      </c>
      <c r="E82" s="84"/>
      <c r="F82" s="80"/>
      <c r="G82" s="80"/>
      <c r="H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row>
    <row r="83" spans="2:57" ht="15" customHeight="1" x14ac:dyDescent="0.25">
      <c r="B83" s="17"/>
      <c r="C83" s="71" t="s">
        <v>42</v>
      </c>
      <c r="D83" s="66">
        <v>3.5000000000000003E-2</v>
      </c>
      <c r="E83" s="84"/>
      <c r="F83" s="80"/>
      <c r="G83" s="80"/>
      <c r="H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row>
    <row r="84" spans="2:57" ht="15" customHeight="1" x14ac:dyDescent="0.25">
      <c r="B84" s="17"/>
      <c r="C84" s="69" t="s">
        <v>26</v>
      </c>
      <c r="D84" s="70">
        <v>5.0000000000000001E-3</v>
      </c>
      <c r="E84" s="84"/>
      <c r="F84" s="81">
        <f>+E40</f>
        <v>7.6499999999999999E-2</v>
      </c>
      <c r="G84" s="81">
        <f>+G40</f>
        <v>3.0458994262571717E-2</v>
      </c>
      <c r="H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row>
    <row r="85" spans="2:57" ht="15" customHeight="1" x14ac:dyDescent="0.25">
      <c r="B85" s="17"/>
      <c r="C85" s="71" t="s">
        <v>43</v>
      </c>
      <c r="D85" s="66">
        <v>5.0000000000000001E-3</v>
      </c>
      <c r="E85" s="66"/>
      <c r="F85" s="66"/>
      <c r="G85" s="17"/>
      <c r="H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row>
    <row r="86" spans="2:57" ht="15" customHeight="1" x14ac:dyDescent="0.25">
      <c r="B86" s="17"/>
      <c r="C86" s="71" t="s">
        <v>44</v>
      </c>
      <c r="D86" s="66">
        <v>0</v>
      </c>
      <c r="E86" s="66"/>
      <c r="F86" s="66"/>
      <c r="G86" s="17"/>
      <c r="H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row>
    <row r="87" spans="2:57" ht="15" customHeight="1" x14ac:dyDescent="0.25">
      <c r="B87" s="17"/>
      <c r="C87" s="65" t="s">
        <v>48</v>
      </c>
      <c r="D87" s="65"/>
      <c r="E87" s="65"/>
      <c r="F87" s="65"/>
      <c r="G87" s="65"/>
      <c r="H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row>
    <row r="88" spans="2:57" ht="15" customHeight="1" x14ac:dyDescent="0.25">
      <c r="B88" s="17"/>
      <c r="C88" s="65"/>
      <c r="D88" s="65"/>
      <c r="E88" s="65"/>
      <c r="F88" s="65"/>
      <c r="G88" s="65"/>
      <c r="H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row>
    <row r="89" spans="2:57" ht="15" customHeight="1" x14ac:dyDescent="0.25">
      <c r="B89" s="17"/>
      <c r="C89" s="65"/>
      <c r="D89" s="65"/>
      <c r="E89" s="65"/>
      <c r="F89" s="65"/>
      <c r="G89" s="65"/>
      <c r="H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row>
    <row r="90" spans="2:57" ht="15" customHeight="1" x14ac:dyDescent="0.25">
      <c r="B90" s="17"/>
      <c r="C90" s="65"/>
      <c r="D90" s="65"/>
      <c r="E90" s="65"/>
      <c r="F90" s="65"/>
      <c r="G90" s="65"/>
      <c r="H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row>
    <row r="91" spans="2:57" ht="15" customHeight="1" x14ac:dyDescent="0.25">
      <c r="B91" s="17"/>
      <c r="C91" s="17"/>
      <c r="D91" s="17"/>
      <c r="E91" s="17"/>
      <c r="F91" s="17"/>
      <c r="G91" s="17"/>
      <c r="H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row>
    <row r="92" spans="2:57" ht="15" customHeight="1" x14ac:dyDescent="0.25">
      <c r="B92" s="17"/>
      <c r="C92" s="17"/>
      <c r="D92" s="17"/>
      <c r="E92" s="17"/>
      <c r="F92" s="17"/>
      <c r="G92" s="17"/>
      <c r="H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row>
    <row r="93" spans="2:57" ht="15" customHeight="1" x14ac:dyDescent="0.25">
      <c r="B93" s="17"/>
      <c r="C93" s="17"/>
      <c r="D93" s="17"/>
      <c r="E93" s="17"/>
      <c r="F93" s="17"/>
      <c r="G93" s="17"/>
      <c r="H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row>
    <row r="94" spans="2:57" ht="15" customHeight="1" x14ac:dyDescent="0.25">
      <c r="B94" s="17"/>
      <c r="C94" s="17"/>
      <c r="D94" s="17"/>
      <c r="E94" s="17"/>
      <c r="F94" s="17"/>
      <c r="G94" s="17"/>
      <c r="H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row>
    <row r="95" spans="2:57" ht="15" customHeight="1" x14ac:dyDescent="0.25">
      <c r="B95" s="17"/>
      <c r="C95" s="17"/>
      <c r="D95" s="17"/>
      <c r="E95" s="17"/>
      <c r="F95" s="17"/>
      <c r="G95" s="17"/>
      <c r="H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row>
    <row r="96" spans="2:57" ht="15" customHeight="1" x14ac:dyDescent="0.25">
      <c r="B96" s="17"/>
      <c r="C96" s="17"/>
      <c r="D96" s="17"/>
      <c r="E96" s="17"/>
      <c r="F96" s="17"/>
      <c r="G96" s="17"/>
      <c r="H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row>
    <row r="97" spans="2:57" ht="15" customHeight="1" x14ac:dyDescent="0.25">
      <c r="B97" s="17"/>
      <c r="C97" s="17"/>
      <c r="D97" s="17"/>
      <c r="E97" s="17"/>
      <c r="F97" s="17"/>
      <c r="G97" s="17"/>
      <c r="H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row>
    <row r="98" spans="2:57" ht="15" customHeight="1" x14ac:dyDescent="0.25">
      <c r="B98" s="17"/>
      <c r="C98" s="17"/>
      <c r="D98" s="17"/>
      <c r="E98" s="17"/>
      <c r="F98" s="17"/>
      <c r="G98" s="17"/>
      <c r="H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row>
    <row r="99" spans="2:57" ht="15" customHeight="1" x14ac:dyDescent="0.25">
      <c r="B99" s="17"/>
      <c r="C99" s="17"/>
      <c r="D99" s="17"/>
      <c r="E99" s="17"/>
      <c r="F99" s="17"/>
      <c r="G99" s="17"/>
      <c r="H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row>
    <row r="100" spans="2:57" ht="15" customHeight="1" x14ac:dyDescent="0.25">
      <c r="B100" s="17"/>
      <c r="C100" s="17"/>
      <c r="D100" s="17"/>
      <c r="E100" s="17"/>
      <c r="F100" s="17"/>
      <c r="G100" s="17"/>
      <c r="H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row>
    <row r="101" spans="2:57" ht="15" customHeight="1" x14ac:dyDescent="0.25">
      <c r="B101" s="17"/>
      <c r="C101" s="17"/>
      <c r="D101" s="17"/>
      <c r="E101" s="17"/>
      <c r="F101" s="17"/>
      <c r="G101" s="17"/>
      <c r="H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row>
    <row r="102" spans="2:57" ht="15" customHeight="1" x14ac:dyDescent="0.25">
      <c r="B102" s="17"/>
      <c r="C102" s="17"/>
      <c r="D102" s="17"/>
      <c r="E102" s="17"/>
      <c r="F102" s="17"/>
      <c r="G102" s="17"/>
      <c r="H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row>
    <row r="103" spans="2:57" x14ac:dyDescent="0.25">
      <c r="B103" s="17"/>
      <c r="C103" s="17"/>
      <c r="D103" s="17"/>
      <c r="E103" s="17"/>
      <c r="F103" s="17"/>
      <c r="G103" s="17"/>
      <c r="H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row>
    <row r="104" spans="2:57" x14ac:dyDescent="0.25">
      <c r="B104" s="17"/>
      <c r="C104" s="17"/>
      <c r="D104" s="17"/>
      <c r="E104" s="17"/>
      <c r="F104" s="17"/>
      <c r="G104" s="17"/>
      <c r="H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row>
    <row r="105" spans="2:57" x14ac:dyDescent="0.25">
      <c r="B105" s="17"/>
      <c r="C105" s="17"/>
      <c r="D105" s="17"/>
      <c r="E105" s="17"/>
      <c r="F105" s="17"/>
      <c r="G105" s="17"/>
      <c r="H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row>
    <row r="106" spans="2:57" x14ac:dyDescent="0.25">
      <c r="B106" s="17"/>
      <c r="C106" s="17"/>
      <c r="D106" s="17"/>
      <c r="E106" s="17"/>
      <c r="F106" s="17"/>
      <c r="G106" s="17"/>
      <c r="H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row>
    <row r="107" spans="2:57" x14ac:dyDescent="0.25">
      <c r="B107" s="17"/>
      <c r="C107" s="17"/>
      <c r="D107" s="17"/>
      <c r="E107" s="17"/>
      <c r="F107" s="17"/>
      <c r="G107" s="17"/>
      <c r="H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row>
    <row r="108" spans="2:57" x14ac:dyDescent="0.25">
      <c r="H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row>
    <row r="109" spans="2:57" x14ac:dyDescent="0.25">
      <c r="H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row>
    <row r="110" spans="2:57" x14ac:dyDescent="0.25">
      <c r="H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row>
    <row r="111" spans="2:57" x14ac:dyDescent="0.25">
      <c r="H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row>
    <row r="112" spans="2:57" x14ac:dyDescent="0.25">
      <c r="H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row>
    <row r="113" spans="8:48" x14ac:dyDescent="0.25">
      <c r="H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row>
    <row r="114" spans="8:48" x14ac:dyDescent="0.25">
      <c r="H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row>
    <row r="115" spans="8:48" x14ac:dyDescent="0.25">
      <c r="H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row>
    <row r="116" spans="8:48" x14ac:dyDescent="0.25">
      <c r="H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row>
    <row r="117" spans="8:48" x14ac:dyDescent="0.25">
      <c r="H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row>
    <row r="118" spans="8:48" x14ac:dyDescent="0.25">
      <c r="H118" s="17"/>
      <c r="J118" s="17"/>
      <c r="K118" s="17"/>
      <c r="L118" s="17"/>
      <c r="M118" s="17"/>
      <c r="N118" s="17"/>
      <c r="O118" s="17"/>
      <c r="P118" s="17"/>
      <c r="Q118" s="17"/>
      <c r="R118" s="17"/>
      <c r="S118" s="17"/>
      <c r="T118" s="17"/>
      <c r="U118" s="17"/>
      <c r="V118" s="17"/>
      <c r="W118" s="17"/>
      <c r="X118" s="17"/>
      <c r="Y118" s="17"/>
      <c r="Z118" s="17"/>
      <c r="AA118" s="17"/>
      <c r="AB118" s="17"/>
      <c r="AH118" s="17"/>
      <c r="AI118" s="17"/>
      <c r="AJ118" s="17"/>
      <c r="AK118" s="17"/>
      <c r="AL118" s="17"/>
      <c r="AM118" s="17"/>
      <c r="AN118" s="17"/>
      <c r="AO118" s="17"/>
      <c r="AP118" s="17"/>
      <c r="AQ118" s="17"/>
      <c r="AR118" s="17"/>
    </row>
    <row r="119" spans="8:48" x14ac:dyDescent="0.25">
      <c r="H119" s="17"/>
      <c r="J119" s="17"/>
      <c r="K119" s="17"/>
      <c r="L119" s="17"/>
      <c r="M119" s="17"/>
      <c r="N119" s="17"/>
      <c r="O119" s="17"/>
      <c r="P119" s="17"/>
      <c r="Q119" s="17"/>
      <c r="R119" s="17"/>
      <c r="S119" s="17"/>
      <c r="T119" s="17"/>
      <c r="U119" s="17"/>
      <c r="V119" s="17"/>
      <c r="W119" s="17"/>
      <c r="X119" s="17"/>
      <c r="Y119" s="17"/>
      <c r="Z119" s="17"/>
      <c r="AA119" s="17"/>
      <c r="AB119" s="17"/>
      <c r="AH119" s="17"/>
      <c r="AI119" s="17"/>
      <c r="AJ119" s="17"/>
      <c r="AK119" s="17"/>
      <c r="AL119" s="17"/>
      <c r="AM119" s="17"/>
      <c r="AN119" s="17"/>
      <c r="AO119" s="17"/>
      <c r="AP119" s="17"/>
      <c r="AQ119" s="17"/>
      <c r="AR119" s="17"/>
    </row>
    <row r="120" spans="8:48" x14ac:dyDescent="0.25">
      <c r="H120" s="17"/>
      <c r="J120" s="17"/>
      <c r="K120" s="17"/>
      <c r="L120" s="17"/>
      <c r="M120" s="17"/>
      <c r="N120" s="17"/>
      <c r="O120" s="17"/>
      <c r="P120" s="17"/>
      <c r="Q120" s="17"/>
      <c r="R120" s="17"/>
      <c r="S120" s="17"/>
      <c r="T120" s="17"/>
      <c r="U120" s="17"/>
      <c r="V120" s="17"/>
      <c r="W120" s="17"/>
      <c r="X120" s="17"/>
      <c r="Y120" s="17"/>
      <c r="Z120" s="17"/>
      <c r="AA120" s="17"/>
      <c r="AB120" s="17"/>
      <c r="AH120" s="17"/>
      <c r="AI120" s="17"/>
      <c r="AJ120" s="17"/>
      <c r="AK120" s="17"/>
      <c r="AL120" s="17"/>
      <c r="AO120" s="17"/>
      <c r="AP120" s="17"/>
      <c r="AQ120" s="17"/>
      <c r="AR120" s="17"/>
    </row>
    <row r="121" spans="8:48" x14ac:dyDescent="0.25">
      <c r="H121" s="17"/>
      <c r="J121" s="17"/>
      <c r="K121" s="17"/>
      <c r="L121" s="17"/>
      <c r="M121" s="17"/>
      <c r="N121" s="17"/>
      <c r="O121" s="17"/>
      <c r="P121" s="17"/>
      <c r="Q121" s="17"/>
      <c r="R121" s="17"/>
      <c r="S121" s="17"/>
      <c r="T121" s="17"/>
      <c r="U121" s="17"/>
      <c r="V121" s="17"/>
      <c r="W121" s="17"/>
      <c r="X121" s="17"/>
      <c r="Y121" s="17"/>
      <c r="Z121" s="17"/>
      <c r="AA121" s="17"/>
      <c r="AB121" s="17"/>
      <c r="AH121" s="17"/>
      <c r="AI121" s="17"/>
      <c r="AJ121" s="17"/>
      <c r="AK121" s="17"/>
      <c r="AL121" s="17"/>
      <c r="AO121" s="17"/>
      <c r="AP121" s="17"/>
      <c r="AQ121" s="17"/>
      <c r="AR121" s="17"/>
    </row>
    <row r="122" spans="8:48" x14ac:dyDescent="0.25">
      <c r="H122" s="17"/>
      <c r="J122" s="17"/>
      <c r="K122" s="17"/>
      <c r="L122" s="17"/>
      <c r="M122" s="17"/>
      <c r="N122" s="17"/>
      <c r="O122" s="17"/>
      <c r="P122" s="17"/>
      <c r="Q122" s="17"/>
      <c r="R122" s="17"/>
      <c r="S122" s="17"/>
      <c r="T122" s="17"/>
      <c r="U122" s="17"/>
      <c r="V122" s="17"/>
      <c r="W122" s="17"/>
      <c r="X122" s="17"/>
      <c r="Y122" s="17"/>
      <c r="Z122" s="17"/>
      <c r="AA122" s="17"/>
      <c r="AB122" s="17"/>
      <c r="AH122" s="17"/>
      <c r="AI122" s="17"/>
      <c r="AJ122" s="17"/>
      <c r="AK122" s="17"/>
      <c r="AL122" s="17"/>
    </row>
    <row r="123" spans="8:48" x14ac:dyDescent="0.25">
      <c r="H123" s="17"/>
      <c r="J123" s="17"/>
      <c r="K123" s="17"/>
      <c r="L123" s="17"/>
      <c r="M123" s="17"/>
      <c r="N123" s="17"/>
      <c r="O123" s="17"/>
      <c r="P123" s="17"/>
      <c r="Q123" s="17"/>
      <c r="R123" s="17"/>
      <c r="S123" s="17"/>
      <c r="T123" s="17"/>
      <c r="U123" s="17"/>
      <c r="V123" s="17"/>
      <c r="W123" s="17"/>
      <c r="X123" s="17"/>
      <c r="Y123" s="17"/>
      <c r="Z123" s="17"/>
      <c r="AA123" s="17"/>
      <c r="AB123" s="17"/>
      <c r="AH123" s="17"/>
      <c r="AI123" s="17"/>
      <c r="AJ123" s="17"/>
      <c r="AK123" s="17"/>
      <c r="AL123" s="17"/>
    </row>
    <row r="124" spans="8:48" x14ac:dyDescent="0.25">
      <c r="H124" s="17"/>
      <c r="J124" s="17"/>
      <c r="K124" s="17"/>
      <c r="L124" s="17"/>
      <c r="M124" s="17"/>
      <c r="N124" s="17"/>
      <c r="O124" s="17"/>
      <c r="P124" s="17"/>
      <c r="Q124" s="17"/>
      <c r="R124" s="17"/>
      <c r="S124" s="17"/>
      <c r="T124" s="17"/>
      <c r="U124" s="17"/>
      <c r="V124" s="17"/>
      <c r="W124" s="17"/>
      <c r="X124" s="17"/>
      <c r="Y124" s="17"/>
      <c r="Z124" s="17"/>
      <c r="AA124" s="17"/>
      <c r="AB124" s="17"/>
    </row>
    <row r="125" spans="8:48" x14ac:dyDescent="0.25">
      <c r="H125" s="17"/>
      <c r="J125" s="17"/>
      <c r="K125" s="17"/>
      <c r="L125" s="17"/>
      <c r="M125" s="17"/>
      <c r="N125" s="17"/>
      <c r="O125" s="17"/>
      <c r="P125" s="17"/>
      <c r="Q125" s="17"/>
      <c r="R125" s="17"/>
      <c r="S125" s="17"/>
      <c r="T125" s="17"/>
      <c r="U125" s="17"/>
      <c r="V125" s="17"/>
      <c r="W125" s="17"/>
      <c r="X125" s="17"/>
      <c r="Y125" s="17"/>
      <c r="Z125" s="17"/>
      <c r="AA125" s="17"/>
      <c r="AB125" s="17"/>
    </row>
    <row r="126" spans="8:48" x14ac:dyDescent="0.25">
      <c r="H126" s="17"/>
      <c r="J126" s="17"/>
      <c r="K126" s="17"/>
      <c r="L126" s="17"/>
      <c r="M126" s="17"/>
      <c r="N126" s="17"/>
      <c r="O126" s="17"/>
      <c r="P126" s="17"/>
      <c r="Q126" s="17"/>
      <c r="R126" s="17"/>
      <c r="S126" s="17"/>
      <c r="T126" s="17"/>
      <c r="U126" s="17"/>
      <c r="V126" s="17"/>
      <c r="W126" s="17"/>
      <c r="X126" s="17"/>
      <c r="Y126" s="17"/>
      <c r="Z126" s="17"/>
      <c r="AA126" s="17"/>
      <c r="AB126" s="17"/>
    </row>
    <row r="127" spans="8:48" x14ac:dyDescent="0.25">
      <c r="H127" s="17"/>
      <c r="J127" s="17"/>
      <c r="K127" s="17"/>
      <c r="L127" s="17"/>
      <c r="M127" s="17"/>
      <c r="N127" s="17"/>
      <c r="O127" s="17"/>
      <c r="P127" s="17"/>
      <c r="Q127" s="17"/>
      <c r="R127" s="17"/>
      <c r="S127" s="17"/>
      <c r="T127" s="17"/>
      <c r="U127" s="17"/>
      <c r="V127" s="17"/>
      <c r="W127" s="17"/>
      <c r="X127" s="17"/>
      <c r="Y127" s="17"/>
      <c r="Z127" s="17"/>
      <c r="AA127" s="17"/>
      <c r="AB127" s="17"/>
    </row>
    <row r="128" spans="8:48" x14ac:dyDescent="0.25">
      <c r="H128" s="17"/>
      <c r="J128" s="17"/>
      <c r="K128" s="17"/>
      <c r="L128" s="17"/>
      <c r="M128" s="17"/>
      <c r="N128" s="17"/>
      <c r="O128" s="17"/>
      <c r="P128" s="17"/>
      <c r="Q128" s="17"/>
      <c r="R128" s="17"/>
      <c r="S128" s="17"/>
      <c r="T128" s="17"/>
      <c r="U128" s="17"/>
      <c r="V128" s="17"/>
      <c r="W128" s="17"/>
      <c r="X128" s="17"/>
    </row>
    <row r="129" spans="8:24" x14ac:dyDescent="0.25">
      <c r="H129" s="17"/>
      <c r="J129" s="17"/>
      <c r="K129" s="17"/>
      <c r="L129" s="17"/>
      <c r="M129" s="17"/>
      <c r="N129" s="17"/>
      <c r="O129" s="17"/>
      <c r="P129" s="17"/>
      <c r="Q129" s="17"/>
      <c r="R129" s="17"/>
      <c r="S129" s="17"/>
      <c r="T129" s="17"/>
      <c r="U129" s="17"/>
      <c r="V129" s="17"/>
      <c r="W129" s="17"/>
      <c r="X129" s="17"/>
    </row>
    <row r="130" spans="8:24" x14ac:dyDescent="0.25">
      <c r="H130" s="17"/>
      <c r="J130" s="17"/>
      <c r="K130" s="17"/>
      <c r="L130" s="17"/>
      <c r="M130" s="17"/>
      <c r="N130" s="17"/>
      <c r="O130" s="17"/>
      <c r="P130" s="17"/>
      <c r="Q130" s="17"/>
      <c r="R130" s="17"/>
      <c r="S130" s="17"/>
      <c r="T130" s="17"/>
      <c r="U130" s="17"/>
      <c r="V130" s="17"/>
      <c r="W130" s="17"/>
      <c r="X130" s="17"/>
    </row>
    <row r="131" spans="8:24" x14ac:dyDescent="0.25">
      <c r="H131" s="17"/>
      <c r="J131" s="17"/>
      <c r="K131" s="17"/>
      <c r="L131" s="17"/>
      <c r="M131" s="17"/>
      <c r="N131" s="17"/>
      <c r="O131" s="17"/>
      <c r="P131" s="17"/>
      <c r="Q131" s="17"/>
      <c r="R131" s="17"/>
      <c r="S131" s="17"/>
      <c r="T131" s="17"/>
      <c r="U131" s="17"/>
      <c r="V131" s="17"/>
      <c r="W131" s="17"/>
      <c r="X131" s="17"/>
    </row>
    <row r="132" spans="8:24" x14ac:dyDescent="0.25">
      <c r="H132" s="17"/>
      <c r="J132" s="17"/>
      <c r="K132" s="17"/>
      <c r="L132" s="17"/>
      <c r="M132" s="17"/>
      <c r="N132" s="17"/>
      <c r="O132" s="17"/>
      <c r="P132" s="17"/>
      <c r="Q132" s="17"/>
      <c r="R132" s="17"/>
      <c r="S132" s="17"/>
      <c r="T132" s="17"/>
      <c r="U132" s="17"/>
      <c r="V132" s="17"/>
      <c r="W132" s="17"/>
      <c r="X132" s="17"/>
    </row>
    <row r="133" spans="8:24" x14ac:dyDescent="0.25">
      <c r="H133" s="17"/>
      <c r="J133" s="17"/>
      <c r="K133" s="17"/>
      <c r="L133" s="17"/>
      <c r="M133" s="17"/>
      <c r="N133" s="17"/>
      <c r="O133" s="17"/>
      <c r="P133" s="17"/>
      <c r="Q133" s="17"/>
      <c r="R133" s="17"/>
      <c r="S133" s="17"/>
      <c r="T133" s="17"/>
      <c r="U133" s="17"/>
      <c r="V133" s="17"/>
      <c r="W133" s="17"/>
      <c r="X133" s="17"/>
    </row>
    <row r="134" spans="8:24" x14ac:dyDescent="0.25">
      <c r="H134" s="17"/>
      <c r="J134" s="17"/>
      <c r="K134" s="17"/>
      <c r="L134" s="17"/>
      <c r="M134" s="17"/>
      <c r="N134" s="17"/>
      <c r="O134" s="17"/>
      <c r="P134" s="17"/>
      <c r="Q134" s="17"/>
      <c r="R134" s="17"/>
      <c r="S134" s="17"/>
      <c r="T134" s="17"/>
      <c r="U134" s="17"/>
      <c r="V134" s="17"/>
      <c r="W134" s="17"/>
      <c r="X134" s="17"/>
    </row>
    <row r="135" spans="8:24" x14ac:dyDescent="0.25">
      <c r="H135" s="17"/>
      <c r="J135" s="17"/>
      <c r="K135" s="17"/>
      <c r="L135" s="17"/>
      <c r="M135" s="17"/>
      <c r="N135" s="17"/>
      <c r="O135" s="17"/>
      <c r="P135" s="17"/>
      <c r="Q135" s="17"/>
      <c r="R135" s="17"/>
      <c r="S135" s="17"/>
      <c r="T135" s="17"/>
      <c r="U135" s="17"/>
      <c r="V135" s="17"/>
      <c r="W135" s="17"/>
      <c r="X135" s="17"/>
    </row>
    <row r="136" spans="8:24" x14ac:dyDescent="0.25">
      <c r="H136" s="17"/>
      <c r="J136" s="17"/>
      <c r="K136" s="17"/>
      <c r="L136" s="17"/>
      <c r="M136" s="17"/>
      <c r="N136" s="17"/>
      <c r="O136" s="17"/>
      <c r="P136" s="17"/>
      <c r="Q136" s="17"/>
      <c r="R136" s="17"/>
      <c r="S136" s="17"/>
      <c r="T136" s="17"/>
      <c r="U136" s="17"/>
      <c r="V136" s="17"/>
      <c r="W136" s="17"/>
      <c r="X136" s="17"/>
    </row>
    <row r="137" spans="8:24" x14ac:dyDescent="0.25">
      <c r="H137" s="17"/>
      <c r="J137" s="17"/>
      <c r="K137" s="17"/>
      <c r="L137" s="17"/>
      <c r="M137" s="17"/>
      <c r="N137" s="17"/>
      <c r="O137" s="17"/>
      <c r="P137" s="17"/>
      <c r="Q137" s="17"/>
      <c r="R137" s="17"/>
      <c r="S137" s="17"/>
      <c r="T137" s="17"/>
      <c r="U137" s="17"/>
      <c r="V137" s="17"/>
      <c r="W137" s="17"/>
    </row>
    <row r="138" spans="8:24" x14ac:dyDescent="0.25">
      <c r="H138" s="17"/>
      <c r="J138" s="17"/>
      <c r="K138" s="17"/>
      <c r="L138" s="17"/>
      <c r="M138" s="17"/>
      <c r="N138" s="17"/>
      <c r="O138" s="17"/>
      <c r="P138" s="17"/>
      <c r="Q138" s="17"/>
      <c r="R138" s="17"/>
      <c r="S138" s="17"/>
      <c r="T138" s="17"/>
      <c r="U138" s="17"/>
      <c r="V138" s="17"/>
      <c r="W138" s="17"/>
    </row>
    <row r="139" spans="8:24" x14ac:dyDescent="0.25">
      <c r="H139" s="17"/>
      <c r="J139" s="17"/>
      <c r="K139" s="17"/>
      <c r="L139" s="17"/>
      <c r="M139" s="17"/>
      <c r="N139" s="17"/>
      <c r="O139" s="17"/>
      <c r="P139" s="17"/>
      <c r="Q139" s="17"/>
      <c r="R139" s="17"/>
      <c r="S139" s="17"/>
      <c r="T139" s="17"/>
      <c r="U139" s="17"/>
      <c r="V139" s="17"/>
      <c r="W139" s="17"/>
    </row>
    <row r="140" spans="8:24" x14ac:dyDescent="0.25">
      <c r="H140" s="17"/>
      <c r="J140" s="17"/>
      <c r="K140" s="17"/>
      <c r="L140" s="17"/>
      <c r="M140" s="17"/>
      <c r="N140" s="17"/>
      <c r="O140" s="17"/>
      <c r="P140" s="17"/>
      <c r="Q140" s="17"/>
      <c r="R140" s="17"/>
      <c r="S140" s="17"/>
      <c r="T140" s="17"/>
      <c r="U140" s="17"/>
      <c r="V140" s="17"/>
      <c r="W140" s="17"/>
    </row>
    <row r="141" spans="8:24" x14ac:dyDescent="0.25">
      <c r="H141" s="17"/>
      <c r="J141" s="17"/>
      <c r="K141" s="17"/>
      <c r="L141" s="17"/>
      <c r="M141" s="17"/>
      <c r="N141" s="17"/>
      <c r="O141" s="17"/>
      <c r="P141" s="17"/>
      <c r="Q141" s="17"/>
      <c r="R141" s="17"/>
      <c r="S141" s="17"/>
      <c r="T141" s="17"/>
      <c r="U141" s="17"/>
      <c r="V141" s="17"/>
      <c r="W141" s="17"/>
    </row>
    <row r="142" spans="8:24" x14ac:dyDescent="0.25">
      <c r="H142" s="17"/>
      <c r="J142" s="17"/>
      <c r="K142" s="17"/>
      <c r="L142" s="17"/>
      <c r="M142" s="17"/>
      <c r="N142" s="17"/>
      <c r="O142" s="17"/>
      <c r="P142" s="17"/>
      <c r="Q142" s="17"/>
      <c r="R142" s="17"/>
      <c r="S142" s="17"/>
      <c r="T142" s="17"/>
      <c r="U142" s="17"/>
      <c r="V142" s="17"/>
    </row>
    <row r="143" spans="8:24" x14ac:dyDescent="0.25">
      <c r="H143" s="17"/>
      <c r="J143" s="17"/>
      <c r="K143" s="17"/>
      <c r="L143" s="17"/>
      <c r="M143" s="17"/>
      <c r="N143" s="17"/>
      <c r="O143" s="17"/>
      <c r="P143" s="17"/>
      <c r="Q143" s="17"/>
      <c r="R143" s="17"/>
      <c r="S143" s="17"/>
      <c r="T143" s="17"/>
      <c r="U143" s="17"/>
      <c r="V143" s="17"/>
    </row>
    <row r="144" spans="8:24" x14ac:dyDescent="0.25">
      <c r="J144" s="17"/>
      <c r="K144" s="17"/>
      <c r="L144" s="17"/>
      <c r="M144" s="17"/>
      <c r="N144" s="17"/>
      <c r="O144" s="17"/>
      <c r="P144" s="17"/>
      <c r="Q144" s="17"/>
      <c r="R144" s="17"/>
      <c r="S144" s="17"/>
      <c r="T144" s="17"/>
      <c r="U144" s="17"/>
      <c r="V144" s="17"/>
    </row>
    <row r="145" spans="10:22" x14ac:dyDescent="0.25">
      <c r="J145" s="17"/>
      <c r="K145" s="17"/>
      <c r="L145" s="17"/>
      <c r="M145" s="17"/>
      <c r="N145" s="17"/>
      <c r="O145" s="17"/>
      <c r="P145" s="17"/>
      <c r="Q145" s="17"/>
      <c r="R145" s="17"/>
      <c r="S145" s="17"/>
      <c r="T145" s="17"/>
      <c r="U145" s="17"/>
      <c r="V145" s="17"/>
    </row>
    <row r="146" spans="10:22" x14ac:dyDescent="0.25">
      <c r="M146" s="17"/>
      <c r="N146" s="17"/>
      <c r="O146" s="17"/>
      <c r="P146" s="17"/>
      <c r="Q146" s="17"/>
      <c r="R146" s="17"/>
      <c r="S146" s="17"/>
      <c r="T146" s="17"/>
      <c r="U146" s="17"/>
      <c r="V146" s="17"/>
    </row>
    <row r="147" spans="10:22" x14ac:dyDescent="0.25">
      <c r="M147" s="17"/>
      <c r="N147" s="17"/>
      <c r="O147" s="17"/>
      <c r="P147" s="17"/>
      <c r="Q147" s="17"/>
      <c r="R147" s="17"/>
      <c r="S147" s="17"/>
      <c r="T147" s="17"/>
      <c r="U147" s="17"/>
      <c r="V147" s="17"/>
    </row>
    <row r="148" spans="10:22" x14ac:dyDescent="0.25">
      <c r="O148" s="17"/>
      <c r="P148" s="17"/>
    </row>
  </sheetData>
  <mergeCells count="58">
    <mergeCell ref="C69:G73"/>
    <mergeCell ref="C74:G77"/>
    <mergeCell ref="C87:G90"/>
    <mergeCell ref="D23:E23"/>
    <mergeCell ref="F23:G23"/>
    <mergeCell ref="E80:E84"/>
    <mergeCell ref="D28:E28"/>
    <mergeCell ref="F28:G28"/>
    <mergeCell ref="C46:H49"/>
    <mergeCell ref="C51:G56"/>
    <mergeCell ref="C58:G61"/>
    <mergeCell ref="C64:G67"/>
    <mergeCell ref="D25:E25"/>
    <mergeCell ref="F25:G25"/>
    <mergeCell ref="D26:E26"/>
    <mergeCell ref="F26:G26"/>
    <mergeCell ref="D27:E27"/>
    <mergeCell ref="F27:G27"/>
    <mergeCell ref="D21:E21"/>
    <mergeCell ref="F21:G21"/>
    <mergeCell ref="D22:E22"/>
    <mergeCell ref="F22:G22"/>
    <mergeCell ref="D24:E24"/>
    <mergeCell ref="F24:G24"/>
    <mergeCell ref="D18:E18"/>
    <mergeCell ref="F18:G18"/>
    <mergeCell ref="D19:E19"/>
    <mergeCell ref="F19:G19"/>
    <mergeCell ref="D20:E20"/>
    <mergeCell ref="F20:G20"/>
    <mergeCell ref="D15:E15"/>
    <mergeCell ref="F15:G15"/>
    <mergeCell ref="D16:E16"/>
    <mergeCell ref="F16:G16"/>
    <mergeCell ref="D17:E17"/>
    <mergeCell ref="F17:G17"/>
    <mergeCell ref="D12:E12"/>
    <mergeCell ref="F12:G12"/>
    <mergeCell ref="D13:E13"/>
    <mergeCell ref="F13:G13"/>
    <mergeCell ref="D14:E14"/>
    <mergeCell ref="F14:G14"/>
    <mergeCell ref="D9:E9"/>
    <mergeCell ref="F9:G9"/>
    <mergeCell ref="D10:E10"/>
    <mergeCell ref="F10:G10"/>
    <mergeCell ref="D11:E11"/>
    <mergeCell ref="F11:G11"/>
    <mergeCell ref="AE1:AH1"/>
    <mergeCell ref="I4:I9"/>
    <mergeCell ref="D4:E4"/>
    <mergeCell ref="F4:G4"/>
    <mergeCell ref="D5:E5"/>
    <mergeCell ref="F5:G5"/>
    <mergeCell ref="D6:E6"/>
    <mergeCell ref="F6:G6"/>
    <mergeCell ref="D8:E8"/>
    <mergeCell ref="F8:G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2022-03-27T16:20:45Z</dcterms:created>
  <dcterms:modified xsi:type="dcterms:W3CDTF">2022-03-27T16:43:14Z</dcterms:modified>
</cp:coreProperties>
</file>