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tisandev-my.sharepoint.com/personal/makasaki_artisan_jp_net/Documents/その筋屋/十鉄/"/>
    </mc:Choice>
  </mc:AlternateContent>
  <xr:revisionPtr revIDLastSave="733" documentId="13_ncr:1_{89B6231F-217D-4A66-B094-23172760858D}" xr6:coauthVersionLast="47" xr6:coauthVersionMax="47" xr10:uidLastSave="{FB316A0B-F8DB-440A-83EA-FF4933975760}"/>
  <bookViews>
    <workbookView xWindow="33720" yWindow="-120" windowWidth="29040" windowHeight="15840" tabRatio="791" firstSheet="21" activeTab="31" xr2:uid="{ACCDE4AF-687D-4A9B-A350-7988AACB9AEA}"/>
    <workbookView xWindow="-110" yWindow="-110" windowWidth="22780" windowHeight="14660" activeTab="1" xr2:uid="{6318FC94-E49A-48F4-85B8-EFF781A738E1}"/>
  </bookViews>
  <sheets>
    <sheet name="目次" sheetId="40" r:id="rId1"/>
    <sheet name="停留所" sheetId="1" r:id="rId2"/>
    <sheet name="使用路線" sheetId="17" r:id="rId3"/>
    <sheet name="シート原本" sheetId="30" r:id="rId4"/>
    <sheet name="注意事項" sheetId="2" r:id="rId5"/>
    <sheet name="2.十和田八戸線" sheetId="4" r:id="rId6"/>
    <sheet name="6.十和田線" sheetId="5" r:id="rId7"/>
    <sheet name="20.野辺地線（三高→七戸案）" sheetId="6" r:id="rId8"/>
    <sheet name="21.野辺地線（乙供～三高）" sheetId="7" r:id="rId9"/>
    <sheet name="3.池ノ平・岡三沢六高校" sheetId="8" r:id="rId10"/>
    <sheet name="5.立崎線" sheetId="9" r:id="rId11"/>
    <sheet name="9.六日町（東病院）" sheetId="10" r:id="rId12"/>
    <sheet name="11.中村三高" sheetId="14" r:id="rId13"/>
    <sheet name="10.万内線" sheetId="15" r:id="rId14"/>
    <sheet name="14.イオン十和田シャトルバス" sheetId="16" r:id="rId15"/>
    <sheet name="15.乙供甲地線" sheetId="18" r:id="rId16"/>
    <sheet name="8.赤沼経由西高線" sheetId="19" r:id="rId17"/>
    <sheet name="26.ビードル西線" sheetId="20" r:id="rId18"/>
    <sheet name="27.ビードル東線" sheetId="21" r:id="rId19"/>
    <sheet name="30.三沢イオンシャトル" sheetId="22" r:id="rId20"/>
    <sheet name="22.三沢百石" sheetId="23" r:id="rId21"/>
    <sheet name="16.榎林六ヶ所線" sheetId="24" r:id="rId22"/>
    <sheet name="30.上北線（七案～三案)" sheetId="25" r:id="rId23"/>
    <sheet name="19.上北線（七案～桟橋）" sheetId="26" r:id="rId24"/>
    <sheet name="17.舟ヶ沢線" sheetId="27" r:id="rId25"/>
    <sheet name="23.追舘線" sheetId="28" r:id="rId26"/>
    <sheet name="24.塩釜線" sheetId="29" r:id="rId27"/>
    <sheet name="25.八幡線" sheetId="31" r:id="rId28"/>
    <sheet name="28.大津前平線" sheetId="33" r:id="rId29"/>
    <sheet name="35.野辺地尾駮線" sheetId="34" r:id="rId30"/>
    <sheet name="33.野辺地市内" sheetId="35" r:id="rId31"/>
    <sheet name="34.野辺地小スクール" sheetId="36" r:id="rId32"/>
  </sheets>
  <definedNames>
    <definedName name="_2.八戸線_往路">停留所!$H$18:$O$18</definedName>
    <definedName name="_xlnm._FilterDatabase" localSheetId="1" hidden="1">停留所!$A$1:$X$1207</definedName>
    <definedName name="_xlnm.Extract" localSheetId="1">停留所!#REF!</definedName>
    <definedName name="使用路線">停留所!$G$2:$O$1048576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" i="35" l="1" a="1"/>
  <c r="L33" i="35" s="1"/>
  <c r="K33" i="35" a="1"/>
  <c r="K33" i="35" s="1"/>
  <c r="K26" i="35" a="1"/>
  <c r="K26" i="35" s="1"/>
  <c r="L26" i="35" a="1"/>
  <c r="L26" i="35" s="1"/>
  <c r="C48" i="28" a="1"/>
  <c r="C48" i="28" s="1"/>
  <c r="D48" i="28" a="1"/>
  <c r="D48" i="28" s="1"/>
  <c r="A48" i="28" l="1" a="1"/>
  <c r="A48" i="28" s="1"/>
  <c r="D17" i="8" a="1"/>
  <c r="D17" i="8" s="1"/>
  <c r="C17" i="8" a="1"/>
  <c r="C17" i="8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F48" i="28" s="1" a="1"/>
  <c r="F48" i="28" s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A32" i="40"/>
  <c r="A31" i="40"/>
  <c r="A30" i="40"/>
  <c r="A29" i="40"/>
  <c r="A28" i="40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C7" i="36" a="1"/>
  <c r="C7" i="36" s="1"/>
  <c r="D7" i="36" a="1"/>
  <c r="D7" i="36" s="1"/>
  <c r="D6" i="36" a="1"/>
  <c r="D6" i="36" s="1"/>
  <c r="C6" i="36" a="1"/>
  <c r="C6" i="36" s="1"/>
  <c r="K10" i="36" a="1"/>
  <c r="K10" i="36" s="1"/>
  <c r="L10" i="36" a="1"/>
  <c r="L10" i="36" s="1"/>
  <c r="L9" i="36" a="1"/>
  <c r="L9" i="36" s="1"/>
  <c r="K9" i="36" a="1"/>
  <c r="K9" i="36" s="1"/>
  <c r="K4" i="36" a="1"/>
  <c r="K4" i="36" s="1"/>
  <c r="L4" i="36" a="1"/>
  <c r="L4" i="36" s="1"/>
  <c r="K5" i="36" a="1"/>
  <c r="K5" i="36" s="1"/>
  <c r="L5" i="36" a="1"/>
  <c r="L5" i="36" s="1"/>
  <c r="K6" i="36" a="1"/>
  <c r="K6" i="36" s="1"/>
  <c r="L6" i="36" a="1"/>
  <c r="L6" i="36" s="1"/>
  <c r="K7" i="36" a="1"/>
  <c r="K7" i="36" s="1"/>
  <c r="L7" i="36" a="1"/>
  <c r="L7" i="36" s="1"/>
  <c r="K8" i="36" a="1"/>
  <c r="K8" i="36" s="1"/>
  <c r="L8" i="36" a="1"/>
  <c r="L8" i="36" s="1"/>
  <c r="K11" i="36" a="1"/>
  <c r="K11" i="36" s="1"/>
  <c r="L11" i="36" a="1"/>
  <c r="L11" i="36" s="1"/>
  <c r="K12" i="36" a="1"/>
  <c r="K12" i="36" s="1"/>
  <c r="L12" i="36" a="1"/>
  <c r="L12" i="36" s="1"/>
  <c r="K13" i="36" a="1"/>
  <c r="K13" i="36" s="1"/>
  <c r="L13" i="36" a="1"/>
  <c r="L13" i="36" s="1"/>
  <c r="C4" i="36" a="1"/>
  <c r="C4" i="36" s="1"/>
  <c r="D4" i="36" a="1"/>
  <c r="D4" i="36" s="1"/>
  <c r="C5" i="36" a="1"/>
  <c r="C5" i="36" s="1"/>
  <c r="D5" i="36" a="1"/>
  <c r="D5" i="36" s="1"/>
  <c r="C8" i="36" a="1"/>
  <c r="C8" i="36" s="1"/>
  <c r="D8" i="36" a="1"/>
  <c r="D8" i="36" s="1"/>
  <c r="C9" i="36" a="1"/>
  <c r="C9" i="36" s="1"/>
  <c r="D9" i="36" a="1"/>
  <c r="D9" i="36" s="1"/>
  <c r="C10" i="36" a="1"/>
  <c r="C10" i="36" s="1"/>
  <c r="D10" i="36" a="1"/>
  <c r="D10" i="36" s="1"/>
  <c r="C11" i="36" a="1"/>
  <c r="C11" i="36" s="1"/>
  <c r="D11" i="36" a="1"/>
  <c r="D11" i="36" s="1"/>
  <c r="C12" i="36" a="1"/>
  <c r="C12" i="36" s="1"/>
  <c r="D12" i="36" a="1"/>
  <c r="D12" i="36" s="1"/>
  <c r="C13" i="36" a="1"/>
  <c r="C13" i="36" s="1"/>
  <c r="D13" i="36" a="1"/>
  <c r="D13" i="36" s="1"/>
  <c r="D25" i="35" a="1"/>
  <c r="D25" i="35" s="1"/>
  <c r="C25" i="35" a="1"/>
  <c r="C25" i="35" s="1"/>
  <c r="L23" i="35" a="1"/>
  <c r="L23" i="35" s="1"/>
  <c r="K23" i="35" a="1"/>
  <c r="K23" i="35" s="1"/>
  <c r="K31" i="35" a="1"/>
  <c r="K31" i="35" s="1"/>
  <c r="L31" i="35" a="1"/>
  <c r="L31" i="35" s="1"/>
  <c r="K32" i="35" a="1"/>
  <c r="K32" i="35" s="1"/>
  <c r="L32" i="35" a="1"/>
  <c r="L32" i="35" s="1"/>
  <c r="L30" i="35" a="1"/>
  <c r="L30" i="35" s="1"/>
  <c r="K30" i="35" a="1"/>
  <c r="K30" i="35" s="1"/>
  <c r="L29" i="35" a="1"/>
  <c r="L29" i="35" s="1"/>
  <c r="K29" i="35" a="1"/>
  <c r="K29" i="35" s="1"/>
  <c r="L28" i="35" a="1"/>
  <c r="L28" i="35" s="1"/>
  <c r="K28" i="35" a="1"/>
  <c r="K28" i="35" s="1"/>
  <c r="L27" i="35" a="1"/>
  <c r="L27" i="35" s="1"/>
  <c r="K27" i="35" a="1"/>
  <c r="K27" i="35" s="1"/>
  <c r="L25" i="35" a="1"/>
  <c r="L25" i="35" s="1"/>
  <c r="K25" i="35" a="1"/>
  <c r="K25" i="35" s="1"/>
  <c r="L24" i="35" a="1"/>
  <c r="L24" i="35" s="1"/>
  <c r="K24" i="35" a="1"/>
  <c r="K24" i="35" s="1"/>
  <c r="K10" i="35" a="1"/>
  <c r="K10" i="35" s="1"/>
  <c r="L10" i="35" a="1"/>
  <c r="L10" i="35" s="1"/>
  <c r="K11" i="35" a="1"/>
  <c r="K11" i="35" s="1"/>
  <c r="L11" i="35" a="1"/>
  <c r="L11" i="35" s="1"/>
  <c r="K12" i="35" a="1"/>
  <c r="K12" i="35" s="1"/>
  <c r="L12" i="35" a="1"/>
  <c r="L12" i="35" s="1"/>
  <c r="K13" i="35" a="1"/>
  <c r="K13" i="35" s="1"/>
  <c r="L13" i="35" a="1"/>
  <c r="L13" i="35" s="1"/>
  <c r="K14" i="35" a="1"/>
  <c r="K14" i="35" s="1"/>
  <c r="L14" i="35" a="1"/>
  <c r="L14" i="35" s="1"/>
  <c r="K15" i="35" a="1"/>
  <c r="K15" i="35" s="1"/>
  <c r="L15" i="35" a="1"/>
  <c r="L15" i="35" s="1"/>
  <c r="K16" i="35" a="1"/>
  <c r="K16" i="35" s="1"/>
  <c r="L16" i="35" a="1"/>
  <c r="L16" i="35" s="1"/>
  <c r="L9" i="35" a="1"/>
  <c r="L9" i="35" s="1"/>
  <c r="K9" i="35" a="1"/>
  <c r="K9" i="35" s="1"/>
  <c r="C23" i="35" a="1"/>
  <c r="C23" i="35" s="1"/>
  <c r="D23" i="35" a="1"/>
  <c r="D23" i="35" s="1"/>
  <c r="C24" i="35" a="1"/>
  <c r="C24" i="35" s="1"/>
  <c r="D24" i="35" a="1"/>
  <c r="D24" i="35" s="1"/>
  <c r="C26" i="35" a="1"/>
  <c r="C26" i="35" s="1"/>
  <c r="D26" i="35" a="1"/>
  <c r="D26" i="35" s="1"/>
  <c r="C27" i="35" a="1"/>
  <c r="C27" i="35" s="1"/>
  <c r="D27" i="35" a="1"/>
  <c r="D27" i="35" s="1"/>
  <c r="D22" i="35" a="1"/>
  <c r="D22" i="35" s="1"/>
  <c r="C22" i="35" a="1"/>
  <c r="C22" i="35" s="1"/>
  <c r="D21" i="35" a="1"/>
  <c r="D21" i="35" s="1"/>
  <c r="C21" i="35" a="1"/>
  <c r="C21" i="35" s="1"/>
  <c r="D20" i="35" a="1"/>
  <c r="D20" i="35" s="1"/>
  <c r="C20" i="35" a="1"/>
  <c r="C20" i="35" s="1"/>
  <c r="C4" i="35" a="1"/>
  <c r="C4" i="35" s="1"/>
  <c r="D4" i="35" a="1"/>
  <c r="D4" i="35" s="1"/>
  <c r="C5" i="35" a="1"/>
  <c r="C5" i="35" s="1"/>
  <c r="D5" i="35" a="1"/>
  <c r="D5" i="35" s="1"/>
  <c r="C6" i="35" a="1"/>
  <c r="C6" i="35" s="1"/>
  <c r="D6" i="35" a="1"/>
  <c r="D6" i="35" s="1"/>
  <c r="C7" i="35" a="1"/>
  <c r="C7" i="35" s="1"/>
  <c r="D7" i="35" a="1"/>
  <c r="D7" i="35" s="1"/>
  <c r="C8" i="35" a="1"/>
  <c r="C8" i="35" s="1"/>
  <c r="D8" i="35" a="1"/>
  <c r="D8" i="35" s="1"/>
  <c r="C9" i="35" a="1"/>
  <c r="C9" i="35" s="1"/>
  <c r="D9" i="35" a="1"/>
  <c r="D9" i="35" s="1"/>
  <c r="C10" i="35" a="1"/>
  <c r="C10" i="35" s="1"/>
  <c r="D10" i="35" a="1"/>
  <c r="D10" i="35" s="1"/>
  <c r="C11" i="35" a="1"/>
  <c r="C11" i="35" s="1"/>
  <c r="D11" i="35" a="1"/>
  <c r="D11" i="35" s="1"/>
  <c r="C12" i="35" a="1"/>
  <c r="C12" i="35" s="1"/>
  <c r="D12" i="35" a="1"/>
  <c r="D12" i="35" s="1"/>
  <c r="C13" i="35" a="1"/>
  <c r="C13" i="35" s="1"/>
  <c r="D13" i="35" a="1"/>
  <c r="D13" i="35" s="1"/>
  <c r="D3" i="35" a="1"/>
  <c r="D3" i="35" s="1"/>
  <c r="C3" i="35" a="1"/>
  <c r="C3" i="35" s="1"/>
  <c r="K4" i="35" a="1"/>
  <c r="K4" i="35" s="1"/>
  <c r="L4" i="35" a="1"/>
  <c r="L4" i="35" s="1"/>
  <c r="K5" i="35" a="1"/>
  <c r="K5" i="35" s="1"/>
  <c r="L5" i="35" a="1"/>
  <c r="L5" i="35" s="1"/>
  <c r="K6" i="35" a="1"/>
  <c r="K6" i="35" s="1"/>
  <c r="L6" i="35" a="1"/>
  <c r="L6" i="35" s="1"/>
  <c r="K7" i="35" a="1"/>
  <c r="K7" i="35" s="1"/>
  <c r="L7" i="35" a="1"/>
  <c r="L7" i="35" s="1"/>
  <c r="K8" i="35" a="1"/>
  <c r="K8" i="35" s="1"/>
  <c r="L8" i="35" a="1"/>
  <c r="L8" i="35" s="1"/>
  <c r="K17" i="35" a="1"/>
  <c r="K17" i="35" s="1"/>
  <c r="L17" i="35" a="1"/>
  <c r="L17" i="35" s="1"/>
  <c r="K18" i="35" a="1"/>
  <c r="K18" i="35" s="1"/>
  <c r="L18" i="35" a="1"/>
  <c r="L18" i="35" s="1"/>
  <c r="K19" i="35" a="1"/>
  <c r="K19" i="35" s="1"/>
  <c r="L19" i="35" a="1"/>
  <c r="L19" i="35" s="1"/>
  <c r="K20" i="35" a="1"/>
  <c r="K20" i="35" s="1"/>
  <c r="L20" i="35" a="1"/>
  <c r="L20" i="35" s="1"/>
  <c r="K21" i="35" a="1"/>
  <c r="K21" i="35" s="1"/>
  <c r="L21" i="35" a="1"/>
  <c r="L21" i="35" s="1"/>
  <c r="K22" i="35" a="1"/>
  <c r="K22" i="35" s="1"/>
  <c r="L22" i="35" a="1"/>
  <c r="L22" i="35" s="1"/>
  <c r="I31" i="35" a="1"/>
  <c r="I31" i="35" s="1"/>
  <c r="G12" i="35"/>
  <c r="F6" i="35" a="1"/>
  <c r="F6" i="35" s="1"/>
  <c r="F26" i="35" a="1"/>
  <c r="F26" i="35" s="1"/>
  <c r="C14" i="35" a="1"/>
  <c r="C14" i="35" s="1"/>
  <c r="D14" i="35" a="1"/>
  <c r="D14" i="35" s="1"/>
  <c r="C15" i="35" a="1"/>
  <c r="C15" i="35" s="1"/>
  <c r="D15" i="35" a="1"/>
  <c r="D15" i="35" s="1"/>
  <c r="C16" i="35" a="1"/>
  <c r="C16" i="35" s="1"/>
  <c r="D16" i="35" a="1"/>
  <c r="D16" i="35" s="1"/>
  <c r="C17" i="35" a="1"/>
  <c r="C17" i="35" s="1"/>
  <c r="D17" i="35" a="1"/>
  <c r="D17" i="35" s="1"/>
  <c r="C18" i="35" a="1"/>
  <c r="C18" i="35" s="1"/>
  <c r="D18" i="35" a="1"/>
  <c r="D18" i="35" s="1"/>
  <c r="C19" i="35" a="1"/>
  <c r="C19" i="35" s="1"/>
  <c r="D19" i="35" a="1"/>
  <c r="D19" i="35" s="1"/>
  <c r="C28" i="35" a="1"/>
  <c r="C28" i="35" s="1"/>
  <c r="D28" i="35" a="1"/>
  <c r="D28" i="35" s="1"/>
  <c r="C29" i="35" a="1"/>
  <c r="C29" i="35" s="1"/>
  <c r="D29" i="35" a="1"/>
  <c r="D29" i="35" s="1"/>
  <c r="C30" i="35" a="1"/>
  <c r="C30" i="35" s="1"/>
  <c r="D30" i="35" a="1"/>
  <c r="D30" i="35" s="1"/>
  <c r="C31" i="35" a="1"/>
  <c r="C31" i="35" s="1"/>
  <c r="D31" i="35" a="1"/>
  <c r="D31" i="35" s="1"/>
  <c r="C32" i="35" a="1"/>
  <c r="C32" i="35" s="1"/>
  <c r="D32" i="35" a="1"/>
  <c r="D32" i="35" s="1"/>
  <c r="C33" i="35" a="1"/>
  <c r="C33" i="35" s="1"/>
  <c r="D33" i="35" a="1"/>
  <c r="D33" i="35" s="1"/>
  <c r="A4" i="35" a="1"/>
  <c r="A4" i="35" s="1"/>
  <c r="A7" i="35" a="1"/>
  <c r="A7" i="35" s="1"/>
  <c r="A8" i="35" a="1"/>
  <c r="A8" i="35" s="1"/>
  <c r="A23" i="35" a="1"/>
  <c r="A23" i="35" s="1"/>
  <c r="A24" i="35" a="1"/>
  <c r="A24" i="35" s="1"/>
  <c r="A27" i="35" a="1"/>
  <c r="A27" i="35" s="1"/>
  <c r="L51" i="34" a="1"/>
  <c r="L51" i="34" s="1"/>
  <c r="K51" i="34" a="1"/>
  <c r="K51" i="34" s="1"/>
  <c r="K37" i="34" a="1"/>
  <c r="K37" i="34" s="1"/>
  <c r="L37" i="34" a="1"/>
  <c r="L37" i="34" s="1"/>
  <c r="L36" i="34" a="1"/>
  <c r="L36" i="34" s="1"/>
  <c r="K36" i="34" a="1"/>
  <c r="K36" i="34" s="1"/>
  <c r="K41" i="34" a="1"/>
  <c r="K41" i="34" s="1"/>
  <c r="L41" i="34" a="1"/>
  <c r="L41" i="34" s="1"/>
  <c r="K42" i="34" a="1"/>
  <c r="K42" i="34" s="1"/>
  <c r="L42" i="34" a="1"/>
  <c r="L42" i="34" s="1"/>
  <c r="K43" i="34" a="1"/>
  <c r="K43" i="34" s="1"/>
  <c r="L43" i="34" a="1"/>
  <c r="L43" i="34" s="1"/>
  <c r="K44" i="34" a="1"/>
  <c r="K44" i="34" s="1"/>
  <c r="L44" i="34" a="1"/>
  <c r="L44" i="34" s="1"/>
  <c r="L40" i="34" a="1"/>
  <c r="L40" i="34" s="1"/>
  <c r="K40" i="34" a="1"/>
  <c r="K40" i="34" s="1"/>
  <c r="L38" i="34" a="1"/>
  <c r="L38" i="34" s="1"/>
  <c r="K38" i="34" a="1"/>
  <c r="K38" i="34" s="1"/>
  <c r="D17" i="34" a="1"/>
  <c r="D17" i="34" s="1"/>
  <c r="C17" i="34" a="1"/>
  <c r="C17" i="34" s="1"/>
  <c r="D15" i="34" a="1"/>
  <c r="D15" i="34" s="1"/>
  <c r="C15" i="34" a="1"/>
  <c r="C15" i="34" s="1"/>
  <c r="C11" i="34" a="1"/>
  <c r="C11" i="34" s="1"/>
  <c r="D11" i="34" a="1"/>
  <c r="D11" i="34" s="1"/>
  <c r="C12" i="34" a="1"/>
  <c r="C12" i="34" s="1"/>
  <c r="D12" i="34" a="1"/>
  <c r="D12" i="34" s="1"/>
  <c r="C13" i="34" a="1"/>
  <c r="C13" i="34" s="1"/>
  <c r="D13" i="34" a="1"/>
  <c r="D13" i="34" s="1"/>
  <c r="C14" i="34" a="1"/>
  <c r="C14" i="34" s="1"/>
  <c r="D14" i="34" a="1"/>
  <c r="D14" i="34" s="1"/>
  <c r="D10" i="34" a="1"/>
  <c r="D10" i="34" s="1"/>
  <c r="C10" i="34" a="1"/>
  <c r="C10" i="34" s="1"/>
  <c r="D3" i="34" a="1"/>
  <c r="D3" i="34" s="1"/>
  <c r="C3" i="34" a="1"/>
  <c r="C3" i="34" s="1"/>
  <c r="K4" i="34" a="1"/>
  <c r="K4" i="34" s="1"/>
  <c r="L4" i="34" a="1"/>
  <c r="L4" i="34" s="1"/>
  <c r="K5" i="34" a="1"/>
  <c r="K5" i="34" s="1"/>
  <c r="L5" i="34" a="1"/>
  <c r="L5" i="34" s="1"/>
  <c r="K6" i="34" a="1"/>
  <c r="K6" i="34" s="1"/>
  <c r="L6" i="34" a="1"/>
  <c r="L6" i="34" s="1"/>
  <c r="K7" i="34" a="1"/>
  <c r="K7" i="34" s="1"/>
  <c r="L7" i="34" a="1"/>
  <c r="L7" i="34" s="1"/>
  <c r="K8" i="34" a="1"/>
  <c r="K8" i="34" s="1"/>
  <c r="L8" i="34" a="1"/>
  <c r="L8" i="34" s="1"/>
  <c r="K9" i="34" a="1"/>
  <c r="K9" i="34" s="1"/>
  <c r="L9" i="34" a="1"/>
  <c r="L9" i="34" s="1"/>
  <c r="K10" i="34" a="1"/>
  <c r="K10" i="34" s="1"/>
  <c r="L10" i="34" a="1"/>
  <c r="L10" i="34" s="1"/>
  <c r="K11" i="34" a="1"/>
  <c r="K11" i="34" s="1"/>
  <c r="L11" i="34" a="1"/>
  <c r="L11" i="34" s="1"/>
  <c r="K12" i="34" a="1"/>
  <c r="K12" i="34" s="1"/>
  <c r="L12" i="34" a="1"/>
  <c r="L12" i="34" s="1"/>
  <c r="K13" i="34" a="1"/>
  <c r="K13" i="34" s="1"/>
  <c r="L13" i="34" a="1"/>
  <c r="L13" i="34" s="1"/>
  <c r="K14" i="34" a="1"/>
  <c r="K14" i="34" s="1"/>
  <c r="L14" i="34" a="1"/>
  <c r="L14" i="34" s="1"/>
  <c r="K15" i="34" a="1"/>
  <c r="K15" i="34" s="1"/>
  <c r="L15" i="34" a="1"/>
  <c r="L15" i="34" s="1"/>
  <c r="K16" i="34" a="1"/>
  <c r="K16" i="34" s="1"/>
  <c r="L16" i="34" a="1"/>
  <c r="L16" i="34" s="1"/>
  <c r="K17" i="34" a="1"/>
  <c r="K17" i="34" s="1"/>
  <c r="L17" i="34" a="1"/>
  <c r="L17" i="34" s="1"/>
  <c r="K18" i="34" a="1"/>
  <c r="K18" i="34" s="1"/>
  <c r="L18" i="34" a="1"/>
  <c r="L18" i="34" s="1"/>
  <c r="K19" i="34" a="1"/>
  <c r="K19" i="34" s="1"/>
  <c r="L19" i="34" a="1"/>
  <c r="L19" i="34" s="1"/>
  <c r="K20" i="34" a="1"/>
  <c r="K20" i="34" s="1"/>
  <c r="L20" i="34" a="1"/>
  <c r="L20" i="34" s="1"/>
  <c r="K21" i="34" a="1"/>
  <c r="K21" i="34" s="1"/>
  <c r="L21" i="34" a="1"/>
  <c r="L21" i="34" s="1"/>
  <c r="K22" i="34" a="1"/>
  <c r="K22" i="34" s="1"/>
  <c r="L22" i="34" a="1"/>
  <c r="L22" i="34" s="1"/>
  <c r="K23" i="34" a="1"/>
  <c r="K23" i="34" s="1"/>
  <c r="L23" i="34" a="1"/>
  <c r="L23" i="34" s="1"/>
  <c r="K24" i="34" a="1"/>
  <c r="K24" i="34" s="1"/>
  <c r="L24" i="34" a="1"/>
  <c r="L24" i="34" s="1"/>
  <c r="K25" i="34" a="1"/>
  <c r="K25" i="34" s="1"/>
  <c r="L25" i="34" a="1"/>
  <c r="L25" i="34" s="1"/>
  <c r="K26" i="34" a="1"/>
  <c r="K26" i="34" s="1"/>
  <c r="L26" i="34" a="1"/>
  <c r="L26" i="34" s="1"/>
  <c r="K27" i="34" a="1"/>
  <c r="K27" i="34" s="1"/>
  <c r="L27" i="34" a="1"/>
  <c r="L27" i="34" s="1"/>
  <c r="K28" i="34" a="1"/>
  <c r="K28" i="34" s="1"/>
  <c r="L28" i="34" a="1"/>
  <c r="L28" i="34" s="1"/>
  <c r="K29" i="34" a="1"/>
  <c r="K29" i="34" s="1"/>
  <c r="L29" i="34" a="1"/>
  <c r="L29" i="34" s="1"/>
  <c r="K30" i="34" a="1"/>
  <c r="K30" i="34" s="1"/>
  <c r="L30" i="34" a="1"/>
  <c r="L30" i="34" s="1"/>
  <c r="K31" i="34" a="1"/>
  <c r="K31" i="34" s="1"/>
  <c r="L31" i="34" a="1"/>
  <c r="L31" i="34" s="1"/>
  <c r="K32" i="34" a="1"/>
  <c r="K32" i="34" s="1"/>
  <c r="L32" i="34" a="1"/>
  <c r="L32" i="34" s="1"/>
  <c r="K33" i="34" a="1"/>
  <c r="K33" i="34" s="1"/>
  <c r="L33" i="34" a="1"/>
  <c r="L33" i="34" s="1"/>
  <c r="K34" i="34" a="1"/>
  <c r="K34" i="34" s="1"/>
  <c r="L34" i="34" a="1"/>
  <c r="L34" i="34" s="1"/>
  <c r="K35" i="34" a="1"/>
  <c r="K35" i="34" s="1"/>
  <c r="L35" i="34" a="1"/>
  <c r="L35" i="34" s="1"/>
  <c r="K45" i="34" a="1"/>
  <c r="K45" i="34" s="1"/>
  <c r="L45" i="34" a="1"/>
  <c r="L45" i="34" s="1"/>
  <c r="K46" i="34" a="1"/>
  <c r="K46" i="34" s="1"/>
  <c r="L46" i="34" a="1"/>
  <c r="L46" i="34" s="1"/>
  <c r="K47" i="34" a="1"/>
  <c r="K47" i="34" s="1"/>
  <c r="L47" i="34" a="1"/>
  <c r="L47" i="34" s="1"/>
  <c r="K48" i="34" a="1"/>
  <c r="K48" i="34" s="1"/>
  <c r="L48" i="34" a="1"/>
  <c r="L48" i="34" s="1"/>
  <c r="K49" i="34" a="1"/>
  <c r="K49" i="34" s="1"/>
  <c r="L49" i="34" a="1"/>
  <c r="L49" i="34" s="1"/>
  <c r="K50" i="34" a="1"/>
  <c r="K50" i="34" s="1"/>
  <c r="L50" i="34" a="1"/>
  <c r="L50" i="34" s="1"/>
  <c r="C4" i="34" a="1"/>
  <c r="C4" i="34" s="1"/>
  <c r="D4" i="34" a="1"/>
  <c r="D4" i="34" s="1"/>
  <c r="C5" i="34" a="1"/>
  <c r="C5" i="34" s="1"/>
  <c r="D5" i="34" a="1"/>
  <c r="D5" i="34" s="1"/>
  <c r="C6" i="34" a="1"/>
  <c r="C6" i="34" s="1"/>
  <c r="D6" i="34" a="1"/>
  <c r="D6" i="34" s="1"/>
  <c r="C7" i="34" a="1"/>
  <c r="C7" i="34" s="1"/>
  <c r="D7" i="34" a="1"/>
  <c r="D7" i="34" s="1"/>
  <c r="C8" i="34" a="1"/>
  <c r="C8" i="34" s="1"/>
  <c r="D8" i="34" a="1"/>
  <c r="D8" i="34" s="1"/>
  <c r="C9" i="34" a="1"/>
  <c r="C9" i="34" s="1"/>
  <c r="D9" i="34" a="1"/>
  <c r="D9" i="34" s="1"/>
  <c r="C18" i="34" a="1"/>
  <c r="C18" i="34" s="1"/>
  <c r="D18" i="34" a="1"/>
  <c r="D18" i="34" s="1"/>
  <c r="C19" i="34" a="1"/>
  <c r="C19" i="34" s="1"/>
  <c r="D19" i="34" a="1"/>
  <c r="D19" i="34" s="1"/>
  <c r="C20" i="34" a="1"/>
  <c r="C20" i="34" s="1"/>
  <c r="D20" i="34" a="1"/>
  <c r="D20" i="34" s="1"/>
  <c r="C21" i="34" a="1"/>
  <c r="C21" i="34" s="1"/>
  <c r="D21" i="34" a="1"/>
  <c r="D21" i="34" s="1"/>
  <c r="C22" i="34" a="1"/>
  <c r="C22" i="34" s="1"/>
  <c r="D22" i="34" a="1"/>
  <c r="D22" i="34" s="1"/>
  <c r="C23" i="34" a="1"/>
  <c r="C23" i="34" s="1"/>
  <c r="D23" i="34" a="1"/>
  <c r="D23" i="34" s="1"/>
  <c r="C24" i="34" a="1"/>
  <c r="C24" i="34" s="1"/>
  <c r="D24" i="34" a="1"/>
  <c r="D24" i="34" s="1"/>
  <c r="C25" i="34" a="1"/>
  <c r="C25" i="34" s="1"/>
  <c r="D25" i="34" a="1"/>
  <c r="D25" i="34" s="1"/>
  <c r="C26" i="34" a="1"/>
  <c r="C26" i="34" s="1"/>
  <c r="D26" i="34" a="1"/>
  <c r="D26" i="34" s="1"/>
  <c r="C27" i="34" a="1"/>
  <c r="C27" i="34" s="1"/>
  <c r="D27" i="34" a="1"/>
  <c r="D27" i="34" s="1"/>
  <c r="C28" i="34" a="1"/>
  <c r="C28" i="34" s="1"/>
  <c r="D28" i="34" a="1"/>
  <c r="D28" i="34" s="1"/>
  <c r="C29" i="34" a="1"/>
  <c r="C29" i="34" s="1"/>
  <c r="D29" i="34" a="1"/>
  <c r="D29" i="34" s="1"/>
  <c r="C30" i="34" a="1"/>
  <c r="C30" i="34" s="1"/>
  <c r="D30" i="34" a="1"/>
  <c r="D30" i="34" s="1"/>
  <c r="C31" i="34" a="1"/>
  <c r="C31" i="34" s="1"/>
  <c r="D31" i="34" a="1"/>
  <c r="D31" i="34" s="1"/>
  <c r="C32" i="34" a="1"/>
  <c r="C32" i="34" s="1"/>
  <c r="D32" i="34" a="1"/>
  <c r="D32" i="34" s="1"/>
  <c r="C33" i="34" a="1"/>
  <c r="C33" i="34" s="1"/>
  <c r="D33" i="34" a="1"/>
  <c r="D33" i="34" s="1"/>
  <c r="C34" i="34" a="1"/>
  <c r="C34" i="34" s="1"/>
  <c r="D34" i="34" a="1"/>
  <c r="D34" i="34" s="1"/>
  <c r="C35" i="34" a="1"/>
  <c r="C35" i="34" s="1"/>
  <c r="D35" i="34" a="1"/>
  <c r="D35" i="34" s="1"/>
  <c r="C36" i="34" a="1"/>
  <c r="C36" i="34" s="1"/>
  <c r="D36" i="34" a="1"/>
  <c r="D36" i="34" s="1"/>
  <c r="C37" i="34" a="1"/>
  <c r="C37" i="34" s="1"/>
  <c r="D37" i="34" a="1"/>
  <c r="D37" i="34" s="1"/>
  <c r="C38" i="34" a="1"/>
  <c r="C38" i="34" s="1"/>
  <c r="D38" i="34" a="1"/>
  <c r="D38" i="34" s="1"/>
  <c r="C39" i="34" a="1"/>
  <c r="C39" i="34" s="1"/>
  <c r="D39" i="34" a="1"/>
  <c r="D39" i="34" s="1"/>
  <c r="C40" i="34" a="1"/>
  <c r="C40" i="34" s="1"/>
  <c r="D40" i="34" a="1"/>
  <c r="D40" i="34" s="1"/>
  <c r="C41" i="34" a="1"/>
  <c r="C41" i="34" s="1"/>
  <c r="D41" i="34" a="1"/>
  <c r="D41" i="34" s="1"/>
  <c r="C42" i="34" a="1"/>
  <c r="C42" i="34" s="1"/>
  <c r="D42" i="34" a="1"/>
  <c r="D42" i="34" s="1"/>
  <c r="C43" i="34" a="1"/>
  <c r="C43" i="34" s="1"/>
  <c r="D43" i="34" a="1"/>
  <c r="D43" i="34" s="1"/>
  <c r="C44" i="34" a="1"/>
  <c r="C44" i="34" s="1"/>
  <c r="D44" i="34" a="1"/>
  <c r="D44" i="34" s="1"/>
  <c r="C45" i="34" a="1"/>
  <c r="C45" i="34" s="1"/>
  <c r="D45" i="34" a="1"/>
  <c r="D45" i="34" s="1"/>
  <c r="C46" i="34" a="1"/>
  <c r="C46" i="34" s="1"/>
  <c r="D46" i="34" a="1"/>
  <c r="D46" i="34" s="1"/>
  <c r="C47" i="34" a="1"/>
  <c r="C47" i="34" s="1"/>
  <c r="D47" i="34" a="1"/>
  <c r="D47" i="34" s="1"/>
  <c r="C48" i="34" a="1"/>
  <c r="C48" i="34" s="1"/>
  <c r="D48" i="34" a="1"/>
  <c r="D48" i="34" s="1"/>
  <c r="C49" i="34" a="1"/>
  <c r="C49" i="34" s="1"/>
  <c r="D49" i="34" a="1"/>
  <c r="D49" i="34" s="1"/>
  <c r="C50" i="34" a="1"/>
  <c r="C50" i="34" s="1"/>
  <c r="D50" i="34" a="1"/>
  <c r="D50" i="34" s="1"/>
  <c r="N7" i="34" a="1"/>
  <c r="N7" i="34" s="1"/>
  <c r="N11" i="34" a="1"/>
  <c r="N11" i="34" s="1"/>
  <c r="N15" i="34" a="1"/>
  <c r="N15" i="34" s="1"/>
  <c r="N37" i="34" a="1"/>
  <c r="N37" i="34" s="1"/>
  <c r="O37" i="34"/>
  <c r="N42" i="34" a="1"/>
  <c r="N42" i="34" s="1"/>
  <c r="O42" i="34"/>
  <c r="N43" i="34" a="1"/>
  <c r="N43" i="34" s="1"/>
  <c r="O43" i="34"/>
  <c r="O51" i="34"/>
  <c r="G11" i="34"/>
  <c r="F12" i="34" a="1"/>
  <c r="F12" i="34" s="1"/>
  <c r="F13" i="34" a="1"/>
  <c r="F13" i="34" s="1"/>
  <c r="G15" i="34"/>
  <c r="I10" i="34" a="1"/>
  <c r="I10" i="34" s="1"/>
  <c r="I17" i="34" a="1"/>
  <c r="I17" i="34" s="1"/>
  <c r="I31" i="34" a="1"/>
  <c r="I31" i="34" s="1"/>
  <c r="I32" i="34" a="1"/>
  <c r="I32" i="34" s="1"/>
  <c r="I37" i="34" a="1"/>
  <c r="I37" i="34" s="1"/>
  <c r="I43" i="34" a="1"/>
  <c r="I43" i="34" s="1"/>
  <c r="I45" i="34" a="1"/>
  <c r="I45" i="34" s="1"/>
  <c r="I46" i="34" a="1"/>
  <c r="I46" i="34" s="1"/>
  <c r="I51" i="34" a="1"/>
  <c r="I51" i="34" s="1"/>
  <c r="A11" i="34" a="1"/>
  <c r="A11" i="34" s="1"/>
  <c r="A14" i="34" a="1"/>
  <c r="A14" i="34" s="1"/>
  <c r="A28" i="34" a="1"/>
  <c r="A28" i="34" s="1"/>
  <c r="L34" i="33" a="1"/>
  <c r="L34" i="33" s="1"/>
  <c r="K34" i="33" a="1"/>
  <c r="K34" i="33" s="1"/>
  <c r="K33" i="33" a="1"/>
  <c r="K33" i="33" s="1"/>
  <c r="L33" i="33" a="1"/>
  <c r="L33" i="33" s="1"/>
  <c r="N33" i="33" s="1" a="1"/>
  <c r="N33" i="33" s="1"/>
  <c r="L38" i="33" a="1"/>
  <c r="L38" i="33" s="1"/>
  <c r="K38" i="33" a="1"/>
  <c r="K38" i="33" s="1"/>
  <c r="L37" i="33" a="1"/>
  <c r="L37" i="33" s="1"/>
  <c r="K37" i="33" a="1"/>
  <c r="K37" i="33" s="1"/>
  <c r="L36" i="33" a="1"/>
  <c r="L36" i="33" s="1"/>
  <c r="K36" i="33" a="1"/>
  <c r="K36" i="33" s="1"/>
  <c r="L35" i="33" a="1"/>
  <c r="L35" i="33" s="1"/>
  <c r="K35" i="33" a="1"/>
  <c r="K35" i="33" s="1"/>
  <c r="K31" i="33" a="1"/>
  <c r="K31" i="33" s="1"/>
  <c r="L31" i="33" a="1"/>
  <c r="L31" i="33" s="1"/>
  <c r="K32" i="33" a="1"/>
  <c r="K32" i="33" s="1"/>
  <c r="L32" i="33" a="1"/>
  <c r="L32" i="33" s="1"/>
  <c r="L30" i="33" a="1"/>
  <c r="L30" i="33" s="1"/>
  <c r="K30" i="33" a="1"/>
  <c r="K30" i="33" s="1"/>
  <c r="L42" i="33" a="1"/>
  <c r="L42" i="33" s="1"/>
  <c r="K42" i="33" a="1"/>
  <c r="K42" i="33" s="1"/>
  <c r="K45" i="33" a="1"/>
  <c r="K45" i="33" s="1"/>
  <c r="L45" i="33" a="1"/>
  <c r="L45" i="33" s="1"/>
  <c r="L44" i="33" a="1"/>
  <c r="L44" i="33" s="1"/>
  <c r="K44" i="33" a="1"/>
  <c r="K44" i="33" s="1"/>
  <c r="K50" i="33" a="1"/>
  <c r="K50" i="33" s="1"/>
  <c r="L50" i="33" a="1"/>
  <c r="L50" i="33" s="1"/>
  <c r="L49" i="33" a="1"/>
  <c r="L49" i="33" s="1"/>
  <c r="K49" i="33" a="1"/>
  <c r="K49" i="33" s="1"/>
  <c r="L48" i="33" a="1"/>
  <c r="L48" i="33" s="1"/>
  <c r="K48" i="33" a="1"/>
  <c r="K48" i="33" s="1"/>
  <c r="L47" i="33" a="1"/>
  <c r="L47" i="33" s="1"/>
  <c r="K47" i="33" a="1"/>
  <c r="K47" i="33" s="1"/>
  <c r="L46" i="33" a="1"/>
  <c r="L46" i="33" s="1"/>
  <c r="K46" i="33" a="1"/>
  <c r="K46" i="33" s="1"/>
  <c r="L41" i="33" a="1"/>
  <c r="L41" i="33" s="1"/>
  <c r="K41" i="33" a="1"/>
  <c r="K41" i="33" s="1"/>
  <c r="L40" i="33" a="1"/>
  <c r="L40" i="33" s="1"/>
  <c r="K40" i="33" a="1"/>
  <c r="K40" i="33" s="1"/>
  <c r="L39" i="33" a="1"/>
  <c r="L39" i="33" s="1"/>
  <c r="K39" i="33" a="1"/>
  <c r="K39" i="33" s="1"/>
  <c r="L29" i="33" a="1"/>
  <c r="L29" i="33" s="1"/>
  <c r="K29" i="33" a="1"/>
  <c r="K29" i="33" s="1"/>
  <c r="L28" i="33" a="1"/>
  <c r="L28" i="33" s="1"/>
  <c r="K28" i="33" a="1"/>
  <c r="K28" i="33" s="1"/>
  <c r="K4" i="33" a="1"/>
  <c r="K4" i="33" s="1"/>
  <c r="L4" i="33" a="1"/>
  <c r="L4" i="33" s="1"/>
  <c r="K5" i="33" a="1"/>
  <c r="K5" i="33" s="1"/>
  <c r="L5" i="33" a="1"/>
  <c r="L5" i="33" s="1"/>
  <c r="K6" i="33" a="1"/>
  <c r="K6" i="33" s="1"/>
  <c r="L6" i="33" a="1"/>
  <c r="L6" i="33" s="1"/>
  <c r="K7" i="33" a="1"/>
  <c r="K7" i="33" s="1"/>
  <c r="L7" i="33" a="1"/>
  <c r="L7" i="33" s="1"/>
  <c r="K8" i="33" a="1"/>
  <c r="K8" i="33" s="1"/>
  <c r="L8" i="33" a="1"/>
  <c r="L8" i="33" s="1"/>
  <c r="K9" i="33" a="1"/>
  <c r="K9" i="33" s="1"/>
  <c r="L9" i="33" a="1"/>
  <c r="L9" i="33" s="1"/>
  <c r="K10" i="33" a="1"/>
  <c r="K10" i="33" s="1"/>
  <c r="L10" i="33" a="1"/>
  <c r="L10" i="33" s="1"/>
  <c r="K11" i="33" a="1"/>
  <c r="K11" i="33" s="1"/>
  <c r="L11" i="33" a="1"/>
  <c r="L11" i="33" s="1"/>
  <c r="K12" i="33" a="1"/>
  <c r="K12" i="33" s="1"/>
  <c r="L12" i="33" a="1"/>
  <c r="L12" i="33" s="1"/>
  <c r="K13" i="33" a="1"/>
  <c r="K13" i="33" s="1"/>
  <c r="L13" i="33" a="1"/>
  <c r="L13" i="33" s="1"/>
  <c r="K14" i="33" a="1"/>
  <c r="K14" i="33" s="1"/>
  <c r="L14" i="33" a="1"/>
  <c r="L14" i="33" s="1"/>
  <c r="K15" i="33" a="1"/>
  <c r="K15" i="33" s="1"/>
  <c r="L15" i="33" a="1"/>
  <c r="L15" i="33" s="1"/>
  <c r="K16" i="33" a="1"/>
  <c r="K16" i="33" s="1"/>
  <c r="L16" i="33" a="1"/>
  <c r="L16" i="33" s="1"/>
  <c r="K17" i="33" a="1"/>
  <c r="K17" i="33" s="1"/>
  <c r="L17" i="33" a="1"/>
  <c r="L17" i="33" s="1"/>
  <c r="K18" i="33" a="1"/>
  <c r="K18" i="33" s="1"/>
  <c r="L18" i="33" a="1"/>
  <c r="L18" i="33" s="1"/>
  <c r="K19" i="33" a="1"/>
  <c r="K19" i="33" s="1"/>
  <c r="L19" i="33" a="1"/>
  <c r="L19" i="33" s="1"/>
  <c r="K20" i="33" a="1"/>
  <c r="K20" i="33" s="1"/>
  <c r="L20" i="33" a="1"/>
  <c r="L20" i="33" s="1"/>
  <c r="K21" i="33" a="1"/>
  <c r="K21" i="33" s="1"/>
  <c r="L21" i="33" a="1"/>
  <c r="L21" i="33" s="1"/>
  <c r="K22" i="33" a="1"/>
  <c r="K22" i="33" s="1"/>
  <c r="L22" i="33" a="1"/>
  <c r="L22" i="33" s="1"/>
  <c r="K23" i="33" a="1"/>
  <c r="K23" i="33" s="1"/>
  <c r="L23" i="33" a="1"/>
  <c r="L23" i="33" s="1"/>
  <c r="K24" i="33" a="1"/>
  <c r="K24" i="33" s="1"/>
  <c r="L24" i="33" a="1"/>
  <c r="L24" i="33" s="1"/>
  <c r="K25" i="33" a="1"/>
  <c r="K25" i="33" s="1"/>
  <c r="L25" i="33" a="1"/>
  <c r="L25" i="33" s="1"/>
  <c r="K26" i="33" a="1"/>
  <c r="K26" i="33" s="1"/>
  <c r="L26" i="33" a="1"/>
  <c r="L26" i="33" s="1"/>
  <c r="K27" i="33" a="1"/>
  <c r="K27" i="33" s="1"/>
  <c r="L27" i="33" a="1"/>
  <c r="L27" i="33" s="1"/>
  <c r="C18" i="33" a="1"/>
  <c r="C18" i="33" s="1"/>
  <c r="D18" i="33" a="1"/>
  <c r="D18" i="33" s="1"/>
  <c r="C19" i="33" a="1"/>
  <c r="C19" i="33" s="1"/>
  <c r="D19" i="33" a="1"/>
  <c r="D19" i="33" s="1"/>
  <c r="C20" i="33" a="1"/>
  <c r="C20" i="33" s="1"/>
  <c r="D20" i="33" a="1"/>
  <c r="D20" i="33" s="1"/>
  <c r="C21" i="33" a="1"/>
  <c r="C21" i="33" s="1"/>
  <c r="D21" i="33" a="1"/>
  <c r="D21" i="33" s="1"/>
  <c r="C22" i="33" a="1"/>
  <c r="C22" i="33" s="1"/>
  <c r="D22" i="33" a="1"/>
  <c r="D22" i="33" s="1"/>
  <c r="D17" i="33" a="1"/>
  <c r="D17" i="33" s="1"/>
  <c r="C17" i="33" a="1"/>
  <c r="C17" i="33" s="1"/>
  <c r="D16" i="33" a="1"/>
  <c r="D16" i="33" s="1"/>
  <c r="C16" i="33" a="1"/>
  <c r="C16" i="33" s="1"/>
  <c r="D15" i="33" a="1"/>
  <c r="D15" i="33" s="1"/>
  <c r="C15" i="33" a="1"/>
  <c r="C15" i="33" s="1"/>
  <c r="C9" i="33" a="1"/>
  <c r="C9" i="33" s="1"/>
  <c r="D9" i="33" a="1"/>
  <c r="D9" i="33" s="1"/>
  <c r="C10" i="33" a="1"/>
  <c r="C10" i="33" s="1"/>
  <c r="D10" i="33" a="1"/>
  <c r="D10" i="33" s="1"/>
  <c r="D8" i="33" a="1"/>
  <c r="D8" i="33" s="1"/>
  <c r="C8" i="33" a="1"/>
  <c r="C8" i="33" s="1"/>
  <c r="C12" i="33" a="1"/>
  <c r="C12" i="33" s="1"/>
  <c r="D12" i="33" a="1"/>
  <c r="D12" i="33" s="1"/>
  <c r="C13" i="33" a="1"/>
  <c r="C13" i="33" s="1"/>
  <c r="D13" i="33" a="1"/>
  <c r="D13" i="33" s="1"/>
  <c r="C14" i="33" a="1"/>
  <c r="C14" i="33" s="1"/>
  <c r="D14" i="33" a="1"/>
  <c r="D14" i="33" s="1"/>
  <c r="C23" i="33" a="1"/>
  <c r="C23" i="33" s="1"/>
  <c r="D23" i="33" a="1"/>
  <c r="D23" i="33" s="1"/>
  <c r="C24" i="33" a="1"/>
  <c r="C24" i="33" s="1"/>
  <c r="D24" i="33" a="1"/>
  <c r="D24" i="33" s="1"/>
  <c r="C25" i="33" a="1"/>
  <c r="C25" i="33" s="1"/>
  <c r="D25" i="33" a="1"/>
  <c r="D25" i="33" s="1"/>
  <c r="C26" i="33" a="1"/>
  <c r="C26" i="33" s="1"/>
  <c r="D26" i="33" a="1"/>
  <c r="D26" i="33" s="1"/>
  <c r="C27" i="33" a="1"/>
  <c r="C27" i="33" s="1"/>
  <c r="D27" i="33" a="1"/>
  <c r="D27" i="33" s="1"/>
  <c r="C28" i="33" a="1"/>
  <c r="C28" i="33" s="1"/>
  <c r="D28" i="33" a="1"/>
  <c r="D28" i="33" s="1"/>
  <c r="C29" i="33" a="1"/>
  <c r="C29" i="33" s="1"/>
  <c r="D29" i="33" a="1"/>
  <c r="D29" i="33" s="1"/>
  <c r="C30" i="33" a="1"/>
  <c r="C30" i="33" s="1"/>
  <c r="D30" i="33" a="1"/>
  <c r="D30" i="33" s="1"/>
  <c r="C31" i="33" a="1"/>
  <c r="C31" i="33" s="1"/>
  <c r="D31" i="33" a="1"/>
  <c r="D31" i="33" s="1"/>
  <c r="C32" i="33" a="1"/>
  <c r="C32" i="33" s="1"/>
  <c r="D32" i="33" a="1"/>
  <c r="D32" i="33" s="1"/>
  <c r="C33" i="33" a="1"/>
  <c r="C33" i="33" s="1"/>
  <c r="D33" i="33" a="1"/>
  <c r="D33" i="33" s="1"/>
  <c r="C34" i="33" a="1"/>
  <c r="C34" i="33" s="1"/>
  <c r="D34" i="33" a="1"/>
  <c r="D34" i="33" s="1"/>
  <c r="C35" i="33" a="1"/>
  <c r="C35" i="33" s="1"/>
  <c r="D35" i="33" a="1"/>
  <c r="D35" i="33" s="1"/>
  <c r="C36" i="33" a="1"/>
  <c r="C36" i="33" s="1"/>
  <c r="D36" i="33" a="1"/>
  <c r="D36" i="33" s="1"/>
  <c r="C37" i="33" a="1"/>
  <c r="C37" i="33" s="1"/>
  <c r="D37" i="33" a="1"/>
  <c r="D37" i="33" s="1"/>
  <c r="C38" i="33" a="1"/>
  <c r="C38" i="33" s="1"/>
  <c r="D38" i="33" a="1"/>
  <c r="D38" i="33" s="1"/>
  <c r="C39" i="33" a="1"/>
  <c r="C39" i="33" s="1"/>
  <c r="D39" i="33" a="1"/>
  <c r="D39" i="33" s="1"/>
  <c r="C40" i="33" a="1"/>
  <c r="C40" i="33" s="1"/>
  <c r="D40" i="33" a="1"/>
  <c r="D40" i="33" s="1"/>
  <c r="C41" i="33" a="1"/>
  <c r="C41" i="33" s="1"/>
  <c r="D41" i="33" a="1"/>
  <c r="D41" i="33" s="1"/>
  <c r="C42" i="33" a="1"/>
  <c r="C42" i="33" s="1"/>
  <c r="D42" i="33" a="1"/>
  <c r="D42" i="33" s="1"/>
  <c r="C43" i="33" a="1"/>
  <c r="C43" i="33" s="1"/>
  <c r="D43" i="33" a="1"/>
  <c r="D43" i="33" s="1"/>
  <c r="C44" i="33" a="1"/>
  <c r="C44" i="33" s="1"/>
  <c r="D44" i="33" a="1"/>
  <c r="D44" i="33" s="1"/>
  <c r="C45" i="33" a="1"/>
  <c r="C45" i="33" s="1"/>
  <c r="D45" i="33" a="1"/>
  <c r="D45" i="33" s="1"/>
  <c r="C46" i="33" a="1"/>
  <c r="C46" i="33" s="1"/>
  <c r="D46" i="33" a="1"/>
  <c r="D46" i="33" s="1"/>
  <c r="C47" i="33" a="1"/>
  <c r="C47" i="33" s="1"/>
  <c r="D47" i="33" a="1"/>
  <c r="D47" i="33" s="1"/>
  <c r="C48" i="33" a="1"/>
  <c r="C48" i="33" s="1"/>
  <c r="D48" i="33" a="1"/>
  <c r="D48" i="33" s="1"/>
  <c r="C49" i="33" a="1"/>
  <c r="C49" i="33" s="1"/>
  <c r="D49" i="33" a="1"/>
  <c r="D49" i="33" s="1"/>
  <c r="C4" i="33" a="1"/>
  <c r="C4" i="33" s="1"/>
  <c r="D4" i="33" a="1"/>
  <c r="D4" i="33" s="1"/>
  <c r="C5" i="33" a="1"/>
  <c r="C5" i="33" s="1"/>
  <c r="D5" i="33" a="1"/>
  <c r="D5" i="33" s="1"/>
  <c r="C6" i="33" a="1"/>
  <c r="C6" i="33" s="1"/>
  <c r="D6" i="33" a="1"/>
  <c r="D6" i="33" s="1"/>
  <c r="C7" i="33" a="1"/>
  <c r="C7" i="33" s="1"/>
  <c r="D7" i="33" a="1"/>
  <c r="D7" i="33" s="1"/>
  <c r="L3" i="36" a="1"/>
  <c r="L3" i="36" s="1"/>
  <c r="K3" i="36" a="1"/>
  <c r="K3" i="36" s="1"/>
  <c r="D3" i="36" a="1"/>
  <c r="D3" i="36" s="1"/>
  <c r="C3" i="36" a="1"/>
  <c r="C3" i="36" s="1"/>
  <c r="L3" i="35" a="1"/>
  <c r="L3" i="35" s="1"/>
  <c r="K3" i="35" a="1"/>
  <c r="K3" i="35" s="1"/>
  <c r="L3" i="34" a="1"/>
  <c r="L3" i="34" s="1"/>
  <c r="K3" i="34" a="1"/>
  <c r="K3" i="34" s="1"/>
  <c r="L3" i="30" a="1"/>
  <c r="L3" i="30" s="1"/>
  <c r="K3" i="30" a="1"/>
  <c r="K3" i="30" s="1"/>
  <c r="D3" i="30" a="1"/>
  <c r="D3" i="30" s="1"/>
  <c r="C3" i="30" a="1"/>
  <c r="C3" i="30" s="1"/>
  <c r="L3" i="33" a="1"/>
  <c r="L3" i="33" s="1"/>
  <c r="K3" i="33" a="1"/>
  <c r="K3" i="33" s="1"/>
  <c r="D3" i="33" a="1"/>
  <c r="D3" i="33" s="1"/>
  <c r="C3" i="33" a="1"/>
  <c r="C3" i="33" s="1"/>
  <c r="L25" i="31" a="1"/>
  <c r="L25" i="31" s="1"/>
  <c r="K25" i="31" a="1"/>
  <c r="K25" i="31" s="1"/>
  <c r="L26" i="31" a="1"/>
  <c r="L26" i="31" s="1"/>
  <c r="K26" i="31" a="1"/>
  <c r="K26" i="31" s="1"/>
  <c r="K19" i="31" a="1"/>
  <c r="K19" i="31" s="1"/>
  <c r="L19" i="31" a="1"/>
  <c r="L19" i="31" s="1"/>
  <c r="K20" i="31" a="1"/>
  <c r="K20" i="31" s="1"/>
  <c r="L20" i="31" a="1"/>
  <c r="L20" i="31" s="1"/>
  <c r="K21" i="31" a="1"/>
  <c r="K21" i="31" s="1"/>
  <c r="L21" i="31" a="1"/>
  <c r="L21" i="31" s="1"/>
  <c r="K22" i="31" a="1"/>
  <c r="K22" i="31" s="1"/>
  <c r="L22" i="31" a="1"/>
  <c r="L22" i="31" s="1"/>
  <c r="K23" i="31" a="1"/>
  <c r="K23" i="31" s="1"/>
  <c r="L23" i="31" a="1"/>
  <c r="L23" i="31" s="1"/>
  <c r="L18" i="31" a="1"/>
  <c r="L18" i="31" s="1"/>
  <c r="K18" i="31" a="1"/>
  <c r="K18" i="31" s="1"/>
  <c r="K4" i="31" a="1"/>
  <c r="K4" i="31" s="1"/>
  <c r="L4" i="31" a="1"/>
  <c r="L4" i="31" s="1"/>
  <c r="K5" i="31" a="1"/>
  <c r="K5" i="31" s="1"/>
  <c r="L5" i="31" a="1"/>
  <c r="L5" i="31" s="1"/>
  <c r="K6" i="31" a="1"/>
  <c r="K6" i="31" s="1"/>
  <c r="L6" i="31" a="1"/>
  <c r="L6" i="31" s="1"/>
  <c r="K7" i="31" a="1"/>
  <c r="K7" i="31" s="1"/>
  <c r="L7" i="31" a="1"/>
  <c r="L7" i="31" s="1"/>
  <c r="K8" i="31" a="1"/>
  <c r="K8" i="31" s="1"/>
  <c r="L8" i="31" a="1"/>
  <c r="L8" i="31" s="1"/>
  <c r="K9" i="31" a="1"/>
  <c r="K9" i="31" s="1"/>
  <c r="L9" i="31" a="1"/>
  <c r="L9" i="31" s="1"/>
  <c r="K10" i="31" a="1"/>
  <c r="K10" i="31" s="1"/>
  <c r="L10" i="31" a="1"/>
  <c r="L10" i="31" s="1"/>
  <c r="K11" i="31" a="1"/>
  <c r="K11" i="31" s="1"/>
  <c r="L11" i="31" a="1"/>
  <c r="L11" i="31" s="1"/>
  <c r="K12" i="31" a="1"/>
  <c r="K12" i="31" s="1"/>
  <c r="L12" i="31" a="1"/>
  <c r="L12" i="31" s="1"/>
  <c r="K13" i="31" a="1"/>
  <c r="K13" i="31" s="1"/>
  <c r="L13" i="31" a="1"/>
  <c r="L13" i="31" s="1"/>
  <c r="K14" i="31" a="1"/>
  <c r="K14" i="31" s="1"/>
  <c r="L14" i="31" a="1"/>
  <c r="L14" i="31" s="1"/>
  <c r="K15" i="31" a="1"/>
  <c r="K15" i="31" s="1"/>
  <c r="L15" i="31" a="1"/>
  <c r="L15" i="31" s="1"/>
  <c r="K16" i="31" a="1"/>
  <c r="K16" i="31" s="1"/>
  <c r="L16" i="31" a="1"/>
  <c r="L16" i="31" s="1"/>
  <c r="K17" i="31" a="1"/>
  <c r="K17" i="31" s="1"/>
  <c r="L17" i="31" a="1"/>
  <c r="L17" i="31" s="1"/>
  <c r="K24" i="31" a="1"/>
  <c r="K24" i="31" s="1"/>
  <c r="L24" i="31" a="1"/>
  <c r="L24" i="31" s="1"/>
  <c r="K27" i="31" a="1"/>
  <c r="K27" i="31" s="1"/>
  <c r="L27" i="31" a="1"/>
  <c r="L27" i="31" s="1"/>
  <c r="K28" i="31" a="1"/>
  <c r="K28" i="31" s="1"/>
  <c r="L28" i="31" a="1"/>
  <c r="L28" i="31" s="1"/>
  <c r="K29" i="31" a="1"/>
  <c r="K29" i="31" s="1"/>
  <c r="L29" i="31" a="1"/>
  <c r="L29" i="31" s="1"/>
  <c r="K30" i="31" a="1"/>
  <c r="K30" i="31" s="1"/>
  <c r="L30" i="31" a="1"/>
  <c r="L30" i="31" s="1"/>
  <c r="K31" i="31" a="1"/>
  <c r="K31" i="31" s="1"/>
  <c r="L31" i="31" a="1"/>
  <c r="L31" i="31" s="1"/>
  <c r="K32" i="31" a="1"/>
  <c r="K32" i="31" s="1"/>
  <c r="L32" i="31" a="1"/>
  <c r="L32" i="31" s="1"/>
  <c r="L3" i="31" a="1"/>
  <c r="L3" i="31" s="1"/>
  <c r="K3" i="31" a="1"/>
  <c r="K3" i="31" s="1"/>
  <c r="C23" i="31" a="1"/>
  <c r="C23" i="31" s="1"/>
  <c r="D23" i="31" a="1"/>
  <c r="D23" i="31" s="1"/>
  <c r="C24" i="31" a="1"/>
  <c r="C24" i="31" s="1"/>
  <c r="D24" i="31" a="1"/>
  <c r="D24" i="31" s="1"/>
  <c r="C25" i="31" a="1"/>
  <c r="C25" i="31" s="1"/>
  <c r="D25" i="31" a="1"/>
  <c r="D25" i="31" s="1"/>
  <c r="C26" i="31" a="1"/>
  <c r="C26" i="31" s="1"/>
  <c r="D26" i="31" a="1"/>
  <c r="D26" i="31" s="1"/>
  <c r="C27" i="31" a="1"/>
  <c r="C27" i="31" s="1"/>
  <c r="D27" i="31" a="1"/>
  <c r="D27" i="31" s="1"/>
  <c r="C28" i="31" a="1"/>
  <c r="C28" i="31" s="1"/>
  <c r="D28" i="31" a="1"/>
  <c r="D28" i="31" s="1"/>
  <c r="C29" i="31" a="1"/>
  <c r="C29" i="31" s="1"/>
  <c r="D29" i="31" a="1"/>
  <c r="D29" i="31" s="1"/>
  <c r="C30" i="31" a="1"/>
  <c r="C30" i="31" s="1"/>
  <c r="D30" i="31" a="1"/>
  <c r="D30" i="31" s="1"/>
  <c r="C31" i="31" a="1"/>
  <c r="C31" i="31" s="1"/>
  <c r="D31" i="31" a="1"/>
  <c r="D31" i="31" s="1"/>
  <c r="C32" i="31" a="1"/>
  <c r="C32" i="31" s="1"/>
  <c r="D32" i="31" a="1"/>
  <c r="D32" i="31" s="1"/>
  <c r="C33" i="31" a="1"/>
  <c r="C33" i="31" s="1"/>
  <c r="D33" i="31" a="1"/>
  <c r="D33" i="31" s="1"/>
  <c r="C34" i="31" a="1"/>
  <c r="C34" i="31" s="1"/>
  <c r="D34" i="31" a="1"/>
  <c r="D34" i="31" s="1"/>
  <c r="C35" i="31" a="1"/>
  <c r="C35" i="31" s="1"/>
  <c r="D35" i="31" a="1"/>
  <c r="D35" i="31" s="1"/>
  <c r="C36" i="31" a="1"/>
  <c r="C36" i="31" s="1"/>
  <c r="D36" i="31" a="1"/>
  <c r="D36" i="31" s="1"/>
  <c r="C37" i="31" a="1"/>
  <c r="C37" i="31" s="1"/>
  <c r="D37" i="31" a="1"/>
  <c r="D37" i="31" s="1"/>
  <c r="C38" i="31" a="1"/>
  <c r="C38" i="31" s="1"/>
  <c r="D38" i="31" a="1"/>
  <c r="D38" i="31" s="1"/>
  <c r="D22" i="31" a="1"/>
  <c r="D22" i="31" s="1"/>
  <c r="C22" i="31" a="1"/>
  <c r="C22" i="31" s="1"/>
  <c r="D21" i="31" a="1"/>
  <c r="D21" i="31" s="1"/>
  <c r="C21" i="31" a="1"/>
  <c r="C21" i="31" s="1"/>
  <c r="D20" i="31" a="1"/>
  <c r="D20" i="31" s="1"/>
  <c r="C20" i="31" a="1"/>
  <c r="C20" i="31" s="1"/>
  <c r="D19" i="31" a="1"/>
  <c r="D19" i="31" s="1"/>
  <c r="C19" i="31" a="1"/>
  <c r="C19" i="31" s="1"/>
  <c r="D18" i="31" a="1"/>
  <c r="D18" i="31" s="1"/>
  <c r="C18" i="31" a="1"/>
  <c r="C18" i="31" s="1"/>
  <c r="D17" i="31" a="1"/>
  <c r="D17" i="31" s="1"/>
  <c r="C17" i="31" a="1"/>
  <c r="C17" i="31" s="1"/>
  <c r="D16" i="31" a="1"/>
  <c r="D16" i="31" s="1"/>
  <c r="C16" i="31" a="1"/>
  <c r="C16" i="31" s="1"/>
  <c r="D14" i="31" a="1"/>
  <c r="D14" i="31" s="1"/>
  <c r="C14" i="31" a="1"/>
  <c r="C14" i="31" s="1"/>
  <c r="D8" i="31" a="1"/>
  <c r="D8" i="31" s="1"/>
  <c r="D9" i="31" a="1"/>
  <c r="D9" i="31" s="1"/>
  <c r="D10" i="31" a="1"/>
  <c r="D10" i="31" s="1"/>
  <c r="D11" i="31" a="1"/>
  <c r="D11" i="31" s="1"/>
  <c r="D12" i="31" a="1"/>
  <c r="D12" i="31" s="1"/>
  <c r="D13" i="31" a="1"/>
  <c r="D13" i="31" s="1"/>
  <c r="D7" i="31" a="1"/>
  <c r="D7" i="31" s="1"/>
  <c r="D15" i="31" a="1"/>
  <c r="D15" i="31" s="1"/>
  <c r="C15" i="31" a="1"/>
  <c r="C15" i="31" s="1"/>
  <c r="C9" i="31" a="1"/>
  <c r="C9" i="31" s="1"/>
  <c r="C10" i="31" a="1"/>
  <c r="C10" i="31" s="1"/>
  <c r="C11" i="31" a="1"/>
  <c r="C11" i="31" s="1"/>
  <c r="C12" i="31" a="1"/>
  <c r="C12" i="31" s="1"/>
  <c r="C13" i="31" a="1"/>
  <c r="C13" i="31" s="1"/>
  <c r="C8" i="31" a="1"/>
  <c r="C8" i="31" s="1"/>
  <c r="C7" i="31" a="1"/>
  <c r="C7" i="31" s="1"/>
  <c r="C4" i="31" a="1"/>
  <c r="C4" i="31" s="1"/>
  <c r="D4" i="31" a="1"/>
  <c r="D4" i="31" s="1"/>
  <c r="C5" i="31" a="1"/>
  <c r="C5" i="31" s="1"/>
  <c r="D5" i="31" a="1"/>
  <c r="D5" i="31" s="1"/>
  <c r="C6" i="31" a="1"/>
  <c r="C6" i="31" s="1"/>
  <c r="D6" i="31" a="1"/>
  <c r="D6" i="31" s="1"/>
  <c r="D3" i="31" a="1"/>
  <c r="D3" i="31" s="1"/>
  <c r="C3" i="31" a="1"/>
  <c r="C3" i="31" s="1"/>
  <c r="L42" i="29" a="1"/>
  <c r="L42" i="29" s="1"/>
  <c r="K42" i="29" a="1"/>
  <c r="K42" i="29" s="1"/>
  <c r="L41" i="29" a="1"/>
  <c r="L41" i="29" s="1"/>
  <c r="K41" i="29" a="1"/>
  <c r="K41" i="29" s="1"/>
  <c r="K37" i="29" a="1"/>
  <c r="K37" i="29" s="1"/>
  <c r="L37" i="29" a="1"/>
  <c r="L37" i="29" s="1"/>
  <c r="K38" i="29" a="1"/>
  <c r="K38" i="29" s="1"/>
  <c r="L38" i="29" a="1"/>
  <c r="L38" i="29" s="1"/>
  <c r="K39" i="29" a="1"/>
  <c r="K39" i="29" s="1"/>
  <c r="L39" i="29" a="1"/>
  <c r="L39" i="29" s="1"/>
  <c r="L36" i="29" a="1"/>
  <c r="L36" i="29" s="1"/>
  <c r="K36" i="29" a="1"/>
  <c r="K36" i="29" s="1"/>
  <c r="L27" i="29" a="1"/>
  <c r="L27" i="29" s="1"/>
  <c r="K27" i="29" a="1"/>
  <c r="K27" i="29" s="1"/>
  <c r="L29" i="29" a="1"/>
  <c r="L29" i="29" s="1"/>
  <c r="K29" i="29" a="1"/>
  <c r="K29" i="29" s="1"/>
  <c r="L28" i="29" a="1"/>
  <c r="L28" i="29" s="1"/>
  <c r="K28" i="29" a="1"/>
  <c r="K28" i="29" s="1"/>
  <c r="K21" i="29" a="1"/>
  <c r="K21" i="29" s="1"/>
  <c r="L21" i="29" a="1"/>
  <c r="L21" i="29" s="1"/>
  <c r="K22" i="29" a="1"/>
  <c r="K22" i="29" s="1"/>
  <c r="L22" i="29" a="1"/>
  <c r="L22" i="29" s="1"/>
  <c r="K23" i="29" a="1"/>
  <c r="K23" i="29" s="1"/>
  <c r="L23" i="29" a="1"/>
  <c r="L23" i="29" s="1"/>
  <c r="K24" i="29" a="1"/>
  <c r="K24" i="29" s="1"/>
  <c r="L24" i="29" a="1"/>
  <c r="L24" i="29" s="1"/>
  <c r="K25" i="29" a="1"/>
  <c r="K25" i="29" s="1"/>
  <c r="L25" i="29" a="1"/>
  <c r="L25" i="29" s="1"/>
  <c r="L20" i="29" a="1"/>
  <c r="L20" i="29" s="1"/>
  <c r="K20" i="29" a="1"/>
  <c r="K20" i="29" s="1"/>
  <c r="K44" i="29" a="1"/>
  <c r="K44" i="29" s="1"/>
  <c r="L44" i="29" a="1"/>
  <c r="L44" i="29" s="1"/>
  <c r="K45" i="29" a="1"/>
  <c r="K45" i="29" s="1"/>
  <c r="L45" i="29" a="1"/>
  <c r="L45" i="29" s="1"/>
  <c r="K46" i="29" a="1"/>
  <c r="K46" i="29" s="1"/>
  <c r="L46" i="29" a="1"/>
  <c r="L46" i="29" s="1"/>
  <c r="K47" i="29" a="1"/>
  <c r="K47" i="29" s="1"/>
  <c r="L47" i="29" a="1"/>
  <c r="L47" i="29" s="1"/>
  <c r="K48" i="29" a="1"/>
  <c r="K48" i="29" s="1"/>
  <c r="L48" i="29" a="1"/>
  <c r="L48" i="29" s="1"/>
  <c r="L43" i="29" a="1"/>
  <c r="L43" i="29" s="1"/>
  <c r="K43" i="29" a="1"/>
  <c r="K43" i="29" s="1"/>
  <c r="L35" i="29" a="1"/>
  <c r="L35" i="29" s="1"/>
  <c r="K35" i="29" a="1"/>
  <c r="K35" i="29" s="1"/>
  <c r="L34" i="29" a="1"/>
  <c r="L34" i="29" s="1"/>
  <c r="K34" i="29" a="1"/>
  <c r="K34" i="29" s="1"/>
  <c r="L33" i="29" a="1"/>
  <c r="L33" i="29" s="1"/>
  <c r="K33" i="29" a="1"/>
  <c r="K33" i="29" s="1"/>
  <c r="L32" i="29" a="1"/>
  <c r="L32" i="29" s="1"/>
  <c r="K32" i="29" a="1"/>
  <c r="K32" i="29" s="1"/>
  <c r="L31" i="29" a="1"/>
  <c r="L31" i="29" s="1"/>
  <c r="K31" i="29" a="1"/>
  <c r="K31" i="29" s="1"/>
  <c r="L30" i="29" a="1"/>
  <c r="L30" i="29" s="1"/>
  <c r="K30" i="29" a="1"/>
  <c r="K30" i="29" s="1"/>
  <c r="L26" i="29" a="1"/>
  <c r="L26" i="29" s="1"/>
  <c r="K26" i="29" a="1"/>
  <c r="K26" i="29" s="1"/>
  <c r="K4" i="29" a="1"/>
  <c r="K4" i="29" s="1"/>
  <c r="L4" i="29" a="1"/>
  <c r="L4" i="29" s="1"/>
  <c r="K5" i="29" a="1"/>
  <c r="K5" i="29" s="1"/>
  <c r="L5" i="29" a="1"/>
  <c r="L5" i="29" s="1"/>
  <c r="K6" i="29" a="1"/>
  <c r="K6" i="29" s="1"/>
  <c r="L6" i="29" a="1"/>
  <c r="L6" i="29" s="1"/>
  <c r="K7" i="29" a="1"/>
  <c r="K7" i="29" s="1"/>
  <c r="L7" i="29" a="1"/>
  <c r="L7" i="29" s="1"/>
  <c r="K8" i="29" a="1"/>
  <c r="K8" i="29" s="1"/>
  <c r="L8" i="29" a="1"/>
  <c r="L8" i="29" s="1"/>
  <c r="K9" i="29" a="1"/>
  <c r="K9" i="29" s="1"/>
  <c r="L9" i="29" a="1"/>
  <c r="L9" i="29" s="1"/>
  <c r="K10" i="29" a="1"/>
  <c r="K10" i="29" s="1"/>
  <c r="L10" i="29" a="1"/>
  <c r="L10" i="29" s="1"/>
  <c r="K11" i="29" a="1"/>
  <c r="K11" i="29" s="1"/>
  <c r="L11" i="29" a="1"/>
  <c r="L11" i="29" s="1"/>
  <c r="K12" i="29" a="1"/>
  <c r="K12" i="29" s="1"/>
  <c r="L12" i="29" a="1"/>
  <c r="L12" i="29" s="1"/>
  <c r="K13" i="29" a="1"/>
  <c r="K13" i="29" s="1"/>
  <c r="L13" i="29" a="1"/>
  <c r="L13" i="29" s="1"/>
  <c r="K14" i="29" a="1"/>
  <c r="K14" i="29" s="1"/>
  <c r="L14" i="29" a="1"/>
  <c r="L14" i="29" s="1"/>
  <c r="K15" i="29" a="1"/>
  <c r="K15" i="29" s="1"/>
  <c r="L15" i="29" a="1"/>
  <c r="L15" i="29" s="1"/>
  <c r="K16" i="29" a="1"/>
  <c r="K16" i="29" s="1"/>
  <c r="L16" i="29" a="1"/>
  <c r="L16" i="29" s="1"/>
  <c r="K17" i="29" a="1"/>
  <c r="K17" i="29" s="1"/>
  <c r="L17" i="29" a="1"/>
  <c r="L17" i="29" s="1"/>
  <c r="K18" i="29" a="1"/>
  <c r="K18" i="29" s="1"/>
  <c r="L18" i="29" a="1"/>
  <c r="L18" i="29" s="1"/>
  <c r="K19" i="29" a="1"/>
  <c r="K19" i="29" s="1"/>
  <c r="L19" i="29" a="1"/>
  <c r="L19" i="29" s="1"/>
  <c r="L3" i="29" a="1"/>
  <c r="L3" i="29" s="1"/>
  <c r="K3" i="29" a="1"/>
  <c r="K3" i="29" s="1"/>
  <c r="C17" i="29" a="1"/>
  <c r="C17" i="29" s="1"/>
  <c r="D17" i="29" a="1"/>
  <c r="D17" i="29" s="1"/>
  <c r="C18" i="29" a="1"/>
  <c r="C18" i="29" s="1"/>
  <c r="D18" i="29" a="1"/>
  <c r="D18" i="29" s="1"/>
  <c r="C19" i="29" a="1"/>
  <c r="C19" i="29" s="1"/>
  <c r="D19" i="29" a="1"/>
  <c r="D19" i="29" s="1"/>
  <c r="C20" i="29" a="1"/>
  <c r="C20" i="29" s="1"/>
  <c r="D20" i="29" a="1"/>
  <c r="D20" i="29" s="1"/>
  <c r="C21" i="29" a="1"/>
  <c r="C21" i="29" s="1"/>
  <c r="D21" i="29" a="1"/>
  <c r="D21" i="29" s="1"/>
  <c r="C22" i="29" a="1"/>
  <c r="C22" i="29" s="1"/>
  <c r="D22" i="29" a="1"/>
  <c r="D22" i="29" s="1"/>
  <c r="C23" i="29" a="1"/>
  <c r="C23" i="29" s="1"/>
  <c r="D23" i="29" a="1"/>
  <c r="D23" i="29" s="1"/>
  <c r="C24" i="29" a="1"/>
  <c r="C24" i="29" s="1"/>
  <c r="D24" i="29" a="1"/>
  <c r="D24" i="29" s="1"/>
  <c r="C25" i="29" a="1"/>
  <c r="C25" i="29" s="1"/>
  <c r="D25" i="29" a="1"/>
  <c r="D25" i="29" s="1"/>
  <c r="C26" i="29" a="1"/>
  <c r="C26" i="29" s="1"/>
  <c r="D26" i="29" a="1"/>
  <c r="D26" i="29" s="1"/>
  <c r="C27" i="29" a="1"/>
  <c r="C27" i="29" s="1"/>
  <c r="D27" i="29" a="1"/>
  <c r="D27" i="29" s="1"/>
  <c r="C28" i="29" a="1"/>
  <c r="C28" i="29" s="1"/>
  <c r="D28" i="29" a="1"/>
  <c r="D28" i="29" s="1"/>
  <c r="C29" i="29" a="1"/>
  <c r="C29" i="29" s="1"/>
  <c r="D29" i="29" a="1"/>
  <c r="D29" i="29" s="1"/>
  <c r="C30" i="29" a="1"/>
  <c r="C30" i="29" s="1"/>
  <c r="D30" i="29" a="1"/>
  <c r="D30" i="29" s="1"/>
  <c r="C31" i="29" a="1"/>
  <c r="C31" i="29" s="1"/>
  <c r="D31" i="29" a="1"/>
  <c r="D31" i="29" s="1"/>
  <c r="C32" i="29" a="1"/>
  <c r="C32" i="29" s="1"/>
  <c r="D32" i="29" a="1"/>
  <c r="D32" i="29" s="1"/>
  <c r="C33" i="29" a="1"/>
  <c r="C33" i="29" s="1"/>
  <c r="D33" i="29" a="1"/>
  <c r="D33" i="29" s="1"/>
  <c r="C34" i="29" a="1"/>
  <c r="C34" i="29" s="1"/>
  <c r="D34" i="29" a="1"/>
  <c r="D34" i="29" s="1"/>
  <c r="C35" i="29" a="1"/>
  <c r="C35" i="29" s="1"/>
  <c r="D35" i="29" a="1"/>
  <c r="D35" i="29" s="1"/>
  <c r="D16" i="29" a="1"/>
  <c r="D16" i="29" s="1"/>
  <c r="C16" i="29" a="1"/>
  <c r="C16" i="29" s="1"/>
  <c r="D15" i="29" a="1"/>
  <c r="D15" i="29" s="1"/>
  <c r="C15" i="29" a="1"/>
  <c r="C15" i="29" s="1"/>
  <c r="D14" i="29" a="1"/>
  <c r="D14" i="29" s="1"/>
  <c r="C14" i="29" a="1"/>
  <c r="C14" i="29" s="1"/>
  <c r="D13" i="29" a="1"/>
  <c r="D13" i="29" s="1"/>
  <c r="C13" i="29" a="1"/>
  <c r="C13" i="29" s="1"/>
  <c r="D12" i="29" a="1"/>
  <c r="D12" i="29" s="1"/>
  <c r="C12" i="29" a="1"/>
  <c r="C12" i="29" s="1"/>
  <c r="D11" i="29" a="1"/>
  <c r="D11" i="29" s="1"/>
  <c r="C11" i="29" a="1"/>
  <c r="C11" i="29" s="1"/>
  <c r="C4" i="29" a="1"/>
  <c r="C4" i="29" s="1"/>
  <c r="D4" i="29" a="1"/>
  <c r="D4" i="29" s="1"/>
  <c r="C5" i="29" a="1"/>
  <c r="C5" i="29" s="1"/>
  <c r="D5" i="29" a="1"/>
  <c r="D5" i="29" s="1"/>
  <c r="C6" i="29" a="1"/>
  <c r="C6" i="29" s="1"/>
  <c r="D6" i="29" a="1"/>
  <c r="D6" i="29" s="1"/>
  <c r="C7" i="29" a="1"/>
  <c r="C7" i="29" s="1"/>
  <c r="D7" i="29" a="1"/>
  <c r="D7" i="29" s="1"/>
  <c r="C8" i="29" a="1"/>
  <c r="C8" i="29" s="1"/>
  <c r="D8" i="29" a="1"/>
  <c r="D8" i="29" s="1"/>
  <c r="D3" i="29" a="1"/>
  <c r="D3" i="29" s="1"/>
  <c r="C3" i="29" a="1"/>
  <c r="C3" i="29" s="1"/>
  <c r="C9" i="29" a="1"/>
  <c r="C9" i="29" s="1"/>
  <c r="D9" i="29" a="1"/>
  <c r="D9" i="29" s="1"/>
  <c r="C10" i="29" a="1"/>
  <c r="C10" i="29" s="1"/>
  <c r="D10" i="29" a="1"/>
  <c r="D10" i="29" s="1"/>
  <c r="K108" i="28" a="1"/>
  <c r="K108" i="28" s="1"/>
  <c r="L108" i="28" a="1"/>
  <c r="L108" i="28" s="1"/>
  <c r="L107" i="28" a="1"/>
  <c r="L107" i="28" s="1"/>
  <c r="K107" i="28" a="1"/>
  <c r="K107" i="28" s="1"/>
  <c r="L106" i="28" a="1"/>
  <c r="L106" i="28" s="1"/>
  <c r="K106" i="28" a="1"/>
  <c r="K106" i="28" s="1"/>
  <c r="L105" i="28" a="1"/>
  <c r="L105" i="28" s="1"/>
  <c r="K105" i="28" a="1"/>
  <c r="K105" i="28" s="1"/>
  <c r="L104" i="28" a="1"/>
  <c r="L104" i="28" s="1"/>
  <c r="K104" i="28" a="1"/>
  <c r="K104" i="28" s="1"/>
  <c r="L103" i="28" a="1"/>
  <c r="L103" i="28" s="1"/>
  <c r="K103" i="28" a="1"/>
  <c r="K103" i="28" s="1"/>
  <c r="K102" i="28" a="1"/>
  <c r="K102" i="28" s="1"/>
  <c r="L102" i="28" a="1"/>
  <c r="L102" i="28" s="1"/>
  <c r="L101" i="28" a="1"/>
  <c r="L101" i="28" s="1"/>
  <c r="K101" i="28" a="1"/>
  <c r="K101" i="28" s="1"/>
  <c r="L99" i="28" a="1"/>
  <c r="L99" i="28" s="1"/>
  <c r="K99" i="28" a="1"/>
  <c r="K99" i="28" s="1"/>
  <c r="L98" i="28" a="1"/>
  <c r="L98" i="28" s="1"/>
  <c r="K98" i="28" a="1"/>
  <c r="K98" i="28" s="1"/>
  <c r="L97" i="28" a="1"/>
  <c r="L97" i="28" s="1"/>
  <c r="K97" i="28" a="1"/>
  <c r="K97" i="28" s="1"/>
  <c r="L96" i="28" a="1"/>
  <c r="L96" i="28" s="1"/>
  <c r="K96" i="28" a="1"/>
  <c r="K96" i="28" s="1"/>
  <c r="L95" i="28" a="1"/>
  <c r="L95" i="28" s="1"/>
  <c r="K95" i="28" a="1"/>
  <c r="K95" i="28" s="1"/>
  <c r="L94" i="28" a="1"/>
  <c r="L94" i="28" s="1"/>
  <c r="K94" i="28" a="1"/>
  <c r="K94" i="28" s="1"/>
  <c r="L93" i="28" a="1"/>
  <c r="L93" i="28" s="1"/>
  <c r="K93" i="28" a="1"/>
  <c r="K93" i="28" s="1"/>
  <c r="L92" i="28" a="1"/>
  <c r="L92" i="28" s="1"/>
  <c r="K92" i="28" a="1"/>
  <c r="K92" i="28" s="1"/>
  <c r="L91" i="28" a="1"/>
  <c r="L91" i="28" s="1"/>
  <c r="K91" i="28" a="1"/>
  <c r="K91" i="28" s="1"/>
  <c r="L90" i="28" a="1"/>
  <c r="L90" i="28" s="1"/>
  <c r="K90" i="28" a="1"/>
  <c r="K90" i="28" s="1"/>
  <c r="L89" i="28" a="1"/>
  <c r="L89" i="28" s="1"/>
  <c r="K89" i="28" a="1"/>
  <c r="K89" i="28" s="1"/>
  <c r="L88" i="28" a="1"/>
  <c r="L88" i="28" s="1"/>
  <c r="K88" i="28" a="1"/>
  <c r="K88" i="28" s="1"/>
  <c r="L87" i="28" a="1"/>
  <c r="L87" i="28" s="1"/>
  <c r="K87" i="28" a="1"/>
  <c r="K87" i="28" s="1"/>
  <c r="L86" i="28" a="1"/>
  <c r="L86" i="28" s="1"/>
  <c r="K86" i="28" a="1"/>
  <c r="K86" i="28" s="1"/>
  <c r="L85" i="28" a="1"/>
  <c r="L85" i="28" s="1"/>
  <c r="K85" i="28" a="1"/>
  <c r="K85" i="28" s="1"/>
  <c r="L84" i="28" a="1"/>
  <c r="L84" i="28" s="1"/>
  <c r="K84" i="28" a="1"/>
  <c r="K84" i="28" s="1"/>
  <c r="L83" i="28" a="1"/>
  <c r="L83" i="28" s="1"/>
  <c r="K83" i="28" a="1"/>
  <c r="K83" i="28" s="1"/>
  <c r="L82" i="28" a="1"/>
  <c r="L82" i="28" s="1"/>
  <c r="K82" i="28" a="1"/>
  <c r="K82" i="28" s="1"/>
  <c r="L81" i="28" a="1"/>
  <c r="L81" i="28" s="1"/>
  <c r="K81" i="28" a="1"/>
  <c r="K81" i="28" s="1"/>
  <c r="L80" i="28" a="1"/>
  <c r="L80" i="28" s="1"/>
  <c r="K80" i="28" a="1"/>
  <c r="K80" i="28" s="1"/>
  <c r="L79" i="28" a="1"/>
  <c r="L79" i="28" s="1"/>
  <c r="K79" i="28" a="1"/>
  <c r="K79" i="28" s="1"/>
  <c r="L78" i="28" a="1"/>
  <c r="L78" i="28" s="1"/>
  <c r="K78" i="28" a="1"/>
  <c r="K78" i="28" s="1"/>
  <c r="L77" i="28" a="1"/>
  <c r="L77" i="28" s="1"/>
  <c r="K77" i="28" a="1"/>
  <c r="K77" i="28" s="1"/>
  <c r="L76" i="28" a="1"/>
  <c r="L76" i="28" s="1"/>
  <c r="K76" i="28" a="1"/>
  <c r="K76" i="28" s="1"/>
  <c r="L75" i="28" a="1"/>
  <c r="L75" i="28" s="1"/>
  <c r="K75" i="28" a="1"/>
  <c r="K75" i="28" s="1"/>
  <c r="L74" i="28" a="1"/>
  <c r="L74" i="28" s="1"/>
  <c r="K74" i="28" a="1"/>
  <c r="K74" i="28" s="1"/>
  <c r="L73" i="28" a="1"/>
  <c r="L73" i="28" s="1"/>
  <c r="K73" i="28" a="1"/>
  <c r="K73" i="28" s="1"/>
  <c r="L72" i="28" a="1"/>
  <c r="L72" i="28" s="1"/>
  <c r="K72" i="28" a="1"/>
  <c r="K72" i="28" s="1"/>
  <c r="L71" i="28" a="1"/>
  <c r="L71" i="28" s="1"/>
  <c r="K71" i="28" a="1"/>
  <c r="K71" i="28" s="1"/>
  <c r="K53" i="28" a="1"/>
  <c r="K53" i="28" s="1"/>
  <c r="L53" i="28" a="1"/>
  <c r="L53" i="28" s="1"/>
  <c r="K54" i="28" a="1"/>
  <c r="K54" i="28" s="1"/>
  <c r="L54" i="28" a="1"/>
  <c r="L54" i="28" s="1"/>
  <c r="K55" i="28" a="1"/>
  <c r="K55" i="28" s="1"/>
  <c r="L55" i="28" a="1"/>
  <c r="L55" i="28" s="1"/>
  <c r="K56" i="28" a="1"/>
  <c r="K56" i="28" s="1"/>
  <c r="L56" i="28" a="1"/>
  <c r="L56" i="28" s="1"/>
  <c r="K57" i="28" a="1"/>
  <c r="K57" i="28" s="1"/>
  <c r="L57" i="28" a="1"/>
  <c r="L57" i="28" s="1"/>
  <c r="K58" i="28" a="1"/>
  <c r="K58" i="28" s="1"/>
  <c r="L58" i="28" a="1"/>
  <c r="L58" i="28" s="1"/>
  <c r="K59" i="28" a="1"/>
  <c r="K59" i="28" s="1"/>
  <c r="L59" i="28" a="1"/>
  <c r="L59" i="28" s="1"/>
  <c r="K60" i="28" a="1"/>
  <c r="K60" i="28" s="1"/>
  <c r="L60" i="28" a="1"/>
  <c r="L60" i="28" s="1"/>
  <c r="K61" i="28" a="1"/>
  <c r="K61" i="28" s="1"/>
  <c r="L61" i="28" a="1"/>
  <c r="L61" i="28" s="1"/>
  <c r="K62" i="28" a="1"/>
  <c r="K62" i="28" s="1"/>
  <c r="L62" i="28" a="1"/>
  <c r="L62" i="28" s="1"/>
  <c r="K63" i="28" a="1"/>
  <c r="K63" i="28" s="1"/>
  <c r="L63" i="28" a="1"/>
  <c r="L63" i="28" s="1"/>
  <c r="K64" i="28" a="1"/>
  <c r="K64" i="28" s="1"/>
  <c r="L64" i="28" a="1"/>
  <c r="L64" i="28" s="1"/>
  <c r="K65" i="28" a="1"/>
  <c r="K65" i="28" s="1"/>
  <c r="L65" i="28" a="1"/>
  <c r="L65" i="28" s="1"/>
  <c r="K66" i="28" a="1"/>
  <c r="K66" i="28" s="1"/>
  <c r="L66" i="28" a="1"/>
  <c r="L66" i="28" s="1"/>
  <c r="K67" i="28" a="1"/>
  <c r="K67" i="28" s="1"/>
  <c r="L67" i="28" a="1"/>
  <c r="L67" i="28" s="1"/>
  <c r="K68" i="28" a="1"/>
  <c r="K68" i="28" s="1"/>
  <c r="L68" i="28" a="1"/>
  <c r="L68" i="28" s="1"/>
  <c r="K69" i="28" a="1"/>
  <c r="K69" i="28" s="1"/>
  <c r="L69" i="28" a="1"/>
  <c r="L69" i="28" s="1"/>
  <c r="K70" i="28" a="1"/>
  <c r="K70" i="28" s="1"/>
  <c r="L70" i="28" a="1"/>
  <c r="L70" i="28" s="1"/>
  <c r="D84" i="28" a="1"/>
  <c r="D84" i="28" s="1"/>
  <c r="C84" i="28" a="1"/>
  <c r="C84" i="28" s="1"/>
  <c r="C85" i="28" a="1"/>
  <c r="C85" i="28" s="1"/>
  <c r="D85" i="28" a="1"/>
  <c r="D85" i="28" s="1"/>
  <c r="C78" i="28" a="1"/>
  <c r="C78" i="28" s="1"/>
  <c r="D78" i="28" a="1"/>
  <c r="D78" i="28" s="1"/>
  <c r="C79" i="28" a="1"/>
  <c r="C79" i="28" s="1"/>
  <c r="D79" i="28" a="1"/>
  <c r="D79" i="28" s="1"/>
  <c r="C80" i="28" a="1"/>
  <c r="C80" i="28" s="1"/>
  <c r="D80" i="28" a="1"/>
  <c r="D80" i="28" s="1"/>
  <c r="C81" i="28" a="1"/>
  <c r="C81" i="28" s="1"/>
  <c r="D81" i="28" a="1"/>
  <c r="D81" i="28" s="1"/>
  <c r="C82" i="28" a="1"/>
  <c r="C82" i="28" s="1"/>
  <c r="D82" i="28" a="1"/>
  <c r="D82" i="28" s="1"/>
  <c r="D77" i="28" a="1"/>
  <c r="D77" i="28" s="1"/>
  <c r="C77" i="28" a="1"/>
  <c r="C77" i="28" s="1"/>
  <c r="I33" i="33" l="1" a="1"/>
  <c r="I33" i="33" s="1"/>
  <c r="F48" i="33" a="1"/>
  <c r="F48" i="33" s="1"/>
  <c r="A31" i="35" a="1"/>
  <c r="A31" i="35" s="1"/>
  <c r="A19" i="35" a="1"/>
  <c r="A19" i="35" s="1"/>
  <c r="O80" i="28"/>
  <c r="O13" i="33"/>
  <c r="O88" i="28"/>
  <c r="I101" i="28" a="1"/>
  <c r="I101" i="28" s="1"/>
  <c r="I27" i="35" a="1"/>
  <c r="I27" i="35" s="1"/>
  <c r="N106" i="28" a="1"/>
  <c r="N106" i="28" s="1"/>
  <c r="A9" i="33" a="1"/>
  <c r="A9" i="33" s="1"/>
  <c r="I23" i="34" a="1"/>
  <c r="I23" i="34" s="1"/>
  <c r="A12" i="34" a="1"/>
  <c r="A12" i="34" s="1"/>
  <c r="G6" i="35"/>
  <c r="I15" i="35" a="1"/>
  <c r="I15" i="35" s="1"/>
  <c r="I30" i="35" a="1"/>
  <c r="I30" i="35" s="1"/>
  <c r="I24" i="34" a="1"/>
  <c r="I24" i="34" s="1"/>
  <c r="A45" i="34" a="1"/>
  <c r="A45" i="34" s="1"/>
  <c r="F41" i="34" a="1"/>
  <c r="F41" i="34" s="1"/>
  <c r="A29" i="34" a="1"/>
  <c r="A29" i="34" s="1"/>
  <c r="G25" i="34"/>
  <c r="F21" i="34" a="1"/>
  <c r="F21" i="34" s="1"/>
  <c r="O91" i="28"/>
  <c r="O16" i="33"/>
  <c r="O41" i="33"/>
  <c r="A43" i="34" a="1"/>
  <c r="A43" i="34" s="1"/>
  <c r="A35" i="34" a="1"/>
  <c r="A35" i="34" s="1"/>
  <c r="F11" i="34" a="1"/>
  <c r="F11" i="34" s="1"/>
  <c r="N89" i="28" a="1"/>
  <c r="N89" i="28" s="1"/>
  <c r="N97" i="28" a="1"/>
  <c r="N97" i="28" s="1"/>
  <c r="A30" i="34" a="1"/>
  <c r="A30" i="34" s="1"/>
  <c r="O34" i="29"/>
  <c r="O5" i="33"/>
  <c r="A19" i="34" a="1"/>
  <c r="A19" i="34" s="1"/>
  <c r="N81" i="28" a="1"/>
  <c r="N81" i="28" s="1"/>
  <c r="F13" i="35" a="1"/>
  <c r="F13" i="35" s="1"/>
  <c r="N102" i="28" a="1"/>
  <c r="N102" i="28" s="1"/>
  <c r="I67" i="28" a="1"/>
  <c r="I67" i="28" s="1"/>
  <c r="O60" i="28"/>
  <c r="O53" i="28"/>
  <c r="N103" i="28" a="1"/>
  <c r="N103" i="28" s="1"/>
  <c r="N14" i="33" a="1"/>
  <c r="N14" i="33" s="1"/>
  <c r="F45" i="34" a="1"/>
  <c r="F45" i="34" s="1"/>
  <c r="G41" i="34"/>
  <c r="A12" i="35" a="1"/>
  <c r="A12" i="35" s="1"/>
  <c r="N45" i="33" a="1"/>
  <c r="N45" i="33" s="1"/>
  <c r="N17" i="33" a="1"/>
  <c r="N17" i="33" s="1"/>
  <c r="A21" i="33" a="1"/>
  <c r="A21" i="33" s="1"/>
  <c r="F47" i="34" a="1"/>
  <c r="F47" i="34" s="1"/>
  <c r="A44" i="34" a="1"/>
  <c r="A44" i="34" s="1"/>
  <c r="F8" i="34" a="1"/>
  <c r="F8" i="34" s="1"/>
  <c r="I36" i="34" a="1"/>
  <c r="I36" i="34" s="1"/>
  <c r="N36" i="34" a="1"/>
  <c r="N36" i="34" s="1"/>
  <c r="O36" i="34"/>
  <c r="I29" i="35" a="1"/>
  <c r="I29" i="35" s="1"/>
  <c r="N29" i="35" a="1"/>
  <c r="N29" i="35" s="1"/>
  <c r="O29" i="35"/>
  <c r="I47" i="34" a="1"/>
  <c r="I47" i="34" s="1"/>
  <c r="O61" i="28"/>
  <c r="O108" i="28"/>
  <c r="A17" i="31" a="1"/>
  <c r="A17" i="31" s="1"/>
  <c r="A22" i="34" a="1"/>
  <c r="A22" i="34" s="1"/>
  <c r="I16" i="34" a="1"/>
  <c r="I16" i="34" s="1"/>
  <c r="N13" i="34" a="1"/>
  <c r="N13" i="34" s="1"/>
  <c r="N51" i="34" a="1"/>
  <c r="N51" i="34" s="1"/>
  <c r="A11" i="35" a="1"/>
  <c r="A11" i="35" s="1"/>
  <c r="I84" i="28" a="1"/>
  <c r="I84" i="28" s="1"/>
  <c r="I92" i="28" a="1"/>
  <c r="I92" i="28" s="1"/>
  <c r="O96" i="28"/>
  <c r="N105" i="28" a="1"/>
  <c r="N105" i="28" s="1"/>
  <c r="A26" i="33" a="1"/>
  <c r="A26" i="33" s="1"/>
  <c r="N46" i="33" a="1"/>
  <c r="N46" i="33" s="1"/>
  <c r="I37" i="33" a="1"/>
  <c r="I37" i="33" s="1"/>
  <c r="F33" i="34" a="1"/>
  <c r="F33" i="34" s="1"/>
  <c r="F29" i="34" a="1"/>
  <c r="F29" i="34" s="1"/>
  <c r="A21" i="34" a="1"/>
  <c r="A21" i="34" s="1"/>
  <c r="N29" i="34" a="1"/>
  <c r="N29" i="34" s="1"/>
  <c r="N73" i="28" a="1"/>
  <c r="N73" i="28" s="1"/>
  <c r="A5" i="34" a="1"/>
  <c r="A5" i="34" s="1"/>
  <c r="I8" i="34" a="1"/>
  <c r="I8" i="34" s="1"/>
  <c r="N41" i="34" a="1"/>
  <c r="N41" i="34" s="1"/>
  <c r="G11" i="29"/>
  <c r="F22" i="31" a="1"/>
  <c r="F22" i="31" s="1"/>
  <c r="N38" i="33" a="1"/>
  <c r="N38" i="33" s="1"/>
  <c r="N78" i="28" a="1"/>
  <c r="N78" i="28" s="1"/>
  <c r="I31" i="29" a="1"/>
  <c r="I31" i="29" s="1"/>
  <c r="I25" i="33" a="1"/>
  <c r="I25" i="33" s="1"/>
  <c r="N21" i="33" a="1"/>
  <c r="N21" i="33" s="1"/>
  <c r="A39" i="34" a="1"/>
  <c r="A39" i="34" s="1"/>
  <c r="G20" i="34"/>
  <c r="F4" i="34" a="1"/>
  <c r="F4" i="34" s="1"/>
  <c r="N48" i="34" a="1"/>
  <c r="N48" i="34" s="1"/>
  <c r="I44" i="34" a="1"/>
  <c r="I44" i="34" s="1"/>
  <c r="F9" i="35" a="1"/>
  <c r="F9" i="35" s="1"/>
  <c r="F5" i="35" a="1"/>
  <c r="F5" i="35" s="1"/>
  <c r="F25" i="35" a="1"/>
  <c r="F25" i="35" s="1"/>
  <c r="O75" i="28"/>
  <c r="O83" i="28"/>
  <c r="O99" i="28"/>
  <c r="N35" i="29" a="1"/>
  <c r="N35" i="29" s="1"/>
  <c r="N27" i="33" a="1"/>
  <c r="N27" i="33" s="1"/>
  <c r="O24" i="33"/>
  <c r="O48" i="33"/>
  <c r="A31" i="34" a="1"/>
  <c r="A31" i="34" s="1"/>
  <c r="F27" i="34" a="1"/>
  <c r="F27" i="34" s="1"/>
  <c r="G4" i="35"/>
  <c r="I38" i="34" a="1"/>
  <c r="I38" i="34" s="1"/>
  <c r="N38" i="34" a="1"/>
  <c r="N38" i="34" s="1"/>
  <c r="O38" i="34"/>
  <c r="G20" i="35"/>
  <c r="A20" i="35" a="1"/>
  <c r="A20" i="35" s="1"/>
  <c r="I63" i="28" a="1"/>
  <c r="I63" i="28" s="1"/>
  <c r="O63" i="28"/>
  <c r="O19" i="34"/>
  <c r="I19" i="34" a="1"/>
  <c r="I19" i="34" s="1"/>
  <c r="N40" i="34" a="1"/>
  <c r="N40" i="34" s="1"/>
  <c r="O40" i="34"/>
  <c r="I40" i="34" a="1"/>
  <c r="I40" i="34" s="1"/>
  <c r="A21" i="35" a="1"/>
  <c r="A21" i="35" s="1"/>
  <c r="G21" i="35"/>
  <c r="F21" i="35" a="1"/>
  <c r="F21" i="35" s="1"/>
  <c r="A17" i="34" a="1"/>
  <c r="A17" i="34" s="1"/>
  <c r="F17" i="34" a="1"/>
  <c r="F17" i="34" s="1"/>
  <c r="G17" i="34"/>
  <c r="O10" i="35"/>
  <c r="I10" i="35" a="1"/>
  <c r="I10" i="35" s="1"/>
  <c r="N10" i="35" a="1"/>
  <c r="N10" i="35" s="1"/>
  <c r="I55" i="28" a="1"/>
  <c r="I55" i="28" s="1"/>
  <c r="O55" i="28"/>
  <c r="N21" i="29" a="1"/>
  <c r="N21" i="29" s="1"/>
  <c r="O21" i="29"/>
  <c r="I21" i="29" a="1"/>
  <c r="I21" i="29" s="1"/>
  <c r="N12" i="35" a="1"/>
  <c r="N12" i="35" s="1"/>
  <c r="O12" i="35"/>
  <c r="I12" i="35" a="1"/>
  <c r="I12" i="35" s="1"/>
  <c r="N43" i="29" a="1"/>
  <c r="N43" i="29" s="1"/>
  <c r="F17" i="33" a="1"/>
  <c r="F17" i="33" s="1"/>
  <c r="A17" i="33" a="1"/>
  <c r="A17" i="33" s="1"/>
  <c r="N69" i="28" a="1"/>
  <c r="N69" i="28" s="1"/>
  <c r="O69" i="28"/>
  <c r="F22" i="35" a="1"/>
  <c r="F22" i="35" s="1"/>
  <c r="A22" i="35" a="1"/>
  <c r="A22" i="35" s="1"/>
  <c r="G22" i="35"/>
  <c r="N11" i="35" a="1"/>
  <c r="N11" i="35" s="1"/>
  <c r="O11" i="35"/>
  <c r="I11" i="35" a="1"/>
  <c r="I11" i="35" s="1"/>
  <c r="N59" i="28" a="1"/>
  <c r="N59" i="28" s="1"/>
  <c r="I59" i="28" a="1"/>
  <c r="I59" i="28" s="1"/>
  <c r="N34" i="29" a="1"/>
  <c r="N34" i="29" s="1"/>
  <c r="I54" i="28" a="1"/>
  <c r="I54" i="28" s="1"/>
  <c r="O45" i="33"/>
  <c r="G33" i="34"/>
  <c r="F13" i="29" a="1"/>
  <c r="F13" i="29" s="1"/>
  <c r="N30" i="33" a="1"/>
  <c r="N30" i="33" s="1"/>
  <c r="O35" i="33"/>
  <c r="O13" i="34"/>
  <c r="I42" i="34" a="1"/>
  <c r="I42" i="34" s="1"/>
  <c r="N32" i="29" a="1"/>
  <c r="N32" i="29" s="1"/>
  <c r="N67" i="28" a="1"/>
  <c r="N67" i="28" s="1"/>
  <c r="N53" i="28" a="1"/>
  <c r="N53" i="28" s="1"/>
  <c r="I58" i="28" a="1"/>
  <c r="I58" i="28" s="1"/>
  <c r="O33" i="29"/>
  <c r="F21" i="31" a="1"/>
  <c r="F21" i="31" s="1"/>
  <c r="A4" i="33" a="1"/>
  <c r="A4" i="33" s="1"/>
  <c r="A42" i="33" a="1"/>
  <c r="A42" i="33" s="1"/>
  <c r="A38" i="33" a="1"/>
  <c r="A38" i="33" s="1"/>
  <c r="A34" i="33" a="1"/>
  <c r="A34" i="33" s="1"/>
  <c r="A30" i="33" a="1"/>
  <c r="A30" i="33" s="1"/>
  <c r="A14" i="33" a="1"/>
  <c r="A14" i="33" s="1"/>
  <c r="A10" i="33" a="1"/>
  <c r="A10" i="33" s="1"/>
  <c r="A20" i="33" a="1"/>
  <c r="A20" i="33" s="1"/>
  <c r="I45" i="33" a="1"/>
  <c r="I45" i="33" s="1"/>
  <c r="I49" i="33" a="1"/>
  <c r="I49" i="33" s="1"/>
  <c r="O33" i="33"/>
  <c r="I13" i="34" a="1"/>
  <c r="I13" i="34" s="1"/>
  <c r="G12" i="34"/>
  <c r="A6" i="35" a="1"/>
  <c r="A6" i="35" s="1"/>
  <c r="F20" i="35" a="1"/>
  <c r="F20" i="35" s="1"/>
  <c r="G36" i="34"/>
  <c r="I3" i="29" a="1"/>
  <c r="I3" i="29" s="1"/>
  <c r="F19" i="31" a="1"/>
  <c r="F19" i="31" s="1"/>
  <c r="A7" i="33" a="1"/>
  <c r="A7" i="33" s="1"/>
  <c r="A49" i="33" a="1"/>
  <c r="A49" i="33" s="1"/>
  <c r="A45" i="33" a="1"/>
  <c r="A45" i="33" s="1"/>
  <c r="A41" i="33" a="1"/>
  <c r="A41" i="33" s="1"/>
  <c r="A37" i="33" a="1"/>
  <c r="A37" i="33" s="1"/>
  <c r="A33" i="33" a="1"/>
  <c r="A33" i="33" s="1"/>
  <c r="A29" i="33" a="1"/>
  <c r="A29" i="33" s="1"/>
  <c r="A25" i="33" a="1"/>
  <c r="A25" i="33" s="1"/>
  <c r="A13" i="33" a="1"/>
  <c r="A13" i="33" s="1"/>
  <c r="A19" i="33" a="1"/>
  <c r="A19" i="33" s="1"/>
  <c r="I29" i="33" a="1"/>
  <c r="I29" i="33" s="1"/>
  <c r="A27" i="34" a="1"/>
  <c r="A27" i="34" s="1"/>
  <c r="A4" i="34" a="1"/>
  <c r="A4" i="34" s="1"/>
  <c r="I41" i="34" a="1"/>
  <c r="I41" i="34" s="1"/>
  <c r="I29" i="34" a="1"/>
  <c r="I29" i="34" s="1"/>
  <c r="O41" i="34"/>
  <c r="A25" i="34" a="1"/>
  <c r="A25" i="34" s="1"/>
  <c r="A6" i="34" a="1"/>
  <c r="A6" i="34" s="1"/>
  <c r="I23" i="35" a="1"/>
  <c r="I23" i="35" s="1"/>
  <c r="I96" i="28" a="1"/>
  <c r="I96" i="28" s="1"/>
  <c r="A15" i="29" a="1"/>
  <c r="A15" i="29" s="1"/>
  <c r="O50" i="33"/>
  <c r="G45" i="34"/>
  <c r="N57" i="28" a="1"/>
  <c r="N57" i="28" s="1"/>
  <c r="F9" i="29" a="1"/>
  <c r="F9" i="29" s="1"/>
  <c r="A15" i="33" a="1"/>
  <c r="A15" i="33" s="1"/>
  <c r="A22" i="33" a="1"/>
  <c r="A22" i="33" s="1"/>
  <c r="A18" i="33" a="1"/>
  <c r="A18" i="33" s="1"/>
  <c r="O27" i="33"/>
  <c r="N31" i="33" a="1"/>
  <c r="N31" i="33" s="1"/>
  <c r="O48" i="34"/>
  <c r="A50" i="34" a="1"/>
  <c r="A50" i="34" s="1"/>
  <c r="F31" i="34" a="1"/>
  <c r="F31" i="34" s="1"/>
  <c r="N8" i="34" a="1"/>
  <c r="N8" i="34" s="1"/>
  <c r="F12" i="35" a="1"/>
  <c r="F12" i="35" s="1"/>
  <c r="O66" i="28"/>
  <c r="N61" i="28" a="1"/>
  <c r="N61" i="28" s="1"/>
  <c r="N88" i="28" a="1"/>
  <c r="N88" i="28" s="1"/>
  <c r="N96" i="28" a="1"/>
  <c r="N96" i="28" s="1"/>
  <c r="A27" i="33" a="1"/>
  <c r="A27" i="33" s="1"/>
  <c r="A8" i="33" a="1"/>
  <c r="A8" i="33" s="1"/>
  <c r="A49" i="34" a="1"/>
  <c r="A49" i="34" s="1"/>
  <c r="F4" i="35" a="1"/>
  <c r="F4" i="35" s="1"/>
  <c r="G3" i="36"/>
  <c r="A3" i="36" a="1"/>
  <c r="A3" i="36" s="1"/>
  <c r="F13" i="36" a="1"/>
  <c r="F13" i="36" s="1"/>
  <c r="G13" i="36"/>
  <c r="A13" i="36" a="1"/>
  <c r="A13" i="36" s="1"/>
  <c r="F9" i="36" a="1"/>
  <c r="F9" i="36" s="1"/>
  <c r="G9" i="36"/>
  <c r="A9" i="36" a="1"/>
  <c r="A9" i="36" s="1"/>
  <c r="F5" i="36" a="1"/>
  <c r="F5" i="36" s="1"/>
  <c r="G5" i="36"/>
  <c r="A5" i="36" a="1"/>
  <c r="A5" i="36" s="1"/>
  <c r="N11" i="36" a="1"/>
  <c r="N11" i="36" s="1"/>
  <c r="O11" i="36"/>
  <c r="I11" i="36" a="1"/>
  <c r="I11" i="36" s="1"/>
  <c r="I6" i="36" a="1"/>
  <c r="I6" i="36" s="1"/>
  <c r="N6" i="36" a="1"/>
  <c r="N6" i="36" s="1"/>
  <c r="O6" i="36"/>
  <c r="F12" i="36" a="1"/>
  <c r="F12" i="36" s="1"/>
  <c r="A12" i="36" a="1"/>
  <c r="A12" i="36" s="1"/>
  <c r="G12" i="36"/>
  <c r="F8" i="36" a="1"/>
  <c r="F8" i="36" s="1"/>
  <c r="G8" i="36"/>
  <c r="A8" i="36" a="1"/>
  <c r="A8" i="36" s="1"/>
  <c r="F4" i="36" a="1"/>
  <c r="F4" i="36" s="1"/>
  <c r="A4" i="36" a="1"/>
  <c r="A4" i="36" s="1"/>
  <c r="G4" i="36"/>
  <c r="N10" i="36" a="1"/>
  <c r="N10" i="36" s="1"/>
  <c r="I10" i="36" a="1"/>
  <c r="I10" i="36" s="1"/>
  <c r="O10" i="36"/>
  <c r="O5" i="36"/>
  <c r="N5" i="36" a="1"/>
  <c r="N5" i="36" s="1"/>
  <c r="I5" i="36" a="1"/>
  <c r="I5" i="36" s="1"/>
  <c r="A11" i="36" a="1"/>
  <c r="A11" i="36" s="1"/>
  <c r="F11" i="36" a="1"/>
  <c r="F11" i="36" s="1"/>
  <c r="G11" i="36"/>
  <c r="G7" i="36"/>
  <c r="A7" i="36" a="1"/>
  <c r="A7" i="36" s="1"/>
  <c r="F7" i="36" a="1"/>
  <c r="F7" i="36" s="1"/>
  <c r="O13" i="36"/>
  <c r="N13" i="36" a="1"/>
  <c r="N13" i="36" s="1"/>
  <c r="I13" i="36" a="1"/>
  <c r="I13" i="36" s="1"/>
  <c r="O8" i="36"/>
  <c r="I8" i="36" a="1"/>
  <c r="I8" i="36" s="1"/>
  <c r="N8" i="36" a="1"/>
  <c r="N8" i="36" s="1"/>
  <c r="O4" i="36"/>
  <c r="I4" i="36" a="1"/>
  <c r="I4" i="36" s="1"/>
  <c r="N4" i="36" a="1"/>
  <c r="N4" i="36" s="1"/>
  <c r="N9" i="36" a="1"/>
  <c r="N9" i="36" s="1"/>
  <c r="O9" i="36"/>
  <c r="I9" i="36" a="1"/>
  <c r="I9" i="36" s="1"/>
  <c r="G10" i="36"/>
  <c r="A10" i="36" a="1"/>
  <c r="A10" i="36" s="1"/>
  <c r="F10" i="36" a="1"/>
  <c r="F10" i="36" s="1"/>
  <c r="G6" i="36"/>
  <c r="A6" i="36" a="1"/>
  <c r="A6" i="36" s="1"/>
  <c r="F6" i="36" a="1"/>
  <c r="F6" i="36" s="1"/>
  <c r="O12" i="36"/>
  <c r="I12" i="36" a="1"/>
  <c r="I12" i="36" s="1"/>
  <c r="N12" i="36" a="1"/>
  <c r="N12" i="36" s="1"/>
  <c r="N7" i="36" a="1"/>
  <c r="N7" i="36" s="1"/>
  <c r="O7" i="36"/>
  <c r="I7" i="36" a="1"/>
  <c r="I7" i="36" s="1"/>
  <c r="A14" i="29" a="1"/>
  <c r="A14" i="29" s="1"/>
  <c r="F14" i="29" a="1"/>
  <c r="F14" i="29" s="1"/>
  <c r="G14" i="29"/>
  <c r="A19" i="31" a="1"/>
  <c r="A19" i="31" s="1"/>
  <c r="I35" i="29" a="1"/>
  <c r="I35" i="29" s="1"/>
  <c r="O35" i="29"/>
  <c r="F17" i="31" a="1"/>
  <c r="F17" i="31" s="1"/>
  <c r="A16" i="29" a="1"/>
  <c r="A16" i="29" s="1"/>
  <c r="G16" i="29"/>
  <c r="F16" i="29" a="1"/>
  <c r="F16" i="29" s="1"/>
  <c r="I19" i="33" a="1"/>
  <c r="I19" i="33" s="1"/>
  <c r="O19" i="33"/>
  <c r="F37" i="34" a="1"/>
  <c r="F37" i="34" s="1"/>
  <c r="G37" i="34"/>
  <c r="I56" i="28" a="1"/>
  <c r="I56" i="28" s="1"/>
  <c r="N56" i="28" a="1"/>
  <c r="N56" i="28" s="1"/>
  <c r="I33" i="29" a="1"/>
  <c r="I33" i="29" s="1"/>
  <c r="N33" i="29" a="1"/>
  <c r="N33" i="29" s="1"/>
  <c r="A18" i="31" a="1"/>
  <c r="A18" i="31" s="1"/>
  <c r="G18" i="31"/>
  <c r="F18" i="31" a="1"/>
  <c r="F18" i="31" s="1"/>
  <c r="A21" i="31" a="1"/>
  <c r="A21" i="31" s="1"/>
  <c r="G21" i="31"/>
  <c r="O9" i="33"/>
  <c r="N9" i="33" a="1"/>
  <c r="N9" i="33" s="1"/>
  <c r="I9" i="33" a="1"/>
  <c r="I9" i="33" s="1"/>
  <c r="A37" i="34" a="1"/>
  <c r="A37" i="34" s="1"/>
  <c r="A7" i="34" a="1"/>
  <c r="A7" i="34" s="1"/>
  <c r="G7" i="34"/>
  <c r="F7" i="34" a="1"/>
  <c r="F7" i="34" s="1"/>
  <c r="I50" i="34" a="1"/>
  <c r="I50" i="34" s="1"/>
  <c r="O50" i="34"/>
  <c r="N34" i="34" a="1"/>
  <c r="N34" i="34" s="1"/>
  <c r="O34" i="34"/>
  <c r="I34" i="34" a="1"/>
  <c r="I34" i="34" s="1"/>
  <c r="N9" i="34" a="1"/>
  <c r="N9" i="34" s="1"/>
  <c r="O9" i="34"/>
  <c r="I11" i="33" a="1"/>
  <c r="I11" i="33" s="1"/>
  <c r="O11" i="33"/>
  <c r="O25" i="34"/>
  <c r="I25" i="34" a="1"/>
  <c r="I25" i="34" s="1"/>
  <c r="N25" i="34" a="1"/>
  <c r="N25" i="34" s="1"/>
  <c r="N31" i="29" a="1"/>
  <c r="N31" i="29" s="1"/>
  <c r="A12" i="29" a="1"/>
  <c r="A12" i="29" s="1"/>
  <c r="F12" i="29" a="1"/>
  <c r="F12" i="29" s="1"/>
  <c r="G12" i="29"/>
  <c r="O26" i="29"/>
  <c r="N26" i="29" a="1"/>
  <c r="N26" i="29" s="1"/>
  <c r="I26" i="29" a="1"/>
  <c r="I26" i="29" s="1"/>
  <c r="G20" i="31"/>
  <c r="A20" i="31" a="1"/>
  <c r="A20" i="31" s="1"/>
  <c r="N13" i="33" a="1"/>
  <c r="N13" i="33" s="1"/>
  <c r="I13" i="33" a="1"/>
  <c r="I13" i="33" s="1"/>
  <c r="N18" i="34" a="1"/>
  <c r="N18" i="34" s="1"/>
  <c r="O18" i="34"/>
  <c r="I18" i="34" a="1"/>
  <c r="I18" i="34" s="1"/>
  <c r="I70" i="28" a="1"/>
  <c r="I70" i="28" s="1"/>
  <c r="O68" i="28"/>
  <c r="I66" i="28" a="1"/>
  <c r="I66" i="28" s="1"/>
  <c r="I64" i="28" a="1"/>
  <c r="I64" i="28" s="1"/>
  <c r="I34" i="29" a="1"/>
  <c r="I34" i="29" s="1"/>
  <c r="I17" i="33" a="1"/>
  <c r="I17" i="33" s="1"/>
  <c r="N11" i="33" a="1"/>
  <c r="N11" i="33" s="1"/>
  <c r="N7" i="33" a="1"/>
  <c r="N7" i="33" s="1"/>
  <c r="A36" i="34" a="1"/>
  <c r="A36" i="34" s="1"/>
  <c r="G29" i="34"/>
  <c r="O67" i="28"/>
  <c r="O59" i="28"/>
  <c r="I69" i="28" a="1"/>
  <c r="I69" i="28" s="1"/>
  <c r="I65" i="28" a="1"/>
  <c r="I65" i="28" s="1"/>
  <c r="N63" i="28" a="1"/>
  <c r="N63" i="28" s="1"/>
  <c r="O58" i="28"/>
  <c r="N65" i="28" a="1"/>
  <c r="N65" i="28" s="1"/>
  <c r="I105" i="28" a="1"/>
  <c r="I105" i="28" s="1"/>
  <c r="A43" i="33" a="1"/>
  <c r="A43" i="33" s="1"/>
  <c r="A35" i="33" a="1"/>
  <c r="A35" i="33" s="1"/>
  <c r="N19" i="33" a="1"/>
  <c r="N19" i="33" s="1"/>
  <c r="A32" i="35" a="1"/>
  <c r="A32" i="35" s="1"/>
  <c r="F28" i="35" a="1"/>
  <c r="F28" i="35" s="1"/>
  <c r="A16" i="35" a="1"/>
  <c r="A16" i="35" s="1"/>
  <c r="N64" i="28" a="1"/>
  <c r="N64" i="28" s="1"/>
  <c r="N72" i="28" a="1"/>
  <c r="N72" i="28" s="1"/>
  <c r="I76" i="28" a="1"/>
  <c r="I76" i="28" s="1"/>
  <c r="N80" i="28" a="1"/>
  <c r="N80" i="28" s="1"/>
  <c r="I32" i="29" a="1"/>
  <c r="I32" i="29" s="1"/>
  <c r="N25" i="33" a="1"/>
  <c r="N25" i="33" s="1"/>
  <c r="A41" i="34" a="1"/>
  <c r="A41" i="34" s="1"/>
  <c r="G21" i="34"/>
  <c r="N19" i="34" a="1"/>
  <c r="N19" i="34" s="1"/>
  <c r="I5" i="33" a="1"/>
  <c r="I5" i="33" s="1"/>
  <c r="O40" i="33"/>
  <c r="G24" i="34"/>
  <c r="F20" i="34" a="1"/>
  <c r="F20" i="34" s="1"/>
  <c r="N50" i="34" a="1"/>
  <c r="N50" i="34" s="1"/>
  <c r="O15" i="34"/>
  <c r="O21" i="33"/>
  <c r="I9" i="34" a="1"/>
  <c r="I9" i="34" s="1"/>
  <c r="F30" i="35" a="1"/>
  <c r="F30" i="35" s="1"/>
  <c r="G14" i="35"/>
  <c r="O32" i="29"/>
  <c r="F3" i="36" a="1"/>
  <c r="F3" i="36" s="1"/>
  <c r="I27" i="33" a="1"/>
  <c r="I27" i="33" s="1"/>
  <c r="O105" i="28"/>
  <c r="I61" i="28" a="1"/>
  <c r="I61" i="28" s="1"/>
  <c r="I57" i="28" a="1"/>
  <c r="I57" i="28" s="1"/>
  <c r="N55" i="28" a="1"/>
  <c r="N55" i="28" s="1"/>
  <c r="I53" i="28" a="1"/>
  <c r="I53" i="28" s="1"/>
  <c r="I43" i="29" a="1"/>
  <c r="I43" i="29" s="1"/>
  <c r="O43" i="29"/>
  <c r="A6" i="33" a="1"/>
  <c r="A6" i="33" s="1"/>
  <c r="A48" i="33" a="1"/>
  <c r="A48" i="33" s="1"/>
  <c r="A44" i="33" a="1"/>
  <c r="A44" i="33" s="1"/>
  <c r="A40" i="33" a="1"/>
  <c r="A40" i="33" s="1"/>
  <c r="A36" i="33" a="1"/>
  <c r="A36" i="33" s="1"/>
  <c r="A32" i="33" a="1"/>
  <c r="A32" i="33" s="1"/>
  <c r="A28" i="33" a="1"/>
  <c r="A28" i="33" s="1"/>
  <c r="A24" i="33" a="1"/>
  <c r="A24" i="33" s="1"/>
  <c r="A12" i="33" a="1"/>
  <c r="A12" i="33" s="1"/>
  <c r="I21" i="33" a="1"/>
  <c r="I21" i="33" s="1"/>
  <c r="O17" i="33"/>
  <c r="N5" i="33" a="1"/>
  <c r="N5" i="33" s="1"/>
  <c r="F49" i="34" a="1"/>
  <c r="F49" i="34" s="1"/>
  <c r="F33" i="35" a="1"/>
  <c r="F33" i="35" s="1"/>
  <c r="F17" i="35" a="1"/>
  <c r="F17" i="35" s="1"/>
  <c r="A30" i="35" a="1"/>
  <c r="A30" i="35" s="1"/>
  <c r="G18" i="35"/>
  <c r="A18" i="35" a="1"/>
  <c r="A18" i="35" s="1"/>
  <c r="A14" i="35" a="1"/>
  <c r="A14" i="35" s="1"/>
  <c r="F18" i="35" a="1"/>
  <c r="F18" i="35" s="1"/>
  <c r="G30" i="35"/>
  <c r="N20" i="35" a="1"/>
  <c r="N20" i="35" s="1"/>
  <c r="O20" i="35"/>
  <c r="I20" i="35" a="1"/>
  <c r="I20" i="35" s="1"/>
  <c r="O8" i="35"/>
  <c r="I8" i="35" a="1"/>
  <c r="I8" i="35" s="1"/>
  <c r="N8" i="35" a="1"/>
  <c r="N8" i="35" s="1"/>
  <c r="O4" i="35"/>
  <c r="I4" i="35" a="1"/>
  <c r="I4" i="35" s="1"/>
  <c r="N4" i="35" a="1"/>
  <c r="N4" i="35" s="1"/>
  <c r="G11" i="35"/>
  <c r="F11" i="35" a="1"/>
  <c r="F11" i="35" s="1"/>
  <c r="G7" i="35"/>
  <c r="F7" i="35" a="1"/>
  <c r="F7" i="35" s="1"/>
  <c r="A25" i="35" a="1"/>
  <c r="A25" i="35" s="1"/>
  <c r="G25" i="35"/>
  <c r="N16" i="35" a="1"/>
  <c r="N16" i="35" s="1"/>
  <c r="O16" i="35"/>
  <c r="I16" i="35" a="1"/>
  <c r="I16" i="35" s="1"/>
  <c r="N24" i="35" a="1"/>
  <c r="N24" i="35" s="1"/>
  <c r="O24" i="35"/>
  <c r="I24" i="35" a="1"/>
  <c r="I24" i="35" s="1"/>
  <c r="O27" i="35"/>
  <c r="N27" i="35" a="1"/>
  <c r="N27" i="35" s="1"/>
  <c r="G28" i="35"/>
  <c r="N15" i="35" a="1"/>
  <c r="N15" i="35" s="1"/>
  <c r="O15" i="35"/>
  <c r="N28" i="35" a="1"/>
  <c r="N28" i="35" s="1"/>
  <c r="O28" i="35"/>
  <c r="I28" i="35" a="1"/>
  <c r="I28" i="35" s="1"/>
  <c r="F32" i="35" a="1"/>
  <c r="F32" i="35" s="1"/>
  <c r="G32" i="35"/>
  <c r="G31" i="35"/>
  <c r="F31" i="35" a="1"/>
  <c r="F31" i="35" s="1"/>
  <c r="G19" i="35"/>
  <c r="F19" i="35" a="1"/>
  <c r="F19" i="35" s="1"/>
  <c r="G15" i="35"/>
  <c r="F15" i="35" a="1"/>
  <c r="F15" i="35" s="1"/>
  <c r="O19" i="35"/>
  <c r="N19" i="35" a="1"/>
  <c r="N19" i="35" s="1"/>
  <c r="I7" i="35" a="1"/>
  <c r="I7" i="35" s="1"/>
  <c r="N7" i="35" a="1"/>
  <c r="N7" i="35" s="1"/>
  <c r="O7" i="35"/>
  <c r="G10" i="35"/>
  <c r="A10" i="35" a="1"/>
  <c r="A10" i="35" s="1"/>
  <c r="F24" i="35" a="1"/>
  <c r="F24" i="35" s="1"/>
  <c r="G24" i="35"/>
  <c r="O25" i="35"/>
  <c r="N25" i="35" a="1"/>
  <c r="N25" i="35" s="1"/>
  <c r="I25" i="35" a="1"/>
  <c r="I25" i="35" s="1"/>
  <c r="A28" i="35" a="1"/>
  <c r="A28" i="35" s="1"/>
  <c r="A33" i="35" a="1"/>
  <c r="A33" i="35" s="1"/>
  <c r="G33" i="35"/>
  <c r="G29" i="35"/>
  <c r="A29" i="35" a="1"/>
  <c r="A29" i="35" s="1"/>
  <c r="A17" i="35" a="1"/>
  <c r="A17" i="35" s="1"/>
  <c r="G17" i="35"/>
  <c r="F14" i="35" a="1"/>
  <c r="F14" i="35" s="1"/>
  <c r="A15" i="35" a="1"/>
  <c r="A15" i="35" s="1"/>
  <c r="F29" i="35" a="1"/>
  <c r="F29" i="35" s="1"/>
  <c r="G5" i="35"/>
  <c r="A5" i="35" a="1"/>
  <c r="A5" i="35" s="1"/>
  <c r="I33" i="35" a="1"/>
  <c r="I33" i="35" s="1"/>
  <c r="O33" i="35"/>
  <c r="N33" i="35" a="1"/>
  <c r="N33" i="35" s="1"/>
  <c r="F16" i="35" a="1"/>
  <c r="F16" i="35" s="1"/>
  <c r="G16" i="35"/>
  <c r="F10" i="35" a="1"/>
  <c r="F10" i="35" s="1"/>
  <c r="N22" i="35" a="1"/>
  <c r="N22" i="35" s="1"/>
  <c r="I22" i="35" a="1"/>
  <c r="I22" i="35" s="1"/>
  <c r="O22" i="35"/>
  <c r="O18" i="35"/>
  <c r="N18" i="35" a="1"/>
  <c r="N18" i="35" s="1"/>
  <c r="I18" i="35" a="1"/>
  <c r="I18" i="35" s="1"/>
  <c r="I6" i="35" a="1"/>
  <c r="I6" i="35" s="1"/>
  <c r="N6" i="35" a="1"/>
  <c r="N6" i="35" s="1"/>
  <c r="O6" i="35"/>
  <c r="G13" i="35"/>
  <c r="A13" i="35" a="1"/>
  <c r="A13" i="35" s="1"/>
  <c r="A9" i="35" a="1"/>
  <c r="A9" i="35" s="1"/>
  <c r="G9" i="35"/>
  <c r="G27" i="35"/>
  <c r="F27" i="35" a="1"/>
  <c r="F27" i="35" s="1"/>
  <c r="G23" i="35"/>
  <c r="F23" i="35" a="1"/>
  <c r="F23" i="35" s="1"/>
  <c r="O26" i="35"/>
  <c r="N26" i="35" a="1"/>
  <c r="N26" i="35" s="1"/>
  <c r="I26" i="35" a="1"/>
  <c r="I26" i="35" s="1"/>
  <c r="O9" i="35"/>
  <c r="N9" i="35" a="1"/>
  <c r="N9" i="35" s="1"/>
  <c r="I9" i="35" a="1"/>
  <c r="I9" i="35" s="1"/>
  <c r="N32" i="35" a="1"/>
  <c r="N32" i="35" s="1"/>
  <c r="O32" i="35"/>
  <c r="I32" i="35" a="1"/>
  <c r="I32" i="35" s="1"/>
  <c r="I19" i="35" a="1"/>
  <c r="I19" i="35" s="1"/>
  <c r="N21" i="35" a="1"/>
  <c r="N21" i="35" s="1"/>
  <c r="O21" i="35"/>
  <c r="I21" i="35" a="1"/>
  <c r="I21" i="35" s="1"/>
  <c r="O17" i="35"/>
  <c r="N17" i="35" a="1"/>
  <c r="N17" i="35" s="1"/>
  <c r="I17" i="35" a="1"/>
  <c r="I17" i="35" s="1"/>
  <c r="N5" i="35" a="1"/>
  <c r="N5" i="35" s="1"/>
  <c r="O5" i="35"/>
  <c r="I5" i="35" a="1"/>
  <c r="I5" i="35" s="1"/>
  <c r="F8" i="35" a="1"/>
  <c r="F8" i="35" s="1"/>
  <c r="G8" i="35"/>
  <c r="G26" i="35"/>
  <c r="A26" i="35" a="1"/>
  <c r="A26" i="35" s="1"/>
  <c r="N14" i="35" a="1"/>
  <c r="N14" i="35" s="1"/>
  <c r="I14" i="35" a="1"/>
  <c r="I14" i="35" s="1"/>
  <c r="O14" i="35"/>
  <c r="N23" i="35" a="1"/>
  <c r="N23" i="35" s="1"/>
  <c r="O23" i="35"/>
  <c r="N13" i="35" a="1"/>
  <c r="N13" i="35" s="1"/>
  <c r="O13" i="35"/>
  <c r="I13" i="35" a="1"/>
  <c r="I13" i="35" s="1"/>
  <c r="N30" i="35" a="1"/>
  <c r="N30" i="35" s="1"/>
  <c r="O30" i="35"/>
  <c r="N31" i="35" a="1"/>
  <c r="N31" i="35" s="1"/>
  <c r="O31" i="35"/>
  <c r="G10" i="34"/>
  <c r="A10" i="34" a="1"/>
  <c r="A10" i="34" s="1"/>
  <c r="O35" i="34"/>
  <c r="O44" i="34"/>
  <c r="I35" i="34" a="1"/>
  <c r="I35" i="34" s="1"/>
  <c r="N44" i="34" a="1"/>
  <c r="N44" i="34" s="1"/>
  <c r="N35" i="34" a="1"/>
  <c r="N35" i="34" s="1"/>
  <c r="A42" i="34" a="1"/>
  <c r="A42" i="34" s="1"/>
  <c r="F42" i="34" a="1"/>
  <c r="F42" i="34" s="1"/>
  <c r="G42" i="34"/>
  <c r="F19" i="34" a="1"/>
  <c r="F19" i="34" s="1"/>
  <c r="G19" i="34"/>
  <c r="N27" i="34" a="1"/>
  <c r="N27" i="34" s="1"/>
  <c r="I27" i="34" a="1"/>
  <c r="I27" i="34" s="1"/>
  <c r="N14" i="34" a="1"/>
  <c r="N14" i="34" s="1"/>
  <c r="O14" i="34"/>
  <c r="I14" i="34" a="1"/>
  <c r="I14" i="34" s="1"/>
  <c r="N12" i="34" a="1"/>
  <c r="N12" i="34" s="1"/>
  <c r="O12" i="34"/>
  <c r="I12" i="34" a="1"/>
  <c r="I12" i="34" s="1"/>
  <c r="I5" i="34" a="1"/>
  <c r="I5" i="34" s="1"/>
  <c r="N5" i="34" a="1"/>
  <c r="N5" i="34" s="1"/>
  <c r="O5" i="34"/>
  <c r="G46" i="34"/>
  <c r="F46" i="34" a="1"/>
  <c r="F46" i="34" s="1"/>
  <c r="A46" i="34" a="1"/>
  <c r="A46" i="34" s="1"/>
  <c r="F39" i="34" a="1"/>
  <c r="F39" i="34" s="1"/>
  <c r="F32" i="34" a="1"/>
  <c r="F32" i="34" s="1"/>
  <c r="G32" i="34"/>
  <c r="A32" i="34" a="1"/>
  <c r="A32" i="34" s="1"/>
  <c r="F22" i="34" a="1"/>
  <c r="F22" i="34" s="1"/>
  <c r="G22" i="34"/>
  <c r="N45" i="34" a="1"/>
  <c r="N45" i="34" s="1"/>
  <c r="O45" i="34"/>
  <c r="I33" i="34" a="1"/>
  <c r="I33" i="34" s="1"/>
  <c r="O33" i="34"/>
  <c r="O11" i="34"/>
  <c r="I11" i="34" a="1"/>
  <c r="I11" i="34" s="1"/>
  <c r="F35" i="34" a="1"/>
  <c r="F35" i="34" s="1"/>
  <c r="G35" i="34"/>
  <c r="G4" i="34"/>
  <c r="O23" i="34"/>
  <c r="N23" i="34" a="1"/>
  <c r="N23" i="34" s="1"/>
  <c r="N20" i="34" a="1"/>
  <c r="N20" i="34" s="1"/>
  <c r="O20" i="34"/>
  <c r="I20" i="34" a="1"/>
  <c r="I20" i="34" s="1"/>
  <c r="N17" i="34" a="1"/>
  <c r="N17" i="34" s="1"/>
  <c r="O17" i="34"/>
  <c r="G48" i="34"/>
  <c r="A48" i="34" a="1"/>
  <c r="A48" i="34" s="1"/>
  <c r="F48" i="34" a="1"/>
  <c r="F48" i="34" s="1"/>
  <c r="F38" i="34" a="1"/>
  <c r="F38" i="34" s="1"/>
  <c r="G38" i="34"/>
  <c r="A38" i="34" a="1"/>
  <c r="A38" i="34" s="1"/>
  <c r="G28" i="34"/>
  <c r="F28" i="34" a="1"/>
  <c r="F28" i="34" s="1"/>
  <c r="F18" i="34" a="1"/>
  <c r="F18" i="34" s="1"/>
  <c r="G18" i="34"/>
  <c r="A18" i="34" a="1"/>
  <c r="A18" i="34" s="1"/>
  <c r="N26" i="34" a="1"/>
  <c r="N26" i="34" s="1"/>
  <c r="O26" i="34"/>
  <c r="I26" i="34" a="1"/>
  <c r="I26" i="34" s="1"/>
  <c r="O7" i="34"/>
  <c r="I7" i="34" a="1"/>
  <c r="I7" i="34" s="1"/>
  <c r="O4" i="34"/>
  <c r="N4" i="34" a="1"/>
  <c r="N4" i="34" s="1"/>
  <c r="I4" i="34" a="1"/>
  <c r="I4" i="34" s="1"/>
  <c r="F14" i="34" a="1"/>
  <c r="F14" i="34" s="1"/>
  <c r="G14" i="34"/>
  <c r="A15" i="34" a="1"/>
  <c r="A15" i="34" s="1"/>
  <c r="F15" i="34" a="1"/>
  <c r="F15" i="34" s="1"/>
  <c r="F9" i="34" a="1"/>
  <c r="F9" i="34" s="1"/>
  <c r="G9" i="34"/>
  <c r="A9" i="34" a="1"/>
  <c r="A9" i="34" s="1"/>
  <c r="N32" i="34" a="1"/>
  <c r="N32" i="34" s="1"/>
  <c r="O32" i="34"/>
  <c r="N10" i="34" a="1"/>
  <c r="N10" i="34" s="1"/>
  <c r="O10" i="34"/>
  <c r="G44" i="34"/>
  <c r="F44" i="34" a="1"/>
  <c r="F44" i="34" s="1"/>
  <c r="A34" i="34" a="1"/>
  <c r="A34" i="34" s="1"/>
  <c r="F34" i="34" a="1"/>
  <c r="F34" i="34" s="1"/>
  <c r="G34" i="34"/>
  <c r="A24" i="34" a="1"/>
  <c r="A24" i="34" s="1"/>
  <c r="F24" i="34" a="1"/>
  <c r="F24" i="34" s="1"/>
  <c r="O47" i="34"/>
  <c r="N47" i="34" a="1"/>
  <c r="N47" i="34" s="1"/>
  <c r="O31" i="34"/>
  <c r="N31" i="34" a="1"/>
  <c r="N31" i="34" s="1"/>
  <c r="N16" i="34" a="1"/>
  <c r="N16" i="34" s="1"/>
  <c r="O16" i="34"/>
  <c r="G49" i="34"/>
  <c r="F50" i="34" a="1"/>
  <c r="F50" i="34" s="1"/>
  <c r="G50" i="34"/>
  <c r="A26" i="34" a="1"/>
  <c r="A26" i="34" s="1"/>
  <c r="F26" i="34" a="1"/>
  <c r="F26" i="34" s="1"/>
  <c r="G26" i="34"/>
  <c r="A23" i="34" a="1"/>
  <c r="A23" i="34" s="1"/>
  <c r="F23" i="34" a="1"/>
  <c r="F23" i="34" s="1"/>
  <c r="G23" i="34"/>
  <c r="G8" i="34"/>
  <c r="A8" i="34" a="1"/>
  <c r="A8" i="34" s="1"/>
  <c r="G6" i="34"/>
  <c r="F6" i="34" a="1"/>
  <c r="F6" i="34" s="1"/>
  <c r="N49" i="34" a="1"/>
  <c r="N49" i="34" s="1"/>
  <c r="I49" i="34" a="1"/>
  <c r="I49" i="34" s="1"/>
  <c r="O49" i="34"/>
  <c r="N46" i="34" a="1"/>
  <c r="N46" i="34" s="1"/>
  <c r="O46" i="34"/>
  <c r="O22" i="34"/>
  <c r="I22" i="34" a="1"/>
  <c r="I22" i="34" s="1"/>
  <c r="N22" i="34" a="1"/>
  <c r="N22" i="34" s="1"/>
  <c r="O27" i="34"/>
  <c r="F43" i="34" a="1"/>
  <c r="F43" i="34" s="1"/>
  <c r="G43" i="34"/>
  <c r="A40" i="34" a="1"/>
  <c r="A40" i="34" s="1"/>
  <c r="G40" i="34"/>
  <c r="F40" i="34" a="1"/>
  <c r="F40" i="34" s="1"/>
  <c r="F30" i="34" a="1"/>
  <c r="F30" i="34" s="1"/>
  <c r="G30" i="34"/>
  <c r="F5" i="34" a="1"/>
  <c r="F5" i="34" s="1"/>
  <c r="G5" i="34"/>
  <c r="O30" i="34"/>
  <c r="I30" i="34" a="1"/>
  <c r="I30" i="34" s="1"/>
  <c r="N30" i="34" a="1"/>
  <c r="N30" i="34" s="1"/>
  <c r="I28" i="34" a="1"/>
  <c r="I28" i="34" s="1"/>
  <c r="N28" i="34" a="1"/>
  <c r="N28" i="34" s="1"/>
  <c r="O28" i="34"/>
  <c r="N24" i="34" a="1"/>
  <c r="N24" i="34" s="1"/>
  <c r="O24" i="34"/>
  <c r="N21" i="34" a="1"/>
  <c r="N21" i="34" s="1"/>
  <c r="O21" i="34"/>
  <c r="I21" i="34" a="1"/>
  <c r="I21" i="34" s="1"/>
  <c r="N6" i="34" a="1"/>
  <c r="N6" i="34" s="1"/>
  <c r="O6" i="34"/>
  <c r="I6" i="34" a="1"/>
  <c r="I6" i="34" s="1"/>
  <c r="G31" i="34"/>
  <c r="G47" i="34"/>
  <c r="G39" i="34"/>
  <c r="G27" i="34"/>
  <c r="O29" i="34"/>
  <c r="A47" i="34" a="1"/>
  <c r="A47" i="34" s="1"/>
  <c r="A33" i="34" a="1"/>
  <c r="A33" i="34" s="1"/>
  <c r="I15" i="34" a="1"/>
  <c r="I15" i="34" s="1"/>
  <c r="O8" i="34"/>
  <c r="N33" i="34" a="1"/>
  <c r="N33" i="34" s="1"/>
  <c r="G13" i="34"/>
  <c r="A13" i="34" a="1"/>
  <c r="A13" i="34" s="1"/>
  <c r="F25" i="34" a="1"/>
  <c r="F25" i="34" s="1"/>
  <c r="I48" i="34" a="1"/>
  <c r="I48" i="34" s="1"/>
  <c r="F10" i="34" a="1"/>
  <c r="F10" i="34" s="1"/>
  <c r="F36" i="34" a="1"/>
  <c r="F36" i="34" s="1"/>
  <c r="A20" i="34" a="1"/>
  <c r="A20" i="34" s="1"/>
  <c r="N41" i="33" a="1"/>
  <c r="N41" i="33" s="1"/>
  <c r="N49" i="33" a="1"/>
  <c r="N49" i="33" s="1"/>
  <c r="O49" i="33"/>
  <c r="O32" i="33"/>
  <c r="I41" i="33" a="1"/>
  <c r="I41" i="33" s="1"/>
  <c r="F16" i="33" a="1"/>
  <c r="F16" i="33" s="1"/>
  <c r="A16" i="33" a="1"/>
  <c r="A16" i="33" s="1"/>
  <c r="G16" i="33"/>
  <c r="A5" i="33" a="1"/>
  <c r="A5" i="33" s="1"/>
  <c r="N16" i="33" a="1"/>
  <c r="N16" i="33" s="1"/>
  <c r="I16" i="33" a="1"/>
  <c r="I16" i="33" s="1"/>
  <c r="O25" i="33"/>
  <c r="O22" i="33"/>
  <c r="I22" i="33" a="1"/>
  <c r="I22" i="33" s="1"/>
  <c r="N4" i="33" a="1"/>
  <c r="N4" i="33" s="1"/>
  <c r="I4" i="33" a="1"/>
  <c r="I4" i="33" s="1"/>
  <c r="O4" i="33"/>
  <c r="N40" i="33" a="1"/>
  <c r="N40" i="33" s="1"/>
  <c r="I40" i="33" a="1"/>
  <c r="I40" i="33" s="1"/>
  <c r="O46" i="33"/>
  <c r="I46" i="33" a="1"/>
  <c r="I46" i="33" s="1"/>
  <c r="N44" i="33" a="1"/>
  <c r="N44" i="33" s="1"/>
  <c r="I44" i="33" a="1"/>
  <c r="I44" i="33" s="1"/>
  <c r="O44" i="33"/>
  <c r="O30" i="33"/>
  <c r="I30" i="33" a="1"/>
  <c r="I30" i="33" s="1"/>
  <c r="A39" i="33" a="1"/>
  <c r="A39" i="33" s="1"/>
  <c r="N22" i="33" a="1"/>
  <c r="N22" i="33" s="1"/>
  <c r="N15" i="33" a="1"/>
  <c r="N15" i="33" s="1"/>
  <c r="O6" i="33"/>
  <c r="I6" i="33" a="1"/>
  <c r="I6" i="33" s="1"/>
  <c r="N6" i="33" a="1"/>
  <c r="N6" i="33" s="1"/>
  <c r="N28" i="33" a="1"/>
  <c r="N28" i="33" s="1"/>
  <c r="I28" i="33" a="1"/>
  <c r="I28" i="33" s="1"/>
  <c r="O28" i="33"/>
  <c r="N35" i="33" a="1"/>
  <c r="N35" i="33" s="1"/>
  <c r="I35" i="33" a="1"/>
  <c r="I35" i="33" s="1"/>
  <c r="O38" i="33"/>
  <c r="I38" i="33" a="1"/>
  <c r="I38" i="33" s="1"/>
  <c r="O18" i="33"/>
  <c r="I18" i="33" a="1"/>
  <c r="I18" i="33" s="1"/>
  <c r="N18" i="33" a="1"/>
  <c r="N18" i="33" s="1"/>
  <c r="N8" i="33" a="1"/>
  <c r="N8" i="33" s="1"/>
  <c r="I8" i="33" a="1"/>
  <c r="I8" i="33" s="1"/>
  <c r="O8" i="33"/>
  <c r="N47" i="33" a="1"/>
  <c r="N47" i="33" s="1"/>
  <c r="O47" i="33"/>
  <c r="I47" i="33" a="1"/>
  <c r="I47" i="33" s="1"/>
  <c r="N24" i="33" a="1"/>
  <c r="N24" i="33" s="1"/>
  <c r="I24" i="33" a="1"/>
  <c r="I24" i="33" s="1"/>
  <c r="O10" i="33"/>
  <c r="I10" i="33" a="1"/>
  <c r="I10" i="33" s="1"/>
  <c r="N10" i="33" a="1"/>
  <c r="N10" i="33" s="1"/>
  <c r="O29" i="33"/>
  <c r="N29" i="33" a="1"/>
  <c r="N29" i="33" s="1"/>
  <c r="A31" i="33" a="1"/>
  <c r="A31" i="33" s="1"/>
  <c r="N12" i="33" a="1"/>
  <c r="N12" i="33" s="1"/>
  <c r="I12" i="33" a="1"/>
  <c r="I12" i="33" s="1"/>
  <c r="O12" i="33"/>
  <c r="N32" i="33" a="1"/>
  <c r="N32" i="33" s="1"/>
  <c r="I32" i="33" a="1"/>
  <c r="I32" i="33" s="1"/>
  <c r="N36" i="33" a="1"/>
  <c r="N36" i="33" s="1"/>
  <c r="I36" i="33" a="1"/>
  <c r="I36" i="33" s="1"/>
  <c r="O36" i="33"/>
  <c r="N23" i="33" a="1"/>
  <c r="N23" i="33" s="1"/>
  <c r="N20" i="33" a="1"/>
  <c r="N20" i="33" s="1"/>
  <c r="I20" i="33" a="1"/>
  <c r="I20" i="33" s="1"/>
  <c r="O20" i="33"/>
  <c r="O14" i="33"/>
  <c r="I14" i="33" a="1"/>
  <c r="I14" i="33" s="1"/>
  <c r="N48" i="33" a="1"/>
  <c r="N48" i="33" s="1"/>
  <c r="I48" i="33" a="1"/>
  <c r="I48" i="33" s="1"/>
  <c r="O42" i="33"/>
  <c r="I42" i="33" a="1"/>
  <c r="I42" i="33" s="1"/>
  <c r="N42" i="33" a="1"/>
  <c r="N42" i="33" s="1"/>
  <c r="O34" i="33"/>
  <c r="I34" i="33" a="1"/>
  <c r="I34" i="33" s="1"/>
  <c r="N34" i="33" a="1"/>
  <c r="N34" i="33" s="1"/>
  <c r="A47" i="33" a="1"/>
  <c r="A47" i="33" s="1"/>
  <c r="A23" i="33" a="1"/>
  <c r="A23" i="33" s="1"/>
  <c r="A46" i="33" a="1"/>
  <c r="A46" i="33" s="1"/>
  <c r="O26" i="33"/>
  <c r="I26" i="33" a="1"/>
  <c r="I26" i="33" s="1"/>
  <c r="N26" i="33" a="1"/>
  <c r="N26" i="33" s="1"/>
  <c r="N39" i="33" a="1"/>
  <c r="N39" i="33" s="1"/>
  <c r="O39" i="33"/>
  <c r="I39" i="33" a="1"/>
  <c r="I39" i="33" s="1"/>
  <c r="O37" i="33"/>
  <c r="N37" i="33" a="1"/>
  <c r="N37" i="33" s="1"/>
  <c r="I31" i="33" a="1"/>
  <c r="I31" i="33" s="1"/>
  <c r="I23" i="33" a="1"/>
  <c r="I23" i="33" s="1"/>
  <c r="I15" i="33" a="1"/>
  <c r="I15" i="33" s="1"/>
  <c r="I7" i="33" a="1"/>
  <c r="I7" i="33" s="1"/>
  <c r="O31" i="33"/>
  <c r="O23" i="33"/>
  <c r="O15" i="33"/>
  <c r="O7" i="33"/>
  <c r="G17" i="33"/>
  <c r="N50" i="33" a="1"/>
  <c r="N50" i="33" s="1"/>
  <c r="I50" i="33" a="1"/>
  <c r="I50" i="33" s="1"/>
  <c r="F7" i="33" a="1"/>
  <c r="F7" i="33" s="1"/>
  <c r="G7" i="33"/>
  <c r="G49" i="33"/>
  <c r="F49" i="33" a="1"/>
  <c r="F49" i="33" s="1"/>
  <c r="F45" i="33" a="1"/>
  <c r="F45" i="33" s="1"/>
  <c r="G45" i="33"/>
  <c r="G41" i="33"/>
  <c r="F41" i="33" a="1"/>
  <c r="F41" i="33" s="1"/>
  <c r="F37" i="33" a="1"/>
  <c r="F37" i="33" s="1"/>
  <c r="G37" i="33"/>
  <c r="G33" i="33"/>
  <c r="F33" i="33" a="1"/>
  <c r="F33" i="33" s="1"/>
  <c r="F29" i="33" a="1"/>
  <c r="F29" i="33" s="1"/>
  <c r="G29" i="33"/>
  <c r="G25" i="33"/>
  <c r="F25" i="33" a="1"/>
  <c r="F25" i="33" s="1"/>
  <c r="F13" i="33" a="1"/>
  <c r="F13" i="33" s="1"/>
  <c r="G13" i="33"/>
  <c r="G10" i="33"/>
  <c r="F10" i="33" a="1"/>
  <c r="F10" i="33" s="1"/>
  <c r="F21" i="33" a="1"/>
  <c r="F21" i="33" s="1"/>
  <c r="G21" i="33"/>
  <c r="F20" i="33" a="1"/>
  <c r="F20" i="33" s="1"/>
  <c r="G20" i="33"/>
  <c r="G6" i="33"/>
  <c r="F6" i="33" a="1"/>
  <c r="F6" i="33" s="1"/>
  <c r="G48" i="33"/>
  <c r="F44" i="33" a="1"/>
  <c r="F44" i="33" s="1"/>
  <c r="G44" i="33"/>
  <c r="F40" i="33" a="1"/>
  <c r="F40" i="33" s="1"/>
  <c r="G40" i="33"/>
  <c r="F36" i="33" a="1"/>
  <c r="F36" i="33" s="1"/>
  <c r="G36" i="33"/>
  <c r="F32" i="33" a="1"/>
  <c r="F32" i="33" s="1"/>
  <c r="G32" i="33"/>
  <c r="F28" i="33" a="1"/>
  <c r="F28" i="33" s="1"/>
  <c r="G28" i="33"/>
  <c r="F24" i="33" a="1"/>
  <c r="F24" i="33" s="1"/>
  <c r="G24" i="33"/>
  <c r="F12" i="33" a="1"/>
  <c r="F12" i="33" s="1"/>
  <c r="G12" i="33"/>
  <c r="G9" i="33"/>
  <c r="F9" i="33" a="1"/>
  <c r="F9" i="33" s="1"/>
  <c r="F15" i="33" a="1"/>
  <c r="F15" i="33" s="1"/>
  <c r="G15" i="33"/>
  <c r="F5" i="33" a="1"/>
  <c r="F5" i="33" s="1"/>
  <c r="G5" i="33"/>
  <c r="F47" i="33" a="1"/>
  <c r="F47" i="33" s="1"/>
  <c r="G47" i="33"/>
  <c r="F43" i="33" a="1"/>
  <c r="F43" i="33" s="1"/>
  <c r="G43" i="33"/>
  <c r="F39" i="33" a="1"/>
  <c r="F39" i="33" s="1"/>
  <c r="G39" i="33"/>
  <c r="F35" i="33" a="1"/>
  <c r="F35" i="33" s="1"/>
  <c r="G35" i="33"/>
  <c r="F31" i="33" a="1"/>
  <c r="F31" i="33" s="1"/>
  <c r="G31" i="33"/>
  <c r="F27" i="33" a="1"/>
  <c r="F27" i="33" s="1"/>
  <c r="G27" i="33"/>
  <c r="F23" i="33" a="1"/>
  <c r="F23" i="33" s="1"/>
  <c r="G23" i="33"/>
  <c r="F19" i="33" a="1"/>
  <c r="F19" i="33" s="1"/>
  <c r="G19" i="33"/>
  <c r="F8" i="33" a="1"/>
  <c r="F8" i="33" s="1"/>
  <c r="G8" i="33"/>
  <c r="F4" i="33" a="1"/>
  <c r="F4" i="33" s="1"/>
  <c r="G4" i="33"/>
  <c r="G46" i="33"/>
  <c r="F46" i="33" a="1"/>
  <c r="F46" i="33" s="1"/>
  <c r="G42" i="33"/>
  <c r="F42" i="33" a="1"/>
  <c r="F42" i="33" s="1"/>
  <c r="G38" i="33"/>
  <c r="F38" i="33" a="1"/>
  <c r="F38" i="33" s="1"/>
  <c r="G34" i="33"/>
  <c r="F34" i="33" a="1"/>
  <c r="F34" i="33" s="1"/>
  <c r="G30" i="33"/>
  <c r="F30" i="33" a="1"/>
  <c r="F30" i="33" s="1"/>
  <c r="G26" i="33"/>
  <c r="F26" i="33" a="1"/>
  <c r="F26" i="33" s="1"/>
  <c r="G14" i="33"/>
  <c r="F14" i="33" a="1"/>
  <c r="F14" i="33" s="1"/>
  <c r="G22" i="33"/>
  <c r="F22" i="33" a="1"/>
  <c r="F22" i="33" s="1"/>
  <c r="G18" i="33"/>
  <c r="F18" i="33" a="1"/>
  <c r="F18" i="33" s="1"/>
  <c r="N3" i="36" a="1"/>
  <c r="N3" i="36" s="1"/>
  <c r="O3" i="36"/>
  <c r="I3" i="36" a="1"/>
  <c r="I3" i="36" s="1"/>
  <c r="G3" i="35"/>
  <c r="O3" i="34"/>
  <c r="I3" i="34" a="1"/>
  <c r="I3" i="34" s="1"/>
  <c r="N3" i="34" a="1"/>
  <c r="N3" i="34" s="1"/>
  <c r="G3" i="34"/>
  <c r="A3" i="34" a="1"/>
  <c r="A3" i="34" s="1"/>
  <c r="F3" i="34" a="1"/>
  <c r="F3" i="34" s="1"/>
  <c r="O3" i="35"/>
  <c r="I3" i="35" a="1"/>
  <c r="I3" i="35" s="1"/>
  <c r="N3" i="35" a="1"/>
  <c r="N3" i="35" s="1"/>
  <c r="F3" i="35" a="1"/>
  <c r="F3" i="35" s="1"/>
  <c r="A3" i="35" a="1"/>
  <c r="A3" i="35" s="1"/>
  <c r="O3" i="30"/>
  <c r="I3" i="30" a="1"/>
  <c r="I3" i="30" s="1"/>
  <c r="N3" i="30" a="1"/>
  <c r="N3" i="30" s="1"/>
  <c r="G3" i="30"/>
  <c r="A3" i="30" a="1"/>
  <c r="A3" i="30" s="1"/>
  <c r="F3" i="30" a="1"/>
  <c r="F3" i="30" s="1"/>
  <c r="O18" i="31"/>
  <c r="I18" i="31" a="1"/>
  <c r="I18" i="31" s="1"/>
  <c r="N18" i="31" a="1"/>
  <c r="N18" i="31" s="1"/>
  <c r="N31" i="31" a="1"/>
  <c r="N31" i="31" s="1"/>
  <c r="O31" i="31"/>
  <c r="I31" i="31" a="1"/>
  <c r="I31" i="31" s="1"/>
  <c r="N27" i="31" a="1"/>
  <c r="N27" i="31" s="1"/>
  <c r="I27" i="31" a="1"/>
  <c r="I27" i="31" s="1"/>
  <c r="O27" i="31"/>
  <c r="N15" i="31" a="1"/>
  <c r="N15" i="31" s="1"/>
  <c r="O15" i="31"/>
  <c r="I15" i="31" a="1"/>
  <c r="I15" i="31" s="1"/>
  <c r="N11" i="31" a="1"/>
  <c r="N11" i="31" s="1"/>
  <c r="I11" i="31" a="1"/>
  <c r="I11" i="31" s="1"/>
  <c r="O11" i="31"/>
  <c r="N7" i="31" a="1"/>
  <c r="N7" i="31" s="1"/>
  <c r="O7" i="31"/>
  <c r="I7" i="31" a="1"/>
  <c r="I7" i="31" s="1"/>
  <c r="N20" i="31" a="1"/>
  <c r="N20" i="31" s="1"/>
  <c r="I20" i="31" a="1"/>
  <c r="I20" i="31" s="1"/>
  <c r="O20" i="31"/>
  <c r="I30" i="31" a="1"/>
  <c r="I30" i="31" s="1"/>
  <c r="N30" i="31" a="1"/>
  <c r="N30" i="31" s="1"/>
  <c r="O30" i="31"/>
  <c r="N24" i="31" a="1"/>
  <c r="N24" i="31" s="1"/>
  <c r="O24" i="31"/>
  <c r="I24" i="31" a="1"/>
  <c r="I24" i="31" s="1"/>
  <c r="I14" i="31" a="1"/>
  <c r="I14" i="31" s="1"/>
  <c r="N14" i="31" a="1"/>
  <c r="N14" i="31" s="1"/>
  <c r="O14" i="31"/>
  <c r="O10" i="31"/>
  <c r="I10" i="31" a="1"/>
  <c r="I10" i="31" s="1"/>
  <c r="N10" i="31" a="1"/>
  <c r="N10" i="31" s="1"/>
  <c r="I6" i="31" a="1"/>
  <c r="I6" i="31" s="1"/>
  <c r="N6" i="31" a="1"/>
  <c r="N6" i="31" s="1"/>
  <c r="O6" i="31"/>
  <c r="N23" i="31" a="1"/>
  <c r="N23" i="31" s="1"/>
  <c r="O23" i="31"/>
  <c r="I23" i="31" a="1"/>
  <c r="I23" i="31" s="1"/>
  <c r="N19" i="31" a="1"/>
  <c r="N19" i="31" s="1"/>
  <c r="I19" i="31" a="1"/>
  <c r="I19" i="31" s="1"/>
  <c r="O19" i="31"/>
  <c r="O26" i="31"/>
  <c r="I26" i="31" a="1"/>
  <c r="I26" i="31" s="1"/>
  <c r="N26" i="31" a="1"/>
  <c r="N26" i="31" s="1"/>
  <c r="I29" i="31" a="1"/>
  <c r="I29" i="31" s="1"/>
  <c r="N29" i="31" a="1"/>
  <c r="N29" i="31" s="1"/>
  <c r="O29" i="31"/>
  <c r="O17" i="31"/>
  <c r="I17" i="31" a="1"/>
  <c r="I17" i="31" s="1"/>
  <c r="N17" i="31" a="1"/>
  <c r="N17" i="31" s="1"/>
  <c r="I13" i="31" a="1"/>
  <c r="I13" i="31" s="1"/>
  <c r="N13" i="31" a="1"/>
  <c r="N13" i="31" s="1"/>
  <c r="O13" i="31"/>
  <c r="O9" i="31"/>
  <c r="I9" i="31" a="1"/>
  <c r="I9" i="31" s="1"/>
  <c r="N9" i="31" a="1"/>
  <c r="N9" i="31" s="1"/>
  <c r="I5" i="31" a="1"/>
  <c r="I5" i="31" s="1"/>
  <c r="N5" i="31" a="1"/>
  <c r="N5" i="31" s="1"/>
  <c r="O5" i="31"/>
  <c r="I22" i="31" a="1"/>
  <c r="I22" i="31" s="1"/>
  <c r="N22" i="31" a="1"/>
  <c r="N22" i="31" s="1"/>
  <c r="O22" i="31"/>
  <c r="O25" i="31"/>
  <c r="I25" i="31" a="1"/>
  <c r="I25" i="31" s="1"/>
  <c r="N25" i="31" a="1"/>
  <c r="N25" i="31" s="1"/>
  <c r="N32" i="31" a="1"/>
  <c r="N32" i="31" s="1"/>
  <c r="O32" i="31"/>
  <c r="I32" i="31" a="1"/>
  <c r="I32" i="31" s="1"/>
  <c r="N28" i="31" a="1"/>
  <c r="N28" i="31" s="1"/>
  <c r="I28" i="31" a="1"/>
  <c r="I28" i="31" s="1"/>
  <c r="O28" i="31"/>
  <c r="N16" i="31" a="1"/>
  <c r="N16" i="31" s="1"/>
  <c r="O16" i="31"/>
  <c r="I16" i="31" a="1"/>
  <c r="I16" i="31" s="1"/>
  <c r="N12" i="31" a="1"/>
  <c r="N12" i="31" s="1"/>
  <c r="I12" i="31" a="1"/>
  <c r="I12" i="31" s="1"/>
  <c r="O12" i="31"/>
  <c r="N8" i="31" a="1"/>
  <c r="N8" i="31" s="1"/>
  <c r="O8" i="31"/>
  <c r="I8" i="31" a="1"/>
  <c r="I8" i="31" s="1"/>
  <c r="N4" i="31" a="1"/>
  <c r="N4" i="31" s="1"/>
  <c r="I4" i="31" a="1"/>
  <c r="I4" i="31" s="1"/>
  <c r="O4" i="31"/>
  <c r="I21" i="31" a="1"/>
  <c r="I21" i="31" s="1"/>
  <c r="N21" i="31" a="1"/>
  <c r="N21" i="31" s="1"/>
  <c r="O21" i="31"/>
  <c r="A16" i="31" a="1"/>
  <c r="A16" i="31" s="1"/>
  <c r="F16" i="31" a="1"/>
  <c r="F16" i="31" s="1"/>
  <c r="G16" i="31"/>
  <c r="G38" i="31"/>
  <c r="F38" i="31" a="1"/>
  <c r="F38" i="31" s="1"/>
  <c r="A38" i="31" a="1"/>
  <c r="A38" i="31" s="1"/>
  <c r="F34" i="31" a="1"/>
  <c r="F34" i="31" s="1"/>
  <c r="G34" i="31"/>
  <c r="A34" i="31" a="1"/>
  <c r="A34" i="31" s="1"/>
  <c r="G30" i="31"/>
  <c r="A30" i="31" a="1"/>
  <c r="A30" i="31" s="1"/>
  <c r="F30" i="31" a="1"/>
  <c r="F30" i="31" s="1"/>
  <c r="A26" i="31" a="1"/>
  <c r="A26" i="31" s="1"/>
  <c r="F26" i="31" a="1"/>
  <c r="F26" i="31" s="1"/>
  <c r="G26" i="31"/>
  <c r="G37" i="31"/>
  <c r="A37" i="31" a="1"/>
  <c r="A37" i="31" s="1"/>
  <c r="F37" i="31" a="1"/>
  <c r="F37" i="31" s="1"/>
  <c r="A33" i="31" a="1"/>
  <c r="A33" i="31" s="1"/>
  <c r="F33" i="31" a="1"/>
  <c r="F33" i="31" s="1"/>
  <c r="G33" i="31"/>
  <c r="A29" i="31" a="1"/>
  <c r="A29" i="31" s="1"/>
  <c r="F29" i="31" a="1"/>
  <c r="F29" i="31" s="1"/>
  <c r="G29" i="31"/>
  <c r="F25" i="31" a="1"/>
  <c r="F25" i="31" s="1"/>
  <c r="A25" i="31" a="1"/>
  <c r="A25" i="31" s="1"/>
  <c r="G25" i="31"/>
  <c r="A36" i="31" a="1"/>
  <c r="A36" i="31" s="1"/>
  <c r="F36" i="31" a="1"/>
  <c r="F36" i="31" s="1"/>
  <c r="G36" i="31"/>
  <c r="F32" i="31" a="1"/>
  <c r="F32" i="31" s="1"/>
  <c r="A32" i="31" a="1"/>
  <c r="A32" i="31" s="1"/>
  <c r="G32" i="31"/>
  <c r="G28" i="31"/>
  <c r="F28" i="31" a="1"/>
  <c r="F28" i="31" s="1"/>
  <c r="A28" i="31" a="1"/>
  <c r="A28" i="31" s="1"/>
  <c r="G24" i="31"/>
  <c r="F24" i="31" a="1"/>
  <c r="F24" i="31" s="1"/>
  <c r="A24" i="31" a="1"/>
  <c r="A24" i="31" s="1"/>
  <c r="F35" i="31" a="1"/>
  <c r="F35" i="31" s="1"/>
  <c r="G35" i="31"/>
  <c r="A35" i="31" a="1"/>
  <c r="A35" i="31" s="1"/>
  <c r="A31" i="31" a="1"/>
  <c r="A31" i="31" s="1"/>
  <c r="G31" i="31"/>
  <c r="F31" i="31" a="1"/>
  <c r="F31" i="31" s="1"/>
  <c r="G27" i="31"/>
  <c r="A27" i="31" a="1"/>
  <c r="A27" i="31" s="1"/>
  <c r="F27" i="31" a="1"/>
  <c r="F27" i="31" s="1"/>
  <c r="G23" i="31"/>
  <c r="A23" i="31" a="1"/>
  <c r="A23" i="31" s="1"/>
  <c r="F23" i="31" a="1"/>
  <c r="F23" i="31" s="1"/>
  <c r="F20" i="31" a="1"/>
  <c r="F20" i="31" s="1"/>
  <c r="A22" i="31" a="1"/>
  <c r="A22" i="31" s="1"/>
  <c r="G19" i="31"/>
  <c r="G17" i="31"/>
  <c r="G22" i="31"/>
  <c r="F8" i="31" a="1"/>
  <c r="F8" i="31" s="1"/>
  <c r="G8" i="31"/>
  <c r="A8" i="31" a="1"/>
  <c r="A8" i="31" s="1"/>
  <c r="A6" i="31" a="1"/>
  <c r="A6" i="31" s="1"/>
  <c r="F6" i="31" a="1"/>
  <c r="F6" i="31" s="1"/>
  <c r="G6" i="31"/>
  <c r="A10" i="31" a="1"/>
  <c r="A10" i="31" s="1"/>
  <c r="F10" i="31" a="1"/>
  <c r="F10" i="31" s="1"/>
  <c r="G10" i="31"/>
  <c r="G5" i="31"/>
  <c r="F5" i="31" a="1"/>
  <c r="F5" i="31" s="1"/>
  <c r="A5" i="31" a="1"/>
  <c r="A5" i="31" s="1"/>
  <c r="G13" i="31"/>
  <c r="F13" i="31" a="1"/>
  <c r="F13" i="31" s="1"/>
  <c r="A13" i="31" a="1"/>
  <c r="A13" i="31" s="1"/>
  <c r="F9" i="31" a="1"/>
  <c r="F9" i="31" s="1"/>
  <c r="G9" i="31"/>
  <c r="A9" i="31" a="1"/>
  <c r="A9" i="31" s="1"/>
  <c r="F4" i="31" a="1"/>
  <c r="F4" i="31" s="1"/>
  <c r="A4" i="31" a="1"/>
  <c r="A4" i="31" s="1"/>
  <c r="G4" i="31"/>
  <c r="A15" i="31" a="1"/>
  <c r="A15" i="31" s="1"/>
  <c r="F15" i="31" a="1"/>
  <c r="F15" i="31" s="1"/>
  <c r="G15" i="31"/>
  <c r="A7" i="31" a="1"/>
  <c r="A7" i="31" s="1"/>
  <c r="F7" i="31" a="1"/>
  <c r="F7" i="31" s="1"/>
  <c r="G7" i="31"/>
  <c r="F12" i="31" a="1"/>
  <c r="F12" i="31" s="1"/>
  <c r="A12" i="31" a="1"/>
  <c r="A12" i="31" s="1"/>
  <c r="G12" i="31"/>
  <c r="A14" i="31" a="1"/>
  <c r="A14" i="31" s="1"/>
  <c r="F14" i="31" a="1"/>
  <c r="F14" i="31" s="1"/>
  <c r="G14" i="31"/>
  <c r="F11" i="31" a="1"/>
  <c r="F11" i="31" s="1"/>
  <c r="A11" i="31" a="1"/>
  <c r="A11" i="31" s="1"/>
  <c r="G11" i="31"/>
  <c r="I28" i="29" a="1"/>
  <c r="I28" i="29" s="1"/>
  <c r="N28" i="29" a="1"/>
  <c r="N28" i="29" s="1"/>
  <c r="O28" i="29"/>
  <c r="N24" i="29" a="1"/>
  <c r="N24" i="29" s="1"/>
  <c r="O24" i="29"/>
  <c r="I24" i="29" a="1"/>
  <c r="I24" i="29" s="1"/>
  <c r="N38" i="29" a="1"/>
  <c r="N38" i="29" s="1"/>
  <c r="I38" i="29" a="1"/>
  <c r="I38" i="29" s="1"/>
  <c r="O38" i="29"/>
  <c r="N16" i="29" a="1"/>
  <c r="N16" i="29" s="1"/>
  <c r="O16" i="29"/>
  <c r="I16" i="29" a="1"/>
  <c r="I16" i="29" s="1"/>
  <c r="O12" i="29"/>
  <c r="I12" i="29" a="1"/>
  <c r="I12" i="29" s="1"/>
  <c r="N12" i="29" a="1"/>
  <c r="N12" i="29" s="1"/>
  <c r="N8" i="29" a="1"/>
  <c r="N8" i="29" s="1"/>
  <c r="O8" i="29"/>
  <c r="I8" i="29" a="1"/>
  <c r="I8" i="29" s="1"/>
  <c r="O4" i="29"/>
  <c r="I4" i="29" a="1"/>
  <c r="I4" i="29" s="1"/>
  <c r="N4" i="29" a="1"/>
  <c r="N4" i="29" s="1"/>
  <c r="O37" i="29"/>
  <c r="I37" i="29" a="1"/>
  <c r="I37" i="29" s="1"/>
  <c r="N37" i="29" a="1"/>
  <c r="N37" i="29" s="1"/>
  <c r="N30" i="29" a="1"/>
  <c r="N30" i="29" s="1"/>
  <c r="O30" i="29"/>
  <c r="I30" i="29" a="1"/>
  <c r="I30" i="29" s="1"/>
  <c r="N45" i="29" a="1"/>
  <c r="N45" i="29" s="1"/>
  <c r="O45" i="29"/>
  <c r="I45" i="29" a="1"/>
  <c r="I45" i="29" s="1"/>
  <c r="N27" i="29" a="1"/>
  <c r="N27" i="29" s="1"/>
  <c r="O27" i="29"/>
  <c r="I27" i="29" a="1"/>
  <c r="I27" i="29" s="1"/>
  <c r="N48" i="29" a="1"/>
  <c r="N48" i="29" s="1"/>
  <c r="I48" i="29" a="1"/>
  <c r="I48" i="29" s="1"/>
  <c r="O48" i="29"/>
  <c r="N44" i="29" a="1"/>
  <c r="N44" i="29" s="1"/>
  <c r="O44" i="29"/>
  <c r="I44" i="29" a="1"/>
  <c r="I44" i="29" s="1"/>
  <c r="N36" i="29" a="1"/>
  <c r="N36" i="29" s="1"/>
  <c r="O36" i="29"/>
  <c r="I36" i="29" a="1"/>
  <c r="I36" i="29" s="1"/>
  <c r="N19" i="29" a="1"/>
  <c r="N19" i="29" s="1"/>
  <c r="O19" i="29"/>
  <c r="I19" i="29" a="1"/>
  <c r="I19" i="29" s="1"/>
  <c r="N15" i="29" a="1"/>
  <c r="N15" i="29" s="1"/>
  <c r="I15" i="29" a="1"/>
  <c r="I15" i="29" s="1"/>
  <c r="O15" i="29"/>
  <c r="N11" i="29" a="1"/>
  <c r="N11" i="29" s="1"/>
  <c r="O11" i="29"/>
  <c r="I11" i="29" a="1"/>
  <c r="I11" i="29" s="1"/>
  <c r="N7" i="29" a="1"/>
  <c r="N7" i="29" s="1"/>
  <c r="I7" i="29" a="1"/>
  <c r="I7" i="29" s="1"/>
  <c r="O7" i="29"/>
  <c r="O20" i="29"/>
  <c r="I20" i="29" a="1"/>
  <c r="I20" i="29" s="1"/>
  <c r="N20" i="29" a="1"/>
  <c r="N20" i="29" s="1"/>
  <c r="N23" i="29" a="1"/>
  <c r="N23" i="29" s="1"/>
  <c r="I23" i="29" a="1"/>
  <c r="I23" i="29" s="1"/>
  <c r="O23" i="29"/>
  <c r="N47" i="29" a="1"/>
  <c r="N47" i="29" s="1"/>
  <c r="O47" i="29"/>
  <c r="I47" i="29" a="1"/>
  <c r="I47" i="29" s="1"/>
  <c r="O41" i="29"/>
  <c r="N41" i="29" a="1"/>
  <c r="N41" i="29" s="1"/>
  <c r="I41" i="29" a="1"/>
  <c r="I41" i="29" s="1"/>
  <c r="O18" i="29"/>
  <c r="I18" i="29" a="1"/>
  <c r="I18" i="29" s="1"/>
  <c r="N18" i="29" a="1"/>
  <c r="N18" i="29" s="1"/>
  <c r="N14" i="29" a="1"/>
  <c r="N14" i="29" s="1"/>
  <c r="I14" i="29" a="1"/>
  <c r="I14" i="29" s="1"/>
  <c r="O14" i="29"/>
  <c r="O10" i="29"/>
  <c r="I10" i="29" a="1"/>
  <c r="I10" i="29" s="1"/>
  <c r="N10" i="29" a="1"/>
  <c r="N10" i="29" s="1"/>
  <c r="N6" i="29" a="1"/>
  <c r="N6" i="29" s="1"/>
  <c r="I6" i="29" a="1"/>
  <c r="I6" i="29" s="1"/>
  <c r="O6" i="29"/>
  <c r="N22" i="29" a="1"/>
  <c r="N22" i="29" s="1"/>
  <c r="I22" i="29" a="1"/>
  <c r="I22" i="29" s="1"/>
  <c r="O22" i="29"/>
  <c r="N39" i="29" a="1"/>
  <c r="N39" i="29" s="1"/>
  <c r="I39" i="29" a="1"/>
  <c r="I39" i="29" s="1"/>
  <c r="O39" i="29"/>
  <c r="O46" i="29"/>
  <c r="I46" i="29" a="1"/>
  <c r="I46" i="29" s="1"/>
  <c r="N46" i="29" a="1"/>
  <c r="N46" i="29" s="1"/>
  <c r="N25" i="29" a="1"/>
  <c r="N25" i="29" s="1"/>
  <c r="O25" i="29"/>
  <c r="I25" i="29" a="1"/>
  <c r="I25" i="29" s="1"/>
  <c r="O29" i="29"/>
  <c r="I29" i="29" a="1"/>
  <c r="I29" i="29" s="1"/>
  <c r="N29" i="29" a="1"/>
  <c r="N29" i="29" s="1"/>
  <c r="N42" i="29" a="1"/>
  <c r="N42" i="29" s="1"/>
  <c r="O42" i="29"/>
  <c r="I42" i="29" a="1"/>
  <c r="I42" i="29" s="1"/>
  <c r="I17" i="29" a="1"/>
  <c r="I17" i="29" s="1"/>
  <c r="N17" i="29" a="1"/>
  <c r="N17" i="29" s="1"/>
  <c r="O17" i="29"/>
  <c r="I13" i="29" a="1"/>
  <c r="I13" i="29" s="1"/>
  <c r="O13" i="29"/>
  <c r="N13" i="29" a="1"/>
  <c r="N13" i="29" s="1"/>
  <c r="I9" i="29" a="1"/>
  <c r="I9" i="29" s="1"/>
  <c r="N9" i="29" a="1"/>
  <c r="N9" i="29" s="1"/>
  <c r="O9" i="29"/>
  <c r="I5" i="29" a="1"/>
  <c r="I5" i="29" s="1"/>
  <c r="O5" i="29"/>
  <c r="N5" i="29" a="1"/>
  <c r="N5" i="29" s="1"/>
  <c r="O31" i="29"/>
  <c r="G8" i="29"/>
  <c r="A8" i="29" a="1"/>
  <c r="A8" i="29" s="1"/>
  <c r="F8" i="29" a="1"/>
  <c r="F8" i="29" s="1"/>
  <c r="A4" i="29" a="1"/>
  <c r="A4" i="29" s="1"/>
  <c r="F4" i="29" a="1"/>
  <c r="F4" i="29" s="1"/>
  <c r="G4" i="29"/>
  <c r="A32" i="29" a="1"/>
  <c r="A32" i="29" s="1"/>
  <c r="G32" i="29"/>
  <c r="F32" i="29" a="1"/>
  <c r="F32" i="29" s="1"/>
  <c r="G28" i="29"/>
  <c r="F28" i="29" a="1"/>
  <c r="F28" i="29" s="1"/>
  <c r="A28" i="29" a="1"/>
  <c r="A28" i="29" s="1"/>
  <c r="A24" i="29" a="1"/>
  <c r="A24" i="29" s="1"/>
  <c r="G24" i="29"/>
  <c r="F24" i="29" a="1"/>
  <c r="F24" i="29" s="1"/>
  <c r="G20" i="29"/>
  <c r="F20" i="29" a="1"/>
  <c r="F20" i="29" s="1"/>
  <c r="A20" i="29" a="1"/>
  <c r="A20" i="29" s="1"/>
  <c r="G35" i="29"/>
  <c r="A35" i="29" a="1"/>
  <c r="A35" i="29" s="1"/>
  <c r="F35" i="29" a="1"/>
  <c r="F35" i="29" s="1"/>
  <c r="A31" i="29" a="1"/>
  <c r="A31" i="29" s="1"/>
  <c r="F31" i="29" a="1"/>
  <c r="F31" i="29" s="1"/>
  <c r="G31" i="29"/>
  <c r="G27" i="29"/>
  <c r="A27" i="29" a="1"/>
  <c r="A27" i="29" s="1"/>
  <c r="F27" i="29" a="1"/>
  <c r="F27" i="29" s="1"/>
  <c r="A23" i="29" a="1"/>
  <c r="A23" i="29" s="1"/>
  <c r="F23" i="29" a="1"/>
  <c r="F23" i="29" s="1"/>
  <c r="G23" i="29"/>
  <c r="G19" i="29"/>
  <c r="A19" i="29" a="1"/>
  <c r="A19" i="29" s="1"/>
  <c r="F19" i="29" a="1"/>
  <c r="F19" i="29" s="1"/>
  <c r="F10" i="29" a="1"/>
  <c r="F10" i="29" s="1"/>
  <c r="A10" i="29" a="1"/>
  <c r="A10" i="29" s="1"/>
  <c r="G10" i="29"/>
  <c r="A6" i="29" a="1"/>
  <c r="A6" i="29" s="1"/>
  <c r="F6" i="29" a="1"/>
  <c r="F6" i="29" s="1"/>
  <c r="G6" i="29"/>
  <c r="G34" i="29"/>
  <c r="F34" i="29" a="1"/>
  <c r="F34" i="29" s="1"/>
  <c r="A34" i="29" a="1"/>
  <c r="A34" i="29" s="1"/>
  <c r="F30" i="29" a="1"/>
  <c r="F30" i="29" s="1"/>
  <c r="A30" i="29" a="1"/>
  <c r="A30" i="29" s="1"/>
  <c r="G30" i="29"/>
  <c r="G26" i="29"/>
  <c r="F26" i="29" a="1"/>
  <c r="F26" i="29" s="1"/>
  <c r="A26" i="29" a="1"/>
  <c r="A26" i="29" s="1"/>
  <c r="F22" i="29" a="1"/>
  <c r="F22" i="29" s="1"/>
  <c r="A22" i="29" a="1"/>
  <c r="A22" i="29" s="1"/>
  <c r="G22" i="29"/>
  <c r="G18" i="29"/>
  <c r="F18" i="29" a="1"/>
  <c r="F18" i="29" s="1"/>
  <c r="A18" i="29" a="1"/>
  <c r="A18" i="29" s="1"/>
  <c r="A7" i="29" a="1"/>
  <c r="A7" i="29" s="1"/>
  <c r="F7" i="29" a="1"/>
  <c r="F7" i="29" s="1"/>
  <c r="G7" i="29"/>
  <c r="A3" i="29" a="1"/>
  <c r="A3" i="29" s="1"/>
  <c r="F3" i="29" a="1"/>
  <c r="F3" i="29" s="1"/>
  <c r="G3" i="29"/>
  <c r="F5" i="29" a="1"/>
  <c r="F5" i="29" s="1"/>
  <c r="G5" i="29"/>
  <c r="A5" i="29" a="1"/>
  <c r="A5" i="29" s="1"/>
  <c r="A33" i="29" a="1"/>
  <c r="A33" i="29" s="1"/>
  <c r="F33" i="29" a="1"/>
  <c r="F33" i="29" s="1"/>
  <c r="G33" i="29"/>
  <c r="F29" i="29" a="1"/>
  <c r="F29" i="29" s="1"/>
  <c r="G29" i="29"/>
  <c r="A29" i="29" a="1"/>
  <c r="A29" i="29" s="1"/>
  <c r="A25" i="29" a="1"/>
  <c r="A25" i="29" s="1"/>
  <c r="F25" i="29" a="1"/>
  <c r="F25" i="29" s="1"/>
  <c r="G25" i="29"/>
  <c r="F21" i="29" a="1"/>
  <c r="F21" i="29" s="1"/>
  <c r="G21" i="29"/>
  <c r="A21" i="29" a="1"/>
  <c r="A21" i="29" s="1"/>
  <c r="A17" i="29" a="1"/>
  <c r="A17" i="29" s="1"/>
  <c r="F17" i="29" a="1"/>
  <c r="F17" i="29" s="1"/>
  <c r="G17" i="29"/>
  <c r="A13" i="29" a="1"/>
  <c r="A13" i="29" s="1"/>
  <c r="F11" i="29" a="1"/>
  <c r="F11" i="29" s="1"/>
  <c r="N3" i="29" a="1"/>
  <c r="N3" i="29" s="1"/>
  <c r="G15" i="29"/>
  <c r="A11" i="29" a="1"/>
  <c r="A11" i="29" s="1"/>
  <c r="F15" i="29" a="1"/>
  <c r="F15" i="29" s="1"/>
  <c r="G13" i="29"/>
  <c r="G9" i="29"/>
  <c r="A9" i="29" a="1"/>
  <c r="A9" i="29" s="1"/>
  <c r="O3" i="29"/>
  <c r="I62" i="28" a="1"/>
  <c r="I62" i="28" s="1"/>
  <c r="I72" i="28" a="1"/>
  <c r="I72" i="28" s="1"/>
  <c r="I102" i="28" a="1"/>
  <c r="I102" i="28" s="1"/>
  <c r="O102" i="28"/>
  <c r="O74" i="28"/>
  <c r="I74" i="28" a="1"/>
  <c r="I74" i="28" s="1"/>
  <c r="N74" i="28" a="1"/>
  <c r="N74" i="28" s="1"/>
  <c r="O78" i="28"/>
  <c r="I78" i="28" a="1"/>
  <c r="I78" i="28" s="1"/>
  <c r="O82" i="28"/>
  <c r="I82" i="28" a="1"/>
  <c r="I82" i="28" s="1"/>
  <c r="N82" i="28" a="1"/>
  <c r="N82" i="28" s="1"/>
  <c r="O86" i="28"/>
  <c r="I86" i="28" a="1"/>
  <c r="I86" i="28" s="1"/>
  <c r="O90" i="28"/>
  <c r="I90" i="28" a="1"/>
  <c r="I90" i="28" s="1"/>
  <c r="N90" i="28" a="1"/>
  <c r="N90" i="28" s="1"/>
  <c r="O94" i="28"/>
  <c r="I94" i="28" a="1"/>
  <c r="I94" i="28" s="1"/>
  <c r="O98" i="28"/>
  <c r="I98" i="28" a="1"/>
  <c r="I98" i="28" s="1"/>
  <c r="N98" i="28" a="1"/>
  <c r="N98" i="28" s="1"/>
  <c r="N71" i="28" a="1"/>
  <c r="N71" i="28" s="1"/>
  <c r="I71" i="28" a="1"/>
  <c r="I71" i="28" s="1"/>
  <c r="O71" i="28"/>
  <c r="N79" i="28" a="1"/>
  <c r="N79" i="28" s="1"/>
  <c r="I79" i="28" a="1"/>
  <c r="I79" i="28" s="1"/>
  <c r="O79" i="28"/>
  <c r="N87" i="28" a="1"/>
  <c r="N87" i="28" s="1"/>
  <c r="I87" i="28" a="1"/>
  <c r="I87" i="28" s="1"/>
  <c r="O87" i="28"/>
  <c r="N91" i="28" a="1"/>
  <c r="N91" i="28" s="1"/>
  <c r="I91" i="28" a="1"/>
  <c r="I91" i="28" s="1"/>
  <c r="N95" i="28" a="1"/>
  <c r="N95" i="28" s="1"/>
  <c r="I95" i="28" a="1"/>
  <c r="I95" i="28" s="1"/>
  <c r="O95" i="28"/>
  <c r="O103" i="28"/>
  <c r="I103" i="28" a="1"/>
  <c r="I103" i="28" s="1"/>
  <c r="O106" i="28"/>
  <c r="I106" i="28" a="1"/>
  <c r="I106" i="28" s="1"/>
  <c r="N75" i="28" a="1"/>
  <c r="N75" i="28" s="1"/>
  <c r="I75" i="28" a="1"/>
  <c r="I75" i="28" s="1"/>
  <c r="N83" i="28" a="1"/>
  <c r="N83" i="28" s="1"/>
  <c r="I83" i="28" a="1"/>
  <c r="I83" i="28" s="1"/>
  <c r="O72" i="28"/>
  <c r="N94" i="28" a="1"/>
  <c r="N94" i="28" s="1"/>
  <c r="I80" i="28" a="1"/>
  <c r="I80" i="28" s="1"/>
  <c r="O107" i="28"/>
  <c r="I107" i="28" a="1"/>
  <c r="I107" i="28" s="1"/>
  <c r="N107" i="28" a="1"/>
  <c r="N107" i="28" s="1"/>
  <c r="N99" i="28" a="1"/>
  <c r="N99" i="28" s="1"/>
  <c r="I99" i="28" a="1"/>
  <c r="I99" i="28" s="1"/>
  <c r="N104" i="28" a="1"/>
  <c r="N104" i="28" s="1"/>
  <c r="I104" i="28" a="1"/>
  <c r="I104" i="28" s="1"/>
  <c r="O104" i="28"/>
  <c r="N76" i="28" a="1"/>
  <c r="N76" i="28" s="1"/>
  <c r="O76" i="28"/>
  <c r="N84" i="28" a="1"/>
  <c r="N84" i="28" s="1"/>
  <c r="O84" i="28"/>
  <c r="N92" i="28" a="1"/>
  <c r="N92" i="28" s="1"/>
  <c r="O92" i="28"/>
  <c r="N86" i="28" a="1"/>
  <c r="N86" i="28" s="1"/>
  <c r="I88" i="28" a="1"/>
  <c r="I88" i="28" s="1"/>
  <c r="N101" i="28" a="1"/>
  <c r="N101" i="28" s="1"/>
  <c r="O101" i="28"/>
  <c r="O73" i="28"/>
  <c r="I73" i="28" a="1"/>
  <c r="I73" i="28" s="1"/>
  <c r="I77" i="28" a="1"/>
  <c r="I77" i="28" s="1"/>
  <c r="O77" i="28"/>
  <c r="N77" i="28" a="1"/>
  <c r="N77" i="28" s="1"/>
  <c r="O81" i="28"/>
  <c r="I81" i="28" a="1"/>
  <c r="I81" i="28" s="1"/>
  <c r="I85" i="28" a="1"/>
  <c r="I85" i="28" s="1"/>
  <c r="O85" i="28"/>
  <c r="N85" i="28" a="1"/>
  <c r="N85" i="28" s="1"/>
  <c r="O89" i="28"/>
  <c r="I89" i="28" a="1"/>
  <c r="I89" i="28" s="1"/>
  <c r="I93" i="28" a="1"/>
  <c r="I93" i="28" s="1"/>
  <c r="O93" i="28"/>
  <c r="N93" i="28" a="1"/>
  <c r="N93" i="28" s="1"/>
  <c r="O97" i="28"/>
  <c r="I97" i="28" a="1"/>
  <c r="I97" i="28" s="1"/>
  <c r="N108" i="28" a="1"/>
  <c r="N108" i="28" s="1"/>
  <c r="I108" i="28" a="1"/>
  <c r="I108" i="28" s="1"/>
  <c r="O65" i="28"/>
  <c r="O57" i="28"/>
  <c r="O70" i="28"/>
  <c r="N68" i="28" a="1"/>
  <c r="N68" i="28" s="1"/>
  <c r="O62" i="28"/>
  <c r="N60" i="28" a="1"/>
  <c r="N60" i="28" s="1"/>
  <c r="O54" i="28"/>
  <c r="N70" i="28" a="1"/>
  <c r="N70" i="28" s="1"/>
  <c r="O64" i="28"/>
  <c r="N62" i="28" a="1"/>
  <c r="N62" i="28" s="1"/>
  <c r="O56" i="28"/>
  <c r="N54" i="28" a="1"/>
  <c r="N54" i="28" s="1"/>
  <c r="I68" i="28" a="1"/>
  <c r="I68" i="28" s="1"/>
  <c r="I60" i="28" a="1"/>
  <c r="I60" i="28" s="1"/>
  <c r="N66" i="28" a="1"/>
  <c r="N66" i="28" s="1"/>
  <c r="N58" i="28" a="1"/>
  <c r="N58" i="28" s="1"/>
  <c r="C53" i="28" l="1" a="1"/>
  <c r="C53" i="28" s="1"/>
  <c r="D53" i="28" a="1"/>
  <c r="D53" i="28" s="1"/>
  <c r="C54" i="28" a="1"/>
  <c r="C54" i="28" s="1"/>
  <c r="D54" i="28" a="1"/>
  <c r="D54" i="28" s="1"/>
  <c r="C55" i="28" a="1"/>
  <c r="C55" i="28" s="1"/>
  <c r="D55" i="28" a="1"/>
  <c r="D55" i="28" s="1"/>
  <c r="C56" i="28" a="1"/>
  <c r="C56" i="28" s="1"/>
  <c r="D56" i="28" a="1"/>
  <c r="D56" i="28" s="1"/>
  <c r="C57" i="28" a="1"/>
  <c r="C57" i="28" s="1"/>
  <c r="D57" i="28" a="1"/>
  <c r="D57" i="28" s="1"/>
  <c r="C58" i="28" a="1"/>
  <c r="C58" i="28" s="1"/>
  <c r="D58" i="28" a="1"/>
  <c r="D58" i="28" s="1"/>
  <c r="C59" i="28" a="1"/>
  <c r="C59" i="28" s="1"/>
  <c r="D59" i="28" a="1"/>
  <c r="D59" i="28" s="1"/>
  <c r="C60" i="28" a="1"/>
  <c r="C60" i="28" s="1"/>
  <c r="D60" i="28" a="1"/>
  <c r="D60" i="28" s="1"/>
  <c r="C61" i="28" a="1"/>
  <c r="C61" i="28" s="1"/>
  <c r="D61" i="28" a="1"/>
  <c r="D61" i="28" s="1"/>
  <c r="C62" i="28" a="1"/>
  <c r="C62" i="28" s="1"/>
  <c r="D62" i="28" a="1"/>
  <c r="D62" i="28" s="1"/>
  <c r="C63" i="28" a="1"/>
  <c r="C63" i="28" s="1"/>
  <c r="D63" i="28" a="1"/>
  <c r="D63" i="28" s="1"/>
  <c r="C64" i="28" a="1"/>
  <c r="C64" i="28" s="1"/>
  <c r="D64" i="28" a="1"/>
  <c r="D64" i="28" s="1"/>
  <c r="C65" i="28" a="1"/>
  <c r="C65" i="28" s="1"/>
  <c r="D65" i="28" a="1"/>
  <c r="D65" i="28" s="1"/>
  <c r="C66" i="28" a="1"/>
  <c r="C66" i="28" s="1"/>
  <c r="D66" i="28" a="1"/>
  <c r="D66" i="28" s="1"/>
  <c r="C67" i="28" a="1"/>
  <c r="C67" i="28" s="1"/>
  <c r="D67" i="28" a="1"/>
  <c r="D67" i="28" s="1"/>
  <c r="C68" i="28" a="1"/>
  <c r="C68" i="28" s="1"/>
  <c r="D68" i="28" a="1"/>
  <c r="D68" i="28" s="1"/>
  <c r="C69" i="28" a="1"/>
  <c r="C69" i="28" s="1"/>
  <c r="D69" i="28" a="1"/>
  <c r="D69" i="28" s="1"/>
  <c r="C70" i="28" a="1"/>
  <c r="C70" i="28" s="1"/>
  <c r="D70" i="28" a="1"/>
  <c r="D70" i="28" s="1"/>
  <c r="C71" i="28" a="1"/>
  <c r="C71" i="28" s="1"/>
  <c r="D71" i="28" a="1"/>
  <c r="D71" i="28" s="1"/>
  <c r="C72" i="28" a="1"/>
  <c r="C72" i="28" s="1"/>
  <c r="D72" i="28" a="1"/>
  <c r="D72" i="28" s="1"/>
  <c r="C73" i="28" a="1"/>
  <c r="C73" i="28" s="1"/>
  <c r="D73" i="28" a="1"/>
  <c r="D73" i="28" s="1"/>
  <c r="C74" i="28" a="1"/>
  <c r="C74" i="28" s="1"/>
  <c r="D74" i="28" a="1"/>
  <c r="D74" i="28" s="1"/>
  <c r="C75" i="28" a="1"/>
  <c r="C75" i="28" s="1"/>
  <c r="D75" i="28" a="1"/>
  <c r="D75" i="28" s="1"/>
  <c r="C76" i="28" a="1"/>
  <c r="C76" i="28" s="1"/>
  <c r="D76" i="28" a="1"/>
  <c r="D76" i="28" s="1"/>
  <c r="C83" i="28" a="1"/>
  <c r="C83" i="28" s="1"/>
  <c r="D83" i="28" a="1"/>
  <c r="D83" i="28" s="1"/>
  <c r="C86" i="28" a="1"/>
  <c r="C86" i="28" s="1"/>
  <c r="D86" i="28" a="1"/>
  <c r="D86" i="28" s="1"/>
  <c r="C87" i="28" a="1"/>
  <c r="C87" i="28" s="1"/>
  <c r="D87" i="28" a="1"/>
  <c r="D87" i="28" s="1"/>
  <c r="C88" i="28" a="1"/>
  <c r="C88" i="28" s="1"/>
  <c r="D88" i="28" a="1"/>
  <c r="D88" i="28" s="1"/>
  <c r="C89" i="28" a="1"/>
  <c r="C89" i="28" s="1"/>
  <c r="D89" i="28" a="1"/>
  <c r="D89" i="28" s="1"/>
  <c r="C90" i="28" a="1"/>
  <c r="C90" i="28" s="1"/>
  <c r="D90" i="28" a="1"/>
  <c r="D90" i="28" s="1"/>
  <c r="C91" i="28" a="1"/>
  <c r="C91" i="28" s="1"/>
  <c r="D91" i="28" a="1"/>
  <c r="D91" i="28" s="1"/>
  <c r="L52" i="28" a="1"/>
  <c r="L52" i="28" s="1"/>
  <c r="K52" i="28" a="1"/>
  <c r="K52" i="28" s="1"/>
  <c r="D52" i="28" a="1"/>
  <c r="D52" i="28" s="1"/>
  <c r="C52" i="28" a="1"/>
  <c r="C52" i="28" s="1"/>
  <c r="F54" i="28" l="1" a="1"/>
  <c r="F54" i="28" s="1"/>
  <c r="G69" i="28"/>
  <c r="A67" i="28" a="1"/>
  <c r="A67" i="28" s="1"/>
  <c r="A70" i="28" a="1"/>
  <c r="A70" i="28" s="1"/>
  <c r="A75" i="28" a="1"/>
  <c r="A75" i="28" s="1"/>
  <c r="A72" i="28" a="1"/>
  <c r="A72" i="28" s="1"/>
  <c r="F63" i="28" a="1"/>
  <c r="F63" i="28" s="1"/>
  <c r="F71" i="28" a="1"/>
  <c r="F71" i="28" s="1"/>
  <c r="F75" i="28" a="1"/>
  <c r="F75" i="28" s="1"/>
  <c r="F65" i="28" a="1"/>
  <c r="F65" i="28" s="1"/>
  <c r="A65" i="28" a="1"/>
  <c r="A65" i="28" s="1"/>
  <c r="F73" i="28" a="1"/>
  <c r="F73" i="28" s="1"/>
  <c r="A73" i="28" a="1"/>
  <c r="A73" i="28" s="1"/>
  <c r="F64" i="28" a="1"/>
  <c r="F64" i="28" s="1"/>
  <c r="A64" i="28" a="1"/>
  <c r="A64" i="28" s="1"/>
  <c r="A69" i="28" a="1"/>
  <c r="A69" i="28" s="1"/>
  <c r="F70" i="28" a="1"/>
  <c r="F70" i="28" s="1"/>
  <c r="A89" i="28" a="1"/>
  <c r="A89" i="28" s="1"/>
  <c r="A71" i="28" a="1"/>
  <c r="A71" i="28" s="1"/>
  <c r="F67" i="28" a="1"/>
  <c r="F67" i="28" s="1"/>
  <c r="A54" i="28" a="1"/>
  <c r="A54" i="28" s="1"/>
  <c r="A66" i="28" a="1"/>
  <c r="A66" i="28" s="1"/>
  <c r="F62" i="28" a="1"/>
  <c r="F62" i="28" s="1"/>
  <c r="A90" i="28" a="1"/>
  <c r="A90" i="28" s="1"/>
  <c r="A68" i="28" a="1"/>
  <c r="A68" i="28" s="1"/>
  <c r="A63" i="28" a="1"/>
  <c r="A63" i="28" s="1"/>
  <c r="F59" i="28" a="1"/>
  <c r="F59" i="28" s="1"/>
  <c r="A59" i="28" a="1"/>
  <c r="A59" i="28" s="1"/>
  <c r="G59" i="28"/>
  <c r="F55" i="28" a="1"/>
  <c r="F55" i="28" s="1"/>
  <c r="G55" i="28"/>
  <c r="A55" i="28" a="1"/>
  <c r="A55" i="28" s="1"/>
  <c r="G74" i="28"/>
  <c r="A74" i="28" a="1"/>
  <c r="A74" i="28" s="1"/>
  <c r="F74" i="28" a="1"/>
  <c r="F74" i="28" s="1"/>
  <c r="F58" i="28" a="1"/>
  <c r="F58" i="28" s="1"/>
  <c r="G58" i="28"/>
  <c r="A58" i="28" a="1"/>
  <c r="A58" i="28" s="1"/>
  <c r="G66" i="28"/>
  <c r="F87" i="28" a="1"/>
  <c r="F87" i="28" s="1"/>
  <c r="G87" i="28"/>
  <c r="A87" i="28" a="1"/>
  <c r="A87" i="28" s="1"/>
  <c r="F68" i="28" a="1"/>
  <c r="F68" i="28" s="1"/>
  <c r="F61" i="28" a="1"/>
  <c r="F61" i="28" s="1"/>
  <c r="G61" i="28"/>
  <c r="A61" i="28" a="1"/>
  <c r="A61" i="28" s="1"/>
  <c r="G57" i="28"/>
  <c r="F57" i="28" a="1"/>
  <c r="F57" i="28" s="1"/>
  <c r="A57" i="28" a="1"/>
  <c r="A57" i="28" s="1"/>
  <c r="F53" i="28" a="1"/>
  <c r="F53" i="28" s="1"/>
  <c r="G53" i="28"/>
  <c r="A53" i="28" a="1"/>
  <c r="A53" i="28" s="1"/>
  <c r="F76" i="28" a="1"/>
  <c r="F76" i="28" s="1"/>
  <c r="G76" i="28"/>
  <c r="A76" i="28" a="1"/>
  <c r="A76" i="28" s="1"/>
  <c r="F72" i="28" a="1"/>
  <c r="F72" i="28" s="1"/>
  <c r="G60" i="28"/>
  <c r="F60" i="28" a="1"/>
  <c r="F60" i="28" s="1"/>
  <c r="A60" i="28" a="1"/>
  <c r="A60" i="28" s="1"/>
  <c r="F56" i="28" a="1"/>
  <c r="F56" i="28" s="1"/>
  <c r="G56" i="28"/>
  <c r="A56" i="28" a="1"/>
  <c r="A56" i="28" s="1"/>
  <c r="G71" i="28"/>
  <c r="F69" i="28" a="1"/>
  <c r="F69" i="28" s="1"/>
  <c r="G63" i="28"/>
  <c r="G54" i="28"/>
  <c r="A88" i="28" a="1"/>
  <c r="A88" i="28" s="1"/>
  <c r="G68" i="28"/>
  <c r="F66" i="28" a="1"/>
  <c r="F66" i="28" s="1"/>
  <c r="F89" i="28" a="1"/>
  <c r="F89" i="28" s="1"/>
  <c r="G73" i="28"/>
  <c r="G65" i="28"/>
  <c r="G70" i="28"/>
  <c r="G67" i="28"/>
  <c r="G75" i="28"/>
  <c r="G72" i="28"/>
  <c r="G64" i="28"/>
  <c r="A85" i="28" a="1"/>
  <c r="A85" i="28" s="1"/>
  <c r="F85" i="28" a="1"/>
  <c r="F85" i="28" s="1"/>
  <c r="G85" i="28"/>
  <c r="F83" i="28" a="1"/>
  <c r="F83" i="28" s="1"/>
  <c r="G83" i="28"/>
  <c r="A83" i="28" a="1"/>
  <c r="A83" i="28" s="1"/>
  <c r="F81" i="28" a="1"/>
  <c r="F81" i="28" s="1"/>
  <c r="G81" i="28"/>
  <c r="A81" i="28" a="1"/>
  <c r="A81" i="28" s="1"/>
  <c r="G84" i="28"/>
  <c r="F84" i="28" a="1"/>
  <c r="F84" i="28" s="1"/>
  <c r="A84" i="28" a="1"/>
  <c r="A84" i="28" s="1"/>
  <c r="F80" i="28" a="1"/>
  <c r="F80" i="28" s="1"/>
  <c r="A80" i="28" a="1"/>
  <c r="A80" i="28" s="1"/>
  <c r="G80" i="28"/>
  <c r="A79" i="28" a="1"/>
  <c r="A79" i="28" s="1"/>
  <c r="F79" i="28" a="1"/>
  <c r="F79" i="28" s="1"/>
  <c r="G79" i="28"/>
  <c r="A77" i="28" a="1"/>
  <c r="A77" i="28" s="1"/>
  <c r="F77" i="28" a="1"/>
  <c r="F77" i="28" s="1"/>
  <c r="G77" i="28"/>
  <c r="F82" i="28" a="1"/>
  <c r="F82" i="28" s="1"/>
  <c r="G82" i="28"/>
  <c r="A82" i="28" a="1"/>
  <c r="A82" i="28" s="1"/>
  <c r="F78" i="28" a="1"/>
  <c r="F78" i="28" s="1"/>
  <c r="G78" i="28"/>
  <c r="A78" i="28" a="1"/>
  <c r="A78" i="28" s="1"/>
  <c r="A62" i="28" a="1"/>
  <c r="A62" i="28" s="1"/>
  <c r="G62" i="28"/>
  <c r="F91" i="28" a="1"/>
  <c r="F91" i="28" s="1"/>
  <c r="G91" i="28"/>
  <c r="A91" i="28" a="1"/>
  <c r="A91" i="28" s="1"/>
  <c r="F86" i="28" a="1"/>
  <c r="F86" i="28" s="1"/>
  <c r="G86" i="28"/>
  <c r="A86" i="28" a="1"/>
  <c r="A86" i="28" s="1"/>
  <c r="F88" i="28" a="1"/>
  <c r="F88" i="28" s="1"/>
  <c r="G90" i="28"/>
  <c r="F90" i="28" a="1"/>
  <c r="F90" i="28" s="1"/>
  <c r="G89" i="28"/>
  <c r="G88" i="28"/>
  <c r="N52" i="28" a="1"/>
  <c r="N52" i="28" s="1"/>
  <c r="O52" i="28"/>
  <c r="I52" i="28" a="1"/>
  <c r="I52" i="28" s="1"/>
  <c r="G52" i="28"/>
  <c r="A52" i="28" a="1"/>
  <c r="A52" i="28" s="1"/>
  <c r="F52" i="28" a="1"/>
  <c r="F52" i="28" s="1"/>
  <c r="K14" i="28" l="1" a="1"/>
  <c r="K14" i="28" s="1"/>
  <c r="L14" i="28" a="1"/>
  <c r="L14" i="28" s="1"/>
  <c r="K15" i="28" a="1"/>
  <c r="K15" i="28" s="1"/>
  <c r="L15" i="28" a="1"/>
  <c r="L15" i="28" s="1"/>
  <c r="L13" i="28" a="1"/>
  <c r="L13" i="28" s="1"/>
  <c r="K13" i="28" a="1"/>
  <c r="K13" i="28" s="1"/>
  <c r="K10" i="28" a="1"/>
  <c r="K10" i="28" s="1"/>
  <c r="L10" i="28" a="1"/>
  <c r="L10" i="28" s="1"/>
  <c r="K11" i="28" a="1"/>
  <c r="K11" i="28" s="1"/>
  <c r="L11" i="28" a="1"/>
  <c r="L11" i="28" s="1"/>
  <c r="L9" i="28" a="1"/>
  <c r="L9" i="28" s="1"/>
  <c r="K9" i="28" a="1"/>
  <c r="K9" i="28" s="1"/>
  <c r="K4" i="28" a="1"/>
  <c r="K4" i="28" s="1"/>
  <c r="L4" i="28" a="1"/>
  <c r="L4" i="28" s="1"/>
  <c r="K5" i="28" a="1"/>
  <c r="K5" i="28" s="1"/>
  <c r="L5" i="28" a="1"/>
  <c r="L5" i="28" s="1"/>
  <c r="K6" i="28" a="1"/>
  <c r="K6" i="28" s="1"/>
  <c r="L6" i="28" a="1"/>
  <c r="L6" i="28" s="1"/>
  <c r="K7" i="28" a="1"/>
  <c r="K7" i="28" s="1"/>
  <c r="L7" i="28" a="1"/>
  <c r="L7" i="28" s="1"/>
  <c r="K8" i="28" a="1"/>
  <c r="K8" i="28" s="1"/>
  <c r="L8" i="28" a="1"/>
  <c r="L8" i="28" s="1"/>
  <c r="K16" i="28" a="1"/>
  <c r="K16" i="28" s="1"/>
  <c r="L16" i="28" a="1"/>
  <c r="L16" i="28" s="1"/>
  <c r="K17" i="28" a="1"/>
  <c r="K17" i="28" s="1"/>
  <c r="L17" i="28" a="1"/>
  <c r="L17" i="28" s="1"/>
  <c r="K18" i="28" a="1"/>
  <c r="K18" i="28" s="1"/>
  <c r="L18" i="28" a="1"/>
  <c r="L18" i="28" s="1"/>
  <c r="K19" i="28" a="1"/>
  <c r="K19" i="28" s="1"/>
  <c r="L19" i="28" a="1"/>
  <c r="L19" i="28" s="1"/>
  <c r="K20" i="28" a="1"/>
  <c r="K20" i="28" s="1"/>
  <c r="L20" i="28" a="1"/>
  <c r="L20" i="28" s="1"/>
  <c r="K21" i="28" a="1"/>
  <c r="K21" i="28" s="1"/>
  <c r="L21" i="28" a="1"/>
  <c r="L21" i="28" s="1"/>
  <c r="K22" i="28" a="1"/>
  <c r="K22" i="28" s="1"/>
  <c r="L22" i="28" a="1"/>
  <c r="L22" i="28" s="1"/>
  <c r="K23" i="28" a="1"/>
  <c r="K23" i="28" s="1"/>
  <c r="L23" i="28" a="1"/>
  <c r="L23" i="28" s="1"/>
  <c r="K24" i="28" a="1"/>
  <c r="K24" i="28" s="1"/>
  <c r="L24" i="28" a="1"/>
  <c r="L24" i="28" s="1"/>
  <c r="K25" i="28" a="1"/>
  <c r="K25" i="28" s="1"/>
  <c r="L25" i="28" a="1"/>
  <c r="L25" i="28" s="1"/>
  <c r="K26" i="28" a="1"/>
  <c r="K26" i="28" s="1"/>
  <c r="L26" i="28" a="1"/>
  <c r="L26" i="28" s="1"/>
  <c r="K27" i="28" a="1"/>
  <c r="K27" i="28" s="1"/>
  <c r="L27" i="28" a="1"/>
  <c r="L27" i="28" s="1"/>
  <c r="K28" i="28" a="1"/>
  <c r="K28" i="28" s="1"/>
  <c r="L28" i="28" a="1"/>
  <c r="L28" i="28" s="1"/>
  <c r="K29" i="28" a="1"/>
  <c r="K29" i="28" s="1"/>
  <c r="L29" i="28" a="1"/>
  <c r="L29" i="28" s="1"/>
  <c r="K30" i="28" a="1"/>
  <c r="K30" i="28" s="1"/>
  <c r="L30" i="28" a="1"/>
  <c r="L30" i="28" s="1"/>
  <c r="K31" i="28" a="1"/>
  <c r="K31" i="28" s="1"/>
  <c r="L31" i="28" a="1"/>
  <c r="L31" i="28" s="1"/>
  <c r="K32" i="28" a="1"/>
  <c r="K32" i="28" s="1"/>
  <c r="L32" i="28" a="1"/>
  <c r="L32" i="28" s="1"/>
  <c r="K33" i="28" a="1"/>
  <c r="K33" i="28" s="1"/>
  <c r="L33" i="28" a="1"/>
  <c r="L33" i="28" s="1"/>
  <c r="K34" i="28" a="1"/>
  <c r="K34" i="28" s="1"/>
  <c r="L34" i="28" a="1"/>
  <c r="L34" i="28" s="1"/>
  <c r="K35" i="28" a="1"/>
  <c r="K35" i="28" s="1"/>
  <c r="L35" i="28" a="1"/>
  <c r="L35" i="28" s="1"/>
  <c r="K36" i="28" a="1"/>
  <c r="K36" i="28" s="1"/>
  <c r="L36" i="28" a="1"/>
  <c r="L36" i="28" s="1"/>
  <c r="K37" i="28" a="1"/>
  <c r="K37" i="28" s="1"/>
  <c r="L37" i="28" a="1"/>
  <c r="L37" i="28" s="1"/>
  <c r="K38" i="28" a="1"/>
  <c r="K38" i="28" s="1"/>
  <c r="L38" i="28" a="1"/>
  <c r="L38" i="28" s="1"/>
  <c r="K39" i="28" a="1"/>
  <c r="K39" i="28" s="1"/>
  <c r="L39" i="28" a="1"/>
  <c r="L39" i="28" s="1"/>
  <c r="K40" i="28" a="1"/>
  <c r="K40" i="28" s="1"/>
  <c r="L40" i="28" a="1"/>
  <c r="L40" i="28" s="1"/>
  <c r="K41" i="28" a="1"/>
  <c r="K41" i="28" s="1"/>
  <c r="L41" i="28" a="1"/>
  <c r="L41" i="28" s="1"/>
  <c r="K42" i="28" a="1"/>
  <c r="K42" i="28" s="1"/>
  <c r="L42" i="28" a="1"/>
  <c r="L42" i="28" s="1"/>
  <c r="K43" i="28" a="1"/>
  <c r="K43" i="28" s="1"/>
  <c r="L43" i="28" a="1"/>
  <c r="L43" i="28" s="1"/>
  <c r="K44" i="28" a="1"/>
  <c r="K44" i="28" s="1"/>
  <c r="L44" i="28" a="1"/>
  <c r="L44" i="28" s="1"/>
  <c r="K45" i="28" a="1"/>
  <c r="K45" i="28" s="1"/>
  <c r="L45" i="28" a="1"/>
  <c r="L45" i="28" s="1"/>
  <c r="K46" i="28" a="1"/>
  <c r="K46" i="28" s="1"/>
  <c r="L46" i="28" a="1"/>
  <c r="L46" i="28" s="1"/>
  <c r="K47" i="28" a="1"/>
  <c r="K47" i="28" s="1"/>
  <c r="L47" i="28" a="1"/>
  <c r="L47" i="28" s="1"/>
  <c r="K48" i="28" a="1"/>
  <c r="K48" i="28" s="1"/>
  <c r="L48" i="28" a="1"/>
  <c r="L48" i="28" s="1"/>
  <c r="K49" i="28" a="1"/>
  <c r="K49" i="28" s="1"/>
  <c r="L49" i="28" a="1"/>
  <c r="L49" i="28" s="1"/>
  <c r="L3" i="28" a="1"/>
  <c r="L3" i="28" s="1"/>
  <c r="K3" i="28" a="1"/>
  <c r="K3" i="28" s="1"/>
  <c r="I3" i="28" l="1" a="1"/>
  <c r="I3" i="28" s="1"/>
  <c r="N16" i="28" a="1"/>
  <c r="N16" i="28" s="1"/>
  <c r="O16" i="28"/>
  <c r="I16" i="28" a="1"/>
  <c r="I16" i="28" s="1"/>
  <c r="N11" i="28" a="1"/>
  <c r="N11" i="28" s="1"/>
  <c r="I11" i="28" a="1"/>
  <c r="I11" i="28" s="1"/>
  <c r="O11" i="28"/>
  <c r="N7" i="28" a="1"/>
  <c r="N7" i="28" s="1"/>
  <c r="O7" i="28"/>
  <c r="I7" i="28" a="1"/>
  <c r="I7" i="28" s="1"/>
  <c r="N44" i="28" a="1"/>
  <c r="N44" i="28" s="1"/>
  <c r="I44" i="28" a="1"/>
  <c r="I44" i="28" s="1"/>
  <c r="O44" i="28"/>
  <c r="N40" i="28" a="1"/>
  <c r="N40" i="28" s="1"/>
  <c r="O40" i="28"/>
  <c r="I40" i="28" a="1"/>
  <c r="I40" i="28" s="1"/>
  <c r="N24" i="28" a="1"/>
  <c r="N24" i="28" s="1"/>
  <c r="O24" i="28"/>
  <c r="I24" i="28" a="1"/>
  <c r="I24" i="28" s="1"/>
  <c r="N28" i="28" a="1"/>
  <c r="N28" i="28" s="1"/>
  <c r="I28" i="28" a="1"/>
  <c r="I28" i="28" s="1"/>
  <c r="O28" i="28"/>
  <c r="N43" i="28" a="1"/>
  <c r="N43" i="28" s="1"/>
  <c r="I43" i="28" a="1"/>
  <c r="I43" i="28" s="1"/>
  <c r="O43" i="28"/>
  <c r="O6" i="28"/>
  <c r="I6" i="28" a="1"/>
  <c r="I6" i="28" s="1"/>
  <c r="N6" i="28" a="1"/>
  <c r="N6" i="28" s="1"/>
  <c r="I46" i="28" a="1"/>
  <c r="I46" i="28" s="1"/>
  <c r="N46" i="28" a="1"/>
  <c r="N46" i="28" s="1"/>
  <c r="O46" i="28"/>
  <c r="O42" i="28"/>
  <c r="I42" i="28" a="1"/>
  <c r="I42" i="28" s="1"/>
  <c r="N42" i="28" a="1"/>
  <c r="N42" i="28" s="1"/>
  <c r="I38" i="28" a="1"/>
  <c r="I38" i="28" s="1"/>
  <c r="N38" i="28" a="1"/>
  <c r="N38" i="28" s="1"/>
  <c r="O38" i="28"/>
  <c r="O34" i="28"/>
  <c r="I34" i="28" a="1"/>
  <c r="I34" i="28" s="1"/>
  <c r="N34" i="28" a="1"/>
  <c r="N34" i="28" s="1"/>
  <c r="I30" i="28" a="1"/>
  <c r="I30" i="28" s="1"/>
  <c r="N30" i="28" a="1"/>
  <c r="N30" i="28" s="1"/>
  <c r="O30" i="28"/>
  <c r="O26" i="28"/>
  <c r="I26" i="28" a="1"/>
  <c r="I26" i="28" s="1"/>
  <c r="N26" i="28" a="1"/>
  <c r="N26" i="28" s="1"/>
  <c r="I22" i="28" a="1"/>
  <c r="I22" i="28" s="1"/>
  <c r="N22" i="28" a="1"/>
  <c r="N22" i="28" s="1"/>
  <c r="O22" i="28"/>
  <c r="O18" i="28"/>
  <c r="I18" i="28" a="1"/>
  <c r="I18" i="28" s="1"/>
  <c r="N18" i="28" a="1"/>
  <c r="N18" i="28" s="1"/>
  <c r="I14" i="28" a="1"/>
  <c r="I14" i="28" s="1"/>
  <c r="N14" i="28" a="1"/>
  <c r="N14" i="28" s="1"/>
  <c r="O14" i="28"/>
  <c r="O9" i="28"/>
  <c r="I9" i="28" a="1"/>
  <c r="I9" i="28" s="1"/>
  <c r="N9" i="28" a="1"/>
  <c r="N9" i="28" s="1"/>
  <c r="I5" i="28" a="1"/>
  <c r="I5" i="28" s="1"/>
  <c r="N5" i="28" a="1"/>
  <c r="N5" i="28" s="1"/>
  <c r="O5" i="28"/>
  <c r="N32" i="28" a="1"/>
  <c r="N32" i="28" s="1"/>
  <c r="O32" i="28"/>
  <c r="I32" i="28" a="1"/>
  <c r="I32" i="28" s="1"/>
  <c r="O47" i="28"/>
  <c r="I47" i="28" a="1"/>
  <c r="I47" i="28" s="1"/>
  <c r="N47" i="28" a="1"/>
  <c r="N47" i="28" s="1"/>
  <c r="O39" i="28"/>
  <c r="I39" i="28" a="1"/>
  <c r="I39" i="28" s="1"/>
  <c r="N39" i="28" a="1"/>
  <c r="N39" i="28" s="1"/>
  <c r="N35" i="28" a="1"/>
  <c r="N35" i="28" s="1"/>
  <c r="I35" i="28" a="1"/>
  <c r="I35" i="28" s="1"/>
  <c r="O35" i="28"/>
  <c r="O31" i="28"/>
  <c r="I31" i="28" a="1"/>
  <c r="I31" i="28" s="1"/>
  <c r="N31" i="28" a="1"/>
  <c r="N31" i="28" s="1"/>
  <c r="N27" i="28" a="1"/>
  <c r="N27" i="28" s="1"/>
  <c r="I27" i="28" a="1"/>
  <c r="I27" i="28" s="1"/>
  <c r="O27" i="28"/>
  <c r="O23" i="28"/>
  <c r="I23" i="28" a="1"/>
  <c r="I23" i="28" s="1"/>
  <c r="N23" i="28" a="1"/>
  <c r="N23" i="28" s="1"/>
  <c r="N19" i="28" a="1"/>
  <c r="N19" i="28" s="1"/>
  <c r="I19" i="28" a="1"/>
  <c r="I19" i="28" s="1"/>
  <c r="O19" i="28"/>
  <c r="O15" i="28"/>
  <c r="I15" i="28" a="1"/>
  <c r="I15" i="28" s="1"/>
  <c r="N15" i="28" a="1"/>
  <c r="N15" i="28" s="1"/>
  <c r="N48" i="28" a="1"/>
  <c r="N48" i="28" s="1"/>
  <c r="O48" i="28"/>
  <c r="I48" i="28" a="1"/>
  <c r="I48" i="28" s="1"/>
  <c r="N36" i="28" a="1"/>
  <c r="N36" i="28" s="1"/>
  <c r="I36" i="28" a="1"/>
  <c r="I36" i="28" s="1"/>
  <c r="O36" i="28"/>
  <c r="N20" i="28" a="1"/>
  <c r="N20" i="28" s="1"/>
  <c r="I20" i="28" a="1"/>
  <c r="I20" i="28" s="1"/>
  <c r="O20" i="28"/>
  <c r="N10" i="28" a="1"/>
  <c r="N10" i="28" s="1"/>
  <c r="I10" i="28" a="1"/>
  <c r="I10" i="28" s="1"/>
  <c r="O10" i="28"/>
  <c r="O49" i="28"/>
  <c r="N49" i="28" a="1"/>
  <c r="N49" i="28" s="1"/>
  <c r="I49" i="28" a="1"/>
  <c r="I49" i="28" s="1"/>
  <c r="N45" i="28" a="1"/>
  <c r="N45" i="28" s="1"/>
  <c r="O45" i="28"/>
  <c r="I45" i="28" a="1"/>
  <c r="I45" i="28" s="1"/>
  <c r="O41" i="28"/>
  <c r="N41" i="28" a="1"/>
  <c r="N41" i="28" s="1"/>
  <c r="I41" i="28" a="1"/>
  <c r="I41" i="28" s="1"/>
  <c r="N37" i="28" a="1"/>
  <c r="N37" i="28" s="1"/>
  <c r="O37" i="28"/>
  <c r="I37" i="28" a="1"/>
  <c r="I37" i="28" s="1"/>
  <c r="O33" i="28"/>
  <c r="N33" i="28" a="1"/>
  <c r="N33" i="28" s="1"/>
  <c r="I33" i="28" a="1"/>
  <c r="I33" i="28" s="1"/>
  <c r="N29" i="28" a="1"/>
  <c r="N29" i="28" s="1"/>
  <c r="O29" i="28"/>
  <c r="I29" i="28" a="1"/>
  <c r="I29" i="28" s="1"/>
  <c r="O25" i="28"/>
  <c r="N25" i="28" a="1"/>
  <c r="N25" i="28" s="1"/>
  <c r="I25" i="28" a="1"/>
  <c r="I25" i="28" s="1"/>
  <c r="N21" i="28" a="1"/>
  <c r="N21" i="28" s="1"/>
  <c r="O21" i="28"/>
  <c r="I21" i="28" a="1"/>
  <c r="I21" i="28" s="1"/>
  <c r="O17" i="28"/>
  <c r="N17" i="28" a="1"/>
  <c r="N17" i="28" s="1"/>
  <c r="I17" i="28" a="1"/>
  <c r="I17" i="28" s="1"/>
  <c r="N13" i="28" a="1"/>
  <c r="N13" i="28" s="1"/>
  <c r="O13" i="28"/>
  <c r="I13" i="28" a="1"/>
  <c r="I13" i="28" s="1"/>
  <c r="O8" i="28"/>
  <c r="N8" i="28" a="1"/>
  <c r="N8" i="28" s="1"/>
  <c r="I8" i="28" a="1"/>
  <c r="I8" i="28" s="1"/>
  <c r="N4" i="28" a="1"/>
  <c r="N4" i="28" s="1"/>
  <c r="O4" i="28"/>
  <c r="I4" i="28" a="1"/>
  <c r="I4" i="28" s="1"/>
  <c r="C46" i="28" l="1" a="1"/>
  <c r="C46" i="28" s="1"/>
  <c r="D46" i="28" a="1"/>
  <c r="D46" i="28" s="1"/>
  <c r="C47" i="28" a="1"/>
  <c r="C47" i="28" s="1"/>
  <c r="D47" i="28" a="1"/>
  <c r="D47" i="28" s="1"/>
  <c r="D45" i="28" a="1"/>
  <c r="D45" i="28" s="1"/>
  <c r="C45" i="28" a="1"/>
  <c r="C45" i="28" s="1"/>
  <c r="D44" i="28" a="1"/>
  <c r="D44" i="28" s="1"/>
  <c r="C44" i="28" a="1"/>
  <c r="C44" i="28" s="1"/>
  <c r="D43" i="28" a="1"/>
  <c r="D43" i="28" s="1"/>
  <c r="C43" i="28" a="1"/>
  <c r="C43" i="28" s="1"/>
  <c r="D42" i="28" a="1"/>
  <c r="D42" i="28" s="1"/>
  <c r="C42" i="28" a="1"/>
  <c r="C42" i="28" s="1"/>
  <c r="D41" i="28" a="1"/>
  <c r="D41" i="28" s="1"/>
  <c r="C41" i="28" a="1"/>
  <c r="C41" i="28" s="1"/>
  <c r="D40" i="28" a="1"/>
  <c r="D40" i="28" s="1"/>
  <c r="C40" i="28" a="1"/>
  <c r="C40" i="28" s="1"/>
  <c r="D39" i="28" a="1"/>
  <c r="D39" i="28" s="1"/>
  <c r="C39" i="28" a="1"/>
  <c r="C39" i="28" s="1"/>
  <c r="D38" i="28" a="1"/>
  <c r="D38" i="28" s="1"/>
  <c r="C38" i="28" a="1"/>
  <c r="C38" i="28" s="1"/>
  <c r="D37" i="28" a="1"/>
  <c r="D37" i="28" s="1"/>
  <c r="C37" i="28" a="1"/>
  <c r="C37" i="28" s="1"/>
  <c r="D36" i="28" a="1"/>
  <c r="D36" i="28" s="1"/>
  <c r="C36" i="28" a="1"/>
  <c r="C36" i="28" s="1"/>
  <c r="D35" i="28" a="1"/>
  <c r="D35" i="28" s="1"/>
  <c r="C35" i="28" a="1"/>
  <c r="C35" i="28" s="1"/>
  <c r="D34" i="28" a="1"/>
  <c r="D34" i="28" s="1"/>
  <c r="C34" i="28" a="1"/>
  <c r="C34" i="28" s="1"/>
  <c r="D33" i="28" a="1"/>
  <c r="D33" i="28" s="1"/>
  <c r="C33" i="28" a="1"/>
  <c r="C33" i="28" s="1"/>
  <c r="D32" i="28" a="1"/>
  <c r="D32" i="28" s="1"/>
  <c r="C32" i="28" a="1"/>
  <c r="C32" i="28" s="1"/>
  <c r="D31" i="28" a="1"/>
  <c r="D31" i="28" s="1"/>
  <c r="C31" i="28" a="1"/>
  <c r="C31" i="28" s="1"/>
  <c r="D30" i="28" a="1"/>
  <c r="D30" i="28" s="1"/>
  <c r="C30" i="28" a="1"/>
  <c r="C30" i="28" s="1"/>
  <c r="D29" i="28" a="1"/>
  <c r="D29" i="28" s="1"/>
  <c r="C29" i="28" a="1"/>
  <c r="C29" i="28" s="1"/>
  <c r="C19" i="28" a="1"/>
  <c r="C19" i="28" s="1"/>
  <c r="D19" i="28" a="1"/>
  <c r="D19" i="28" s="1"/>
  <c r="C20" i="28" a="1"/>
  <c r="C20" i="28" s="1"/>
  <c r="D20" i="28" a="1"/>
  <c r="D20" i="28" s="1"/>
  <c r="C21" i="28" a="1"/>
  <c r="C21" i="28" s="1"/>
  <c r="D21" i="28" a="1"/>
  <c r="D21" i="28" s="1"/>
  <c r="C22" i="28" a="1"/>
  <c r="C22" i="28" s="1"/>
  <c r="D22" i="28" a="1"/>
  <c r="D22" i="28" s="1"/>
  <c r="C23" i="28" a="1"/>
  <c r="C23" i="28" s="1"/>
  <c r="D23" i="28" a="1"/>
  <c r="D23" i="28" s="1"/>
  <c r="C24" i="28" a="1"/>
  <c r="C24" i="28" s="1"/>
  <c r="D24" i="28" a="1"/>
  <c r="D24" i="28" s="1"/>
  <c r="C25" i="28" a="1"/>
  <c r="C25" i="28" s="1"/>
  <c r="D25" i="28" a="1"/>
  <c r="D25" i="28" s="1"/>
  <c r="C26" i="28" a="1"/>
  <c r="C26" i="28" s="1"/>
  <c r="D26" i="28" a="1"/>
  <c r="D26" i="28" s="1"/>
  <c r="C27" i="28" a="1"/>
  <c r="C27" i="28" s="1"/>
  <c r="D27" i="28" a="1"/>
  <c r="D27" i="28" s="1"/>
  <c r="C28" i="28" a="1"/>
  <c r="C28" i="28" s="1"/>
  <c r="D28" i="28" a="1"/>
  <c r="D28" i="28" s="1"/>
  <c r="D18" i="28" a="1"/>
  <c r="D18" i="28" s="1"/>
  <c r="C18" i="28" a="1"/>
  <c r="C18" i="28" s="1"/>
  <c r="D17" i="28" a="1"/>
  <c r="D17" i="28" s="1"/>
  <c r="C17" i="28" a="1"/>
  <c r="C17" i="28" s="1"/>
  <c r="D16" i="28" a="1"/>
  <c r="D16" i="28" s="1"/>
  <c r="C16" i="28" a="1"/>
  <c r="C16" i="28" s="1"/>
  <c r="D15" i="28" a="1"/>
  <c r="D15" i="28" s="1"/>
  <c r="C15" i="28" a="1"/>
  <c r="C15" i="28" s="1"/>
  <c r="D14" i="28" a="1"/>
  <c r="D14" i="28" s="1"/>
  <c r="C14" i="28" a="1"/>
  <c r="C14" i="28" s="1"/>
  <c r="D13" i="28" a="1"/>
  <c r="D13" i="28" s="1"/>
  <c r="C13" i="28" a="1"/>
  <c r="C13" i="28" s="1"/>
  <c r="D12" i="28" a="1"/>
  <c r="D12" i="28" s="1"/>
  <c r="C12" i="28" a="1"/>
  <c r="C12" i="28" s="1"/>
  <c r="D11" i="28" a="1"/>
  <c r="D11" i="28" s="1"/>
  <c r="C11" i="28" a="1"/>
  <c r="C11" i="28" s="1"/>
  <c r="D10" i="28" a="1"/>
  <c r="D10" i="28" s="1"/>
  <c r="C10" i="28" a="1"/>
  <c r="C10" i="28" s="1"/>
  <c r="C4" i="28" a="1"/>
  <c r="C4" i="28" s="1"/>
  <c r="D4" i="28" a="1"/>
  <c r="D4" i="28" s="1"/>
  <c r="C5" i="28" a="1"/>
  <c r="C5" i="28" s="1"/>
  <c r="D5" i="28" a="1"/>
  <c r="D5" i="28" s="1"/>
  <c r="C6" i="28" a="1"/>
  <c r="C6" i="28" s="1"/>
  <c r="D6" i="28" a="1"/>
  <c r="D6" i="28" s="1"/>
  <c r="C7" i="28" a="1"/>
  <c r="C7" i="28" s="1"/>
  <c r="D7" i="28" a="1"/>
  <c r="D7" i="28" s="1"/>
  <c r="C8" i="28" a="1"/>
  <c r="C8" i="28" s="1"/>
  <c r="D8" i="28" a="1"/>
  <c r="D8" i="28" s="1"/>
  <c r="C9" i="28" a="1"/>
  <c r="C9" i="28" s="1"/>
  <c r="D9" i="28" a="1"/>
  <c r="D9" i="28" s="1"/>
  <c r="D3" i="28" a="1"/>
  <c r="D3" i="28" s="1"/>
  <c r="C3" i="28" a="1"/>
  <c r="C3" i="28" s="1"/>
  <c r="G22" i="28" l="1"/>
  <c r="F20" i="28" a="1"/>
  <c r="F20" i="28" s="1"/>
  <c r="G25" i="28"/>
  <c r="F15" i="28" a="1"/>
  <c r="F15" i="28" s="1"/>
  <c r="F39" i="28" a="1"/>
  <c r="F39" i="28" s="1"/>
  <c r="F43" i="28" a="1"/>
  <c r="F43" i="28" s="1"/>
  <c r="A33" i="28" a="1"/>
  <c r="A33" i="28" s="1"/>
  <c r="F45" i="28" a="1"/>
  <c r="F45" i="28" s="1"/>
  <c r="A37" i="28" a="1"/>
  <c r="A37" i="28" s="1"/>
  <c r="F35" i="28" a="1"/>
  <c r="F35" i="28" s="1"/>
  <c r="F27" i="28" a="1"/>
  <c r="F27" i="28" s="1"/>
  <c r="A26" i="28" a="1"/>
  <c r="A26" i="28" s="1"/>
  <c r="F21" i="28" a="1"/>
  <c r="F21" i="28" s="1"/>
  <c r="F5" i="28" a="1"/>
  <c r="F5" i="28" s="1"/>
  <c r="A5" i="28" a="1"/>
  <c r="A5" i="28" s="1"/>
  <c r="F23" i="28" a="1"/>
  <c r="F23" i="28" s="1"/>
  <c r="A23" i="28" a="1"/>
  <c r="A23" i="28" s="1"/>
  <c r="F7" i="28" a="1"/>
  <c r="F7" i="28" s="1"/>
  <c r="F10" i="28" a="1"/>
  <c r="F10" i="28" s="1"/>
  <c r="F13" i="28" a="1"/>
  <c r="F13" i="28" s="1"/>
  <c r="A39" i="28" a="1"/>
  <c r="A39" i="28" s="1"/>
  <c r="A45" i="28" a="1"/>
  <c r="A45" i="28" s="1"/>
  <c r="A22" i="28" a="1"/>
  <c r="A22" i="28" s="1"/>
  <c r="F37" i="28" a="1"/>
  <c r="F37" i="28" s="1"/>
  <c r="A43" i="28" a="1"/>
  <c r="A43" i="28" s="1"/>
  <c r="F4" i="28" a="1"/>
  <c r="F4" i="28" s="1"/>
  <c r="A41" i="28" a="1"/>
  <c r="A41" i="28" s="1"/>
  <c r="A44" i="28" a="1"/>
  <c r="A44" i="28" s="1"/>
  <c r="A35" i="28" a="1"/>
  <c r="A35" i="28" s="1"/>
  <c r="G9" i="28"/>
  <c r="A9" i="28" a="1"/>
  <c r="A9" i="28" s="1"/>
  <c r="A7" i="28" a="1"/>
  <c r="A7" i="28" s="1"/>
  <c r="A27" i="28" a="1"/>
  <c r="A27" i="28" s="1"/>
  <c r="A15" i="28" a="1"/>
  <c r="A15" i="28" s="1"/>
  <c r="F19" i="28" a="1"/>
  <c r="F19" i="28" s="1"/>
  <c r="A19" i="28" a="1"/>
  <c r="A19" i="28" s="1"/>
  <c r="A11" i="28" a="1"/>
  <c r="A11" i="28" s="1"/>
  <c r="F11" i="28" a="1"/>
  <c r="F11" i="28" s="1"/>
  <c r="G11" i="28"/>
  <c r="G14" i="28"/>
  <c r="A14" i="28" a="1"/>
  <c r="A14" i="28" s="1"/>
  <c r="F14" i="28" a="1"/>
  <c r="F14" i="28" s="1"/>
  <c r="G17" i="28"/>
  <c r="F29" i="28" a="1"/>
  <c r="F29" i="28" s="1"/>
  <c r="G29" i="28"/>
  <c r="A29" i="28" a="1"/>
  <c r="A29" i="28" s="1"/>
  <c r="F36" i="28" a="1"/>
  <c r="F36" i="28" s="1"/>
  <c r="A36" i="28" a="1"/>
  <c r="A36" i="28" s="1"/>
  <c r="G36" i="28"/>
  <c r="A32" i="28" a="1"/>
  <c r="A32" i="28" s="1"/>
  <c r="F32" i="28" a="1"/>
  <c r="F32" i="28" s="1"/>
  <c r="G32" i="28"/>
  <c r="G33" i="28"/>
  <c r="A40" i="28" a="1"/>
  <c r="A40" i="28" s="1"/>
  <c r="F40" i="28" a="1"/>
  <c r="F40" i="28" s="1"/>
  <c r="G40" i="28"/>
  <c r="G30" i="28"/>
  <c r="A30" i="28" a="1"/>
  <c r="A30" i="28" s="1"/>
  <c r="F30" i="28" a="1"/>
  <c r="F30" i="28" s="1"/>
  <c r="G6" i="28"/>
  <c r="F12" i="28" a="1"/>
  <c r="F12" i="28" s="1"/>
  <c r="A12" i="28" a="1"/>
  <c r="A12" i="28" s="1"/>
  <c r="G12" i="28"/>
  <c r="G48" i="28"/>
  <c r="F18" i="28" a="1"/>
  <c r="F18" i="28" s="1"/>
  <c r="G18" i="28"/>
  <c r="A18" i="28" a="1"/>
  <c r="A18" i="28" s="1"/>
  <c r="A24" i="28" a="1"/>
  <c r="A24" i="28" s="1"/>
  <c r="F34" i="28" a="1"/>
  <c r="F34" i="28" s="1"/>
  <c r="G34" i="28"/>
  <c r="A34" i="28" a="1"/>
  <c r="A34" i="28" s="1"/>
  <c r="A8" i="28" a="1"/>
  <c r="A8" i="28" s="1"/>
  <c r="F26" i="28" a="1"/>
  <c r="F26" i="28" s="1"/>
  <c r="F31" i="28" a="1"/>
  <c r="F31" i="28" s="1"/>
  <c r="A31" i="28" a="1"/>
  <c r="A31" i="28" s="1"/>
  <c r="G31" i="28"/>
  <c r="A16" i="28" a="1"/>
  <c r="A16" i="28" s="1"/>
  <c r="F16" i="28" a="1"/>
  <c r="F16" i="28" s="1"/>
  <c r="G16" i="28"/>
  <c r="F28" i="28" a="1"/>
  <c r="F28" i="28" s="1"/>
  <c r="G38" i="28"/>
  <c r="A38" i="28" a="1"/>
  <c r="A38" i="28" s="1"/>
  <c r="F38" i="28" a="1"/>
  <c r="F38" i="28" s="1"/>
  <c r="G41" i="28"/>
  <c r="F44" i="28" a="1"/>
  <c r="F44" i="28" s="1"/>
  <c r="F47" i="28" a="1"/>
  <c r="F47" i="28" s="1"/>
  <c r="A47" i="28" a="1"/>
  <c r="A47" i="28" s="1"/>
  <c r="G47" i="28"/>
  <c r="F42" i="28" a="1"/>
  <c r="F42" i="28" s="1"/>
  <c r="G42" i="28"/>
  <c r="A42" i="28" a="1"/>
  <c r="A42" i="28" s="1"/>
  <c r="G46" i="28"/>
  <c r="A46" i="28" a="1"/>
  <c r="A46" i="28" s="1"/>
  <c r="F46" i="28" a="1"/>
  <c r="F46" i="28" s="1"/>
  <c r="A10" i="28" a="1"/>
  <c r="A10" i="28" s="1"/>
  <c r="A6" i="28" a="1"/>
  <c r="A6" i="28" s="1"/>
  <c r="G43" i="28"/>
  <c r="F41" i="28" a="1"/>
  <c r="F41" i="28" s="1"/>
  <c r="G35" i="28"/>
  <c r="F33" i="28" a="1"/>
  <c r="F33" i="28" s="1"/>
  <c r="G27" i="28"/>
  <c r="F25" i="28" a="1"/>
  <c r="F25" i="28" s="1"/>
  <c r="G19" i="28"/>
  <c r="F17" i="28" a="1"/>
  <c r="F17" i="28" s="1"/>
  <c r="F9" i="28" a="1"/>
  <c r="F9" i="28" s="1"/>
  <c r="A13" i="28" a="1"/>
  <c r="A13" i="28" s="1"/>
  <c r="A17" i="28" a="1"/>
  <c r="A17" i="28" s="1"/>
  <c r="A21" i="28" a="1"/>
  <c r="A21" i="28" s="1"/>
  <c r="A25" i="28" a="1"/>
  <c r="A25" i="28" s="1"/>
  <c r="G24" i="28"/>
  <c r="F22" i="28" a="1"/>
  <c r="F22" i="28" s="1"/>
  <c r="G8" i="28"/>
  <c r="F6" i="28" a="1"/>
  <c r="F6" i="28" s="1"/>
  <c r="G45" i="28"/>
  <c r="G37" i="28"/>
  <c r="G21" i="28"/>
  <c r="G13" i="28"/>
  <c r="G5" i="28"/>
  <c r="G26" i="28"/>
  <c r="F24" i="28" a="1"/>
  <c r="F24" i="28" s="1"/>
  <c r="G10" i="28"/>
  <c r="F8" i="28" a="1"/>
  <c r="F8" i="28" s="1"/>
  <c r="A4" i="28" a="1"/>
  <c r="A4" i="28" s="1"/>
  <c r="G39" i="28"/>
  <c r="G23" i="28"/>
  <c r="G15" i="28"/>
  <c r="G7" i="28"/>
  <c r="G44" i="28"/>
  <c r="G28" i="28"/>
  <c r="G20" i="28"/>
  <c r="G4" i="28"/>
  <c r="A20" i="28" a="1"/>
  <c r="A20" i="28" s="1"/>
  <c r="A28" i="28" a="1"/>
  <c r="A28" i="28" s="1"/>
  <c r="K37" i="27" l="1" a="1"/>
  <c r="K37" i="27" s="1"/>
  <c r="I37" i="27" s="1" a="1"/>
  <c r="I37" i="27" s="1"/>
  <c r="L37" i="27" a="1"/>
  <c r="L37" i="27" s="1"/>
  <c r="K38" i="27" a="1"/>
  <c r="K38" i="27" s="1"/>
  <c r="L38" i="27" a="1"/>
  <c r="L38" i="27" s="1"/>
  <c r="K39" i="27" a="1"/>
  <c r="K39" i="27" s="1"/>
  <c r="L39" i="27" a="1"/>
  <c r="L39" i="27" s="1"/>
  <c r="K40" i="27" a="1"/>
  <c r="K40" i="27" s="1"/>
  <c r="I40" i="27" s="1" a="1"/>
  <c r="I40" i="27" s="1"/>
  <c r="L40" i="27" a="1"/>
  <c r="L40" i="27" s="1"/>
  <c r="K41" i="27" a="1"/>
  <c r="K41" i="27" s="1"/>
  <c r="I41" i="27" s="1" a="1"/>
  <c r="I41" i="27" s="1"/>
  <c r="L41" i="27" a="1"/>
  <c r="L41" i="27" s="1"/>
  <c r="K42" i="27" a="1"/>
  <c r="K42" i="27" s="1"/>
  <c r="I42" i="27" s="1" a="1"/>
  <c r="I42" i="27" s="1"/>
  <c r="L42" i="27" a="1"/>
  <c r="L42" i="27" s="1"/>
  <c r="K43" i="27" a="1"/>
  <c r="K43" i="27" s="1"/>
  <c r="L43" i="27" a="1"/>
  <c r="L43" i="27" s="1"/>
  <c r="K44" i="27" a="1"/>
  <c r="K44" i="27" s="1"/>
  <c r="I44" i="27" s="1" a="1"/>
  <c r="I44" i="27" s="1"/>
  <c r="L44" i="27" a="1"/>
  <c r="L44" i="27" s="1"/>
  <c r="K45" i="27" a="1"/>
  <c r="K45" i="27" s="1"/>
  <c r="I45" i="27" s="1" a="1"/>
  <c r="I45" i="27" s="1"/>
  <c r="L45" i="27" a="1"/>
  <c r="L45" i="27" s="1"/>
  <c r="K46" i="27" a="1"/>
  <c r="K46" i="27" s="1"/>
  <c r="I46" i="27" s="1" a="1"/>
  <c r="I46" i="27" s="1"/>
  <c r="L46" i="27" a="1"/>
  <c r="L46" i="27" s="1"/>
  <c r="K47" i="27" a="1"/>
  <c r="K47" i="27" s="1"/>
  <c r="L47" i="27" a="1"/>
  <c r="L47" i="27" s="1"/>
  <c r="K48" i="27" a="1"/>
  <c r="K48" i="27" s="1"/>
  <c r="I48" i="27" s="1" a="1"/>
  <c r="I48" i="27" s="1"/>
  <c r="L48" i="27" a="1"/>
  <c r="L48" i="27" s="1"/>
  <c r="K49" i="27" a="1"/>
  <c r="K49" i="27" s="1"/>
  <c r="I49" i="27" s="1" a="1"/>
  <c r="I49" i="27" s="1"/>
  <c r="L49" i="27" a="1"/>
  <c r="L49" i="27" s="1"/>
  <c r="K50" i="27" a="1"/>
  <c r="K50" i="27" s="1"/>
  <c r="I50" i="27" s="1" a="1"/>
  <c r="I50" i="27" s="1"/>
  <c r="L50" i="27" a="1"/>
  <c r="L50" i="27" s="1"/>
  <c r="K51" i="27" a="1"/>
  <c r="K51" i="27" s="1"/>
  <c r="L51" i="27" a="1"/>
  <c r="L51" i="27" s="1"/>
  <c r="K4" i="27" a="1"/>
  <c r="K4" i="27" s="1"/>
  <c r="I4" i="27" s="1" a="1"/>
  <c r="I4" i="27" s="1"/>
  <c r="L4" i="27" a="1"/>
  <c r="L4" i="27" s="1"/>
  <c r="K5" i="27" a="1"/>
  <c r="K5" i="27" s="1"/>
  <c r="I5" i="27" s="1" a="1"/>
  <c r="I5" i="27" s="1"/>
  <c r="L5" i="27" a="1"/>
  <c r="L5" i="27" s="1"/>
  <c r="K6" i="27" a="1"/>
  <c r="K6" i="27" s="1"/>
  <c r="I6" i="27" s="1" a="1"/>
  <c r="I6" i="27" s="1"/>
  <c r="L6" i="27" a="1"/>
  <c r="L6" i="27" s="1"/>
  <c r="K7" i="27" a="1"/>
  <c r="K7" i="27" s="1"/>
  <c r="L7" i="27" a="1"/>
  <c r="L7" i="27" s="1"/>
  <c r="K8" i="27" a="1"/>
  <c r="K8" i="27" s="1"/>
  <c r="I8" i="27" s="1" a="1"/>
  <c r="I8" i="27" s="1"/>
  <c r="L8" i="27" a="1"/>
  <c r="L8" i="27" s="1"/>
  <c r="K9" i="27" a="1"/>
  <c r="K9" i="27" s="1"/>
  <c r="I9" i="27" s="1" a="1"/>
  <c r="I9" i="27" s="1"/>
  <c r="L9" i="27" a="1"/>
  <c r="L9" i="27" s="1"/>
  <c r="K10" i="27" a="1"/>
  <c r="K10" i="27" s="1"/>
  <c r="I10" i="27" s="1" a="1"/>
  <c r="I10" i="27" s="1"/>
  <c r="L10" i="27" a="1"/>
  <c r="L10" i="27" s="1"/>
  <c r="K11" i="27" a="1"/>
  <c r="K11" i="27" s="1"/>
  <c r="L11" i="27" a="1"/>
  <c r="L11" i="27" s="1"/>
  <c r="K12" i="27" a="1"/>
  <c r="K12" i="27" s="1"/>
  <c r="I12" i="27" s="1" a="1"/>
  <c r="I12" i="27" s="1"/>
  <c r="L12" i="27" a="1"/>
  <c r="L12" i="27" s="1"/>
  <c r="K13" i="27" a="1"/>
  <c r="K13" i="27" s="1"/>
  <c r="I13" i="27" s="1" a="1"/>
  <c r="I13" i="27" s="1"/>
  <c r="L13" i="27" a="1"/>
  <c r="L13" i="27" s="1"/>
  <c r="K14" i="27" a="1"/>
  <c r="K14" i="27" s="1"/>
  <c r="I14" i="27" s="1" a="1"/>
  <c r="I14" i="27" s="1"/>
  <c r="L14" i="27" a="1"/>
  <c r="L14" i="27" s="1"/>
  <c r="K15" i="27" a="1"/>
  <c r="K15" i="27" s="1"/>
  <c r="L15" i="27" a="1"/>
  <c r="L15" i="27" s="1"/>
  <c r="K16" i="27" a="1"/>
  <c r="K16" i="27" s="1"/>
  <c r="I16" i="27" s="1" a="1"/>
  <c r="I16" i="27" s="1"/>
  <c r="L16" i="27" a="1"/>
  <c r="L16" i="27" s="1"/>
  <c r="K17" i="27" a="1"/>
  <c r="K17" i="27" s="1"/>
  <c r="I17" i="27" s="1" a="1"/>
  <c r="I17" i="27" s="1"/>
  <c r="L17" i="27" a="1"/>
  <c r="L17" i="27" s="1"/>
  <c r="K18" i="27" a="1"/>
  <c r="K18" i="27" s="1"/>
  <c r="I18" i="27" s="1" a="1"/>
  <c r="I18" i="27" s="1"/>
  <c r="L18" i="27" a="1"/>
  <c r="L18" i="27" s="1"/>
  <c r="K19" i="27" a="1"/>
  <c r="K19" i="27" s="1"/>
  <c r="L19" i="27" a="1"/>
  <c r="L19" i="27" s="1"/>
  <c r="K20" i="27" a="1"/>
  <c r="K20" i="27" s="1"/>
  <c r="I20" i="27" s="1" a="1"/>
  <c r="I20" i="27" s="1"/>
  <c r="L20" i="27" a="1"/>
  <c r="L20" i="27" s="1"/>
  <c r="K21" i="27" a="1"/>
  <c r="K21" i="27" s="1"/>
  <c r="I21" i="27" s="1" a="1"/>
  <c r="I21" i="27" s="1"/>
  <c r="L21" i="27" a="1"/>
  <c r="L21" i="27" s="1"/>
  <c r="K22" i="27" a="1"/>
  <c r="K22" i="27" s="1"/>
  <c r="I22" i="27" s="1" a="1"/>
  <c r="I22" i="27" s="1"/>
  <c r="L22" i="27" a="1"/>
  <c r="L22" i="27" s="1"/>
  <c r="K23" i="27" a="1"/>
  <c r="K23" i="27" s="1"/>
  <c r="L23" i="27" a="1"/>
  <c r="L23" i="27" s="1"/>
  <c r="K24" i="27" a="1"/>
  <c r="K24" i="27" s="1"/>
  <c r="I24" i="27" s="1" a="1"/>
  <c r="I24" i="27" s="1"/>
  <c r="L24" i="27" a="1"/>
  <c r="L24" i="27" s="1"/>
  <c r="K25" i="27" a="1"/>
  <c r="K25" i="27" s="1"/>
  <c r="I25" i="27" s="1" a="1"/>
  <c r="I25" i="27" s="1"/>
  <c r="L25" i="27" a="1"/>
  <c r="L25" i="27" s="1"/>
  <c r="K26" i="27" a="1"/>
  <c r="K26" i="27" s="1"/>
  <c r="I26" i="27" s="1" a="1"/>
  <c r="I26" i="27" s="1"/>
  <c r="L26" i="27" a="1"/>
  <c r="L26" i="27" s="1"/>
  <c r="K27" i="27" a="1"/>
  <c r="K27" i="27" s="1"/>
  <c r="L27" i="27" a="1"/>
  <c r="L27" i="27" s="1"/>
  <c r="K28" i="27" a="1"/>
  <c r="K28" i="27" s="1"/>
  <c r="I28" i="27" s="1" a="1"/>
  <c r="I28" i="27" s="1"/>
  <c r="L28" i="27" a="1"/>
  <c r="L28" i="27" s="1"/>
  <c r="K29" i="27" a="1"/>
  <c r="K29" i="27" s="1"/>
  <c r="I29" i="27" s="1" a="1"/>
  <c r="I29" i="27" s="1"/>
  <c r="L29" i="27" a="1"/>
  <c r="L29" i="27" s="1"/>
  <c r="K30" i="27" a="1"/>
  <c r="K30" i="27" s="1"/>
  <c r="I30" i="27" s="1" a="1"/>
  <c r="I30" i="27" s="1"/>
  <c r="L30" i="27" a="1"/>
  <c r="L30" i="27" s="1"/>
  <c r="K31" i="27" a="1"/>
  <c r="K31" i="27" s="1"/>
  <c r="L31" i="27" a="1"/>
  <c r="L31" i="27" s="1"/>
  <c r="K32" i="27" a="1"/>
  <c r="K32" i="27" s="1"/>
  <c r="I32" i="27" s="1" a="1"/>
  <c r="I32" i="27" s="1"/>
  <c r="L32" i="27" a="1"/>
  <c r="L32" i="27" s="1"/>
  <c r="K33" i="27" a="1"/>
  <c r="K33" i="27" s="1"/>
  <c r="I33" i="27" s="1" a="1"/>
  <c r="I33" i="27" s="1"/>
  <c r="L33" i="27" a="1"/>
  <c r="L33" i="27" s="1"/>
  <c r="K34" i="27" a="1"/>
  <c r="K34" i="27" s="1"/>
  <c r="I34" i="27" s="1" a="1"/>
  <c r="I34" i="27" s="1"/>
  <c r="L34" i="27" a="1"/>
  <c r="L34" i="27" s="1"/>
  <c r="K35" i="27" a="1"/>
  <c r="K35" i="27" s="1"/>
  <c r="L35" i="27" a="1"/>
  <c r="L35" i="27" s="1"/>
  <c r="L3" i="27" a="1"/>
  <c r="L3" i="27" s="1"/>
  <c r="K3" i="27" a="1"/>
  <c r="K3" i="27" s="1"/>
  <c r="L36" i="27" a="1"/>
  <c r="L36" i="27" s="1"/>
  <c r="K36" i="27" a="1"/>
  <c r="K36" i="27" s="1"/>
  <c r="C20" i="27" a="1"/>
  <c r="C20" i="27" s="1"/>
  <c r="D20" i="27" a="1"/>
  <c r="D20" i="27" s="1"/>
  <c r="C21" i="27" a="1"/>
  <c r="C21" i="27" s="1"/>
  <c r="D21" i="27" a="1"/>
  <c r="D21" i="27" s="1"/>
  <c r="C22" i="27" a="1"/>
  <c r="C22" i="27" s="1"/>
  <c r="D22" i="27" a="1"/>
  <c r="D22" i="27" s="1"/>
  <c r="C23" i="27" a="1"/>
  <c r="C23" i="27" s="1"/>
  <c r="D23" i="27" a="1"/>
  <c r="D23" i="27" s="1"/>
  <c r="C24" i="27" a="1"/>
  <c r="C24" i="27" s="1"/>
  <c r="D24" i="27" a="1"/>
  <c r="D24" i="27" s="1"/>
  <c r="C25" i="27" a="1"/>
  <c r="C25" i="27" s="1"/>
  <c r="D25" i="27" a="1"/>
  <c r="D25" i="27" s="1"/>
  <c r="C26" i="27" a="1"/>
  <c r="C26" i="27" s="1"/>
  <c r="D26" i="27" a="1"/>
  <c r="D26" i="27" s="1"/>
  <c r="C27" i="27" a="1"/>
  <c r="C27" i="27" s="1"/>
  <c r="D27" i="27" a="1"/>
  <c r="D27" i="27" s="1"/>
  <c r="C28" i="27" a="1"/>
  <c r="C28" i="27" s="1"/>
  <c r="D28" i="27" a="1"/>
  <c r="D28" i="27" s="1"/>
  <c r="C29" i="27" a="1"/>
  <c r="C29" i="27" s="1"/>
  <c r="D29" i="27" a="1"/>
  <c r="D29" i="27" s="1"/>
  <c r="C30" i="27" a="1"/>
  <c r="C30" i="27" s="1"/>
  <c r="D30" i="27" a="1"/>
  <c r="D30" i="27" s="1"/>
  <c r="C31" i="27" a="1"/>
  <c r="C31" i="27" s="1"/>
  <c r="D31" i="27" a="1"/>
  <c r="D31" i="27" s="1"/>
  <c r="C32" i="27" a="1"/>
  <c r="C32" i="27" s="1"/>
  <c r="D32" i="27" a="1"/>
  <c r="D32" i="27" s="1"/>
  <c r="C33" i="27" a="1"/>
  <c r="C33" i="27" s="1"/>
  <c r="D33" i="27" a="1"/>
  <c r="D33" i="27" s="1"/>
  <c r="C34" i="27" a="1"/>
  <c r="C34" i="27" s="1"/>
  <c r="D34" i="27" a="1"/>
  <c r="D34" i="27" s="1"/>
  <c r="C35" i="27" a="1"/>
  <c r="C35" i="27" s="1"/>
  <c r="D35" i="27" a="1"/>
  <c r="D35" i="27" s="1"/>
  <c r="C36" i="27" a="1"/>
  <c r="C36" i="27" s="1"/>
  <c r="D36" i="27" a="1"/>
  <c r="D36" i="27" s="1"/>
  <c r="C37" i="27" a="1"/>
  <c r="C37" i="27" s="1"/>
  <c r="D37" i="27" a="1"/>
  <c r="D37" i="27" s="1"/>
  <c r="C38" i="27" a="1"/>
  <c r="C38" i="27" s="1"/>
  <c r="D38" i="27" a="1"/>
  <c r="D38" i="27" s="1"/>
  <c r="C39" i="27" a="1"/>
  <c r="C39" i="27" s="1"/>
  <c r="D39" i="27" a="1"/>
  <c r="D39" i="27" s="1"/>
  <c r="C40" i="27" a="1"/>
  <c r="C40" i="27" s="1"/>
  <c r="D40" i="27" a="1"/>
  <c r="D40" i="27" s="1"/>
  <c r="C41" i="27" a="1"/>
  <c r="C41" i="27" s="1"/>
  <c r="D41" i="27" a="1"/>
  <c r="D41" i="27" s="1"/>
  <c r="C42" i="27" a="1"/>
  <c r="C42" i="27" s="1"/>
  <c r="D42" i="27" a="1"/>
  <c r="D42" i="27" s="1"/>
  <c r="C43" i="27" a="1"/>
  <c r="C43" i="27" s="1"/>
  <c r="D43" i="27" a="1"/>
  <c r="D43" i="27" s="1"/>
  <c r="C44" i="27" a="1"/>
  <c r="C44" i="27" s="1"/>
  <c r="D44" i="27" a="1"/>
  <c r="D44" i="27" s="1"/>
  <c r="C45" i="27" a="1"/>
  <c r="C45" i="27" s="1"/>
  <c r="D45" i="27" a="1"/>
  <c r="D45" i="27" s="1"/>
  <c r="C46" i="27" a="1"/>
  <c r="C46" i="27" s="1"/>
  <c r="D46" i="27" a="1"/>
  <c r="D46" i="27" s="1"/>
  <c r="C47" i="27" a="1"/>
  <c r="C47" i="27" s="1"/>
  <c r="D47" i="27" a="1"/>
  <c r="D47" i="27" s="1"/>
  <c r="C48" i="27" a="1"/>
  <c r="C48" i="27" s="1"/>
  <c r="D48" i="27" a="1"/>
  <c r="D48" i="27" s="1"/>
  <c r="C49" i="27" a="1"/>
  <c r="C49" i="27" s="1"/>
  <c r="D49" i="27" a="1"/>
  <c r="D49" i="27" s="1"/>
  <c r="C50" i="27" a="1"/>
  <c r="C50" i="27" s="1"/>
  <c r="D50" i="27" a="1"/>
  <c r="D50" i="27" s="1"/>
  <c r="C51" i="27" a="1"/>
  <c r="C51" i="27" s="1"/>
  <c r="D51" i="27" a="1"/>
  <c r="D51" i="27" s="1"/>
  <c r="D19" i="27" a="1"/>
  <c r="D19" i="27" s="1"/>
  <c r="C19" i="27" a="1"/>
  <c r="C19" i="27" s="1"/>
  <c r="C4" i="27" a="1"/>
  <c r="C4" i="27" s="1"/>
  <c r="D4" i="27" a="1"/>
  <c r="D4" i="27" s="1"/>
  <c r="C5" i="27" a="1"/>
  <c r="C5" i="27" s="1"/>
  <c r="D5" i="27" a="1"/>
  <c r="D5" i="27" s="1"/>
  <c r="C6" i="27" a="1"/>
  <c r="C6" i="27" s="1"/>
  <c r="D6" i="27" a="1"/>
  <c r="D6" i="27" s="1"/>
  <c r="C7" i="27" a="1"/>
  <c r="C7" i="27" s="1"/>
  <c r="D7" i="27" a="1"/>
  <c r="D7" i="27" s="1"/>
  <c r="C8" i="27" a="1"/>
  <c r="C8" i="27" s="1"/>
  <c r="D8" i="27" a="1"/>
  <c r="D8" i="27" s="1"/>
  <c r="C9" i="27" a="1"/>
  <c r="C9" i="27" s="1"/>
  <c r="D9" i="27" a="1"/>
  <c r="D9" i="27" s="1"/>
  <c r="C10" i="27" a="1"/>
  <c r="C10" i="27" s="1"/>
  <c r="D10" i="27" a="1"/>
  <c r="D10" i="27" s="1"/>
  <c r="C11" i="27" a="1"/>
  <c r="C11" i="27" s="1"/>
  <c r="D11" i="27" a="1"/>
  <c r="D11" i="27" s="1"/>
  <c r="C12" i="27" a="1"/>
  <c r="C12" i="27" s="1"/>
  <c r="D12" i="27" a="1"/>
  <c r="D12" i="27" s="1"/>
  <c r="C13" i="27" a="1"/>
  <c r="C13" i="27" s="1"/>
  <c r="D13" i="27" a="1"/>
  <c r="D13" i="27" s="1"/>
  <c r="C14" i="27" a="1"/>
  <c r="C14" i="27" s="1"/>
  <c r="D14" i="27" a="1"/>
  <c r="D14" i="27" s="1"/>
  <c r="C15" i="27" a="1"/>
  <c r="C15" i="27" s="1"/>
  <c r="D15" i="27" a="1"/>
  <c r="D15" i="27" s="1"/>
  <c r="C16" i="27" a="1"/>
  <c r="C16" i="27" s="1"/>
  <c r="D16" i="27" a="1"/>
  <c r="D16" i="27" s="1"/>
  <c r="C17" i="27" a="1"/>
  <c r="C17" i="27" s="1"/>
  <c r="D17" i="27" a="1"/>
  <c r="D17" i="27" s="1"/>
  <c r="C18" i="27" a="1"/>
  <c r="C18" i="27" s="1"/>
  <c r="D18" i="27" a="1"/>
  <c r="D18" i="27" s="1"/>
  <c r="D3" i="27" a="1"/>
  <c r="D3" i="27" s="1"/>
  <c r="C3" i="27" a="1"/>
  <c r="C3" i="27" s="1"/>
  <c r="N5" i="27" a="1"/>
  <c r="N5" i="27" s="1"/>
  <c r="N7" i="27" a="1"/>
  <c r="N7" i="27" s="1"/>
  <c r="N9" i="27" a="1"/>
  <c r="N9" i="27" s="1"/>
  <c r="N11" i="27" a="1"/>
  <c r="N11" i="27" s="1"/>
  <c r="N13" i="27" a="1"/>
  <c r="N13" i="27" s="1"/>
  <c r="N15" i="27" a="1"/>
  <c r="N15" i="27" s="1"/>
  <c r="N17" i="27" a="1"/>
  <c r="N17" i="27" s="1"/>
  <c r="N19" i="27" a="1"/>
  <c r="N19" i="27" s="1"/>
  <c r="N21" i="27" a="1"/>
  <c r="N21" i="27" s="1"/>
  <c r="N23" i="27" a="1"/>
  <c r="N23" i="27" s="1"/>
  <c r="N25" i="27" a="1"/>
  <c r="N25" i="27" s="1"/>
  <c r="N27" i="27" a="1"/>
  <c r="N27" i="27" s="1"/>
  <c r="N29" i="27" a="1"/>
  <c r="N29" i="27" s="1"/>
  <c r="N31" i="27" a="1"/>
  <c r="N31" i="27" s="1"/>
  <c r="N33" i="27" a="1"/>
  <c r="N33" i="27" s="1"/>
  <c r="N37" i="27" a="1"/>
  <c r="N37" i="27" s="1"/>
  <c r="N39" i="27" a="1"/>
  <c r="N39" i="27" s="1"/>
  <c r="N41" i="27" a="1"/>
  <c r="N41" i="27" s="1"/>
  <c r="N43" i="27" a="1"/>
  <c r="N43" i="27" s="1"/>
  <c r="N45" i="27" a="1"/>
  <c r="N45" i="27" s="1"/>
  <c r="N47" i="27" a="1"/>
  <c r="N47" i="27" s="1"/>
  <c r="N49" i="27" a="1"/>
  <c r="N49" i="27" s="1"/>
  <c r="N51" i="27" a="1"/>
  <c r="N51" i="27" s="1"/>
  <c r="O5" i="27"/>
  <c r="O9" i="27"/>
  <c r="O11" i="27"/>
  <c r="O13" i="27"/>
  <c r="O17" i="27"/>
  <c r="O19" i="27"/>
  <c r="O21" i="27"/>
  <c r="O25" i="27"/>
  <c r="O27" i="27"/>
  <c r="O35" i="27"/>
  <c r="O37" i="27"/>
  <c r="O41" i="27"/>
  <c r="O43" i="27"/>
  <c r="O45" i="27"/>
  <c r="O49" i="27"/>
  <c r="O51" i="27"/>
  <c r="C15" i="26" a="1"/>
  <c r="C15" i="26" s="1"/>
  <c r="D15" i="26" a="1"/>
  <c r="D15" i="26" s="1"/>
  <c r="C16" i="26" a="1"/>
  <c r="C16" i="26" s="1"/>
  <c r="D16" i="26" a="1"/>
  <c r="D16" i="26" s="1"/>
  <c r="C17" i="26" a="1"/>
  <c r="C17" i="26" s="1"/>
  <c r="D17" i="26" a="1"/>
  <c r="D17" i="26" s="1"/>
  <c r="C18" i="26" a="1"/>
  <c r="C18" i="26" s="1"/>
  <c r="D18" i="26" a="1"/>
  <c r="D18" i="26" s="1"/>
  <c r="C19" i="26" a="1"/>
  <c r="C19" i="26" s="1"/>
  <c r="D19" i="26" a="1"/>
  <c r="D19" i="26" s="1"/>
  <c r="C20" i="26" a="1"/>
  <c r="C20" i="26" s="1"/>
  <c r="D20" i="26" a="1"/>
  <c r="D20" i="26" s="1"/>
  <c r="C21" i="26" a="1"/>
  <c r="C21" i="26" s="1"/>
  <c r="D21" i="26" a="1"/>
  <c r="D21" i="26" s="1"/>
  <c r="C22" i="26" a="1"/>
  <c r="C22" i="26" s="1"/>
  <c r="D22" i="26" a="1"/>
  <c r="D22" i="26" s="1"/>
  <c r="C23" i="26" a="1"/>
  <c r="C23" i="26" s="1"/>
  <c r="D23" i="26" a="1"/>
  <c r="D23" i="26" s="1"/>
  <c r="C24" i="26" a="1"/>
  <c r="C24" i="26" s="1"/>
  <c r="D24" i="26" a="1"/>
  <c r="D24" i="26" s="1"/>
  <c r="C25" i="26" a="1"/>
  <c r="C25" i="26" s="1"/>
  <c r="D25" i="26" a="1"/>
  <c r="D25" i="26" s="1"/>
  <c r="C26" i="26" a="1"/>
  <c r="C26" i="26" s="1"/>
  <c r="D26" i="26" a="1"/>
  <c r="D26" i="26" s="1"/>
  <c r="C27" i="26" a="1"/>
  <c r="C27" i="26" s="1"/>
  <c r="D27" i="26" a="1"/>
  <c r="D27" i="26" s="1"/>
  <c r="C28" i="26" a="1"/>
  <c r="C28" i="26" s="1"/>
  <c r="D28" i="26" a="1"/>
  <c r="D28" i="26" s="1"/>
  <c r="C29" i="26" a="1"/>
  <c r="C29" i="26" s="1"/>
  <c r="D29" i="26" a="1"/>
  <c r="D29" i="26" s="1"/>
  <c r="C30" i="26" a="1"/>
  <c r="C30" i="26" s="1"/>
  <c r="D30" i="26" a="1"/>
  <c r="D30" i="26" s="1"/>
  <c r="C31" i="26" a="1"/>
  <c r="C31" i="26" s="1"/>
  <c r="D31" i="26" a="1"/>
  <c r="D31" i="26" s="1"/>
  <c r="C32" i="26" a="1"/>
  <c r="C32" i="26" s="1"/>
  <c r="D32" i="26" a="1"/>
  <c r="D32" i="26" s="1"/>
  <c r="C33" i="26" a="1"/>
  <c r="C33" i="26" s="1"/>
  <c r="D33" i="26" a="1"/>
  <c r="D33" i="26" s="1"/>
  <c r="C34" i="26" a="1"/>
  <c r="C34" i="26" s="1"/>
  <c r="D34" i="26" a="1"/>
  <c r="D34" i="26" s="1"/>
  <c r="C35" i="26" a="1"/>
  <c r="C35" i="26" s="1"/>
  <c r="D35" i="26" a="1"/>
  <c r="D35" i="26" s="1"/>
  <c r="C36" i="26" a="1"/>
  <c r="C36" i="26" s="1"/>
  <c r="D36" i="26" a="1"/>
  <c r="D36" i="26" s="1"/>
  <c r="C37" i="26" a="1"/>
  <c r="C37" i="26" s="1"/>
  <c r="D37" i="26" a="1"/>
  <c r="D37" i="26" s="1"/>
  <c r="C38" i="26" a="1"/>
  <c r="C38" i="26" s="1"/>
  <c r="D38" i="26" a="1"/>
  <c r="D38" i="26" s="1"/>
  <c r="D14" i="26" a="1"/>
  <c r="D14" i="26" s="1"/>
  <c r="C14" i="26" a="1"/>
  <c r="C14" i="26" s="1"/>
  <c r="C4" i="26" a="1"/>
  <c r="C4" i="26" s="1"/>
  <c r="D4" i="26" a="1"/>
  <c r="D4" i="26" s="1"/>
  <c r="C5" i="26" a="1"/>
  <c r="C5" i="26" s="1"/>
  <c r="D5" i="26" a="1"/>
  <c r="D5" i="26" s="1"/>
  <c r="C6" i="26" a="1"/>
  <c r="C6" i="26" s="1"/>
  <c r="D6" i="26" a="1"/>
  <c r="D6" i="26" s="1"/>
  <c r="C7" i="26" a="1"/>
  <c r="C7" i="26" s="1"/>
  <c r="D7" i="26" a="1"/>
  <c r="D7" i="26" s="1"/>
  <c r="C8" i="26" a="1"/>
  <c r="C8" i="26" s="1"/>
  <c r="D8" i="26" a="1"/>
  <c r="D8" i="26" s="1"/>
  <c r="C9" i="26" a="1"/>
  <c r="C9" i="26" s="1"/>
  <c r="D9" i="26" a="1"/>
  <c r="D9" i="26" s="1"/>
  <c r="C10" i="26" a="1"/>
  <c r="C10" i="26" s="1"/>
  <c r="D10" i="26" a="1"/>
  <c r="D10" i="26" s="1"/>
  <c r="C11" i="26" a="1"/>
  <c r="C11" i="26" s="1"/>
  <c r="D11" i="26" a="1"/>
  <c r="D11" i="26" s="1"/>
  <c r="C12" i="26" a="1"/>
  <c r="C12" i="26" s="1"/>
  <c r="D12" i="26" a="1"/>
  <c r="D12" i="26" s="1"/>
  <c r="C13" i="26" a="1"/>
  <c r="C13" i="26" s="1"/>
  <c r="D13" i="26" a="1"/>
  <c r="D13" i="26" s="1"/>
  <c r="K29" i="26" a="1"/>
  <c r="K29" i="26" s="1"/>
  <c r="L29" i="26" a="1"/>
  <c r="L29" i="26" s="1"/>
  <c r="K30" i="26" a="1"/>
  <c r="K30" i="26" s="1"/>
  <c r="L30" i="26" a="1"/>
  <c r="L30" i="26" s="1"/>
  <c r="K31" i="26" a="1"/>
  <c r="K31" i="26" s="1"/>
  <c r="L31" i="26" a="1"/>
  <c r="L31" i="26" s="1"/>
  <c r="K32" i="26" a="1"/>
  <c r="K32" i="26" s="1"/>
  <c r="L32" i="26" a="1"/>
  <c r="L32" i="26" s="1"/>
  <c r="K33" i="26" a="1"/>
  <c r="K33" i="26" s="1"/>
  <c r="L33" i="26" a="1"/>
  <c r="L33" i="26" s="1"/>
  <c r="K34" i="26" a="1"/>
  <c r="K34" i="26" s="1"/>
  <c r="L34" i="26" a="1"/>
  <c r="L34" i="26" s="1"/>
  <c r="K35" i="26" a="1"/>
  <c r="K35" i="26" s="1"/>
  <c r="L35" i="26" a="1"/>
  <c r="L35" i="26" s="1"/>
  <c r="K36" i="26" a="1"/>
  <c r="K36" i="26" s="1"/>
  <c r="L36" i="26" a="1"/>
  <c r="L36" i="26" s="1"/>
  <c r="K37" i="26" a="1"/>
  <c r="K37" i="26" s="1"/>
  <c r="L37" i="26" a="1"/>
  <c r="L37" i="26" s="1"/>
  <c r="K38" i="26" a="1"/>
  <c r="K38" i="26" s="1"/>
  <c r="L38" i="26" a="1"/>
  <c r="L38" i="26" s="1"/>
  <c r="K39" i="26" a="1"/>
  <c r="K39" i="26" s="1"/>
  <c r="L39" i="26" a="1"/>
  <c r="L39" i="26" s="1"/>
  <c r="L28" i="26" a="1"/>
  <c r="L28" i="26" s="1"/>
  <c r="K28" i="26" a="1"/>
  <c r="K28" i="26" s="1"/>
  <c r="K4" i="26" a="1"/>
  <c r="K4" i="26" s="1"/>
  <c r="L4" i="26" a="1"/>
  <c r="L4" i="26" s="1"/>
  <c r="K5" i="26" a="1"/>
  <c r="K5" i="26" s="1"/>
  <c r="L5" i="26" a="1"/>
  <c r="L5" i="26" s="1"/>
  <c r="K6" i="26" a="1"/>
  <c r="K6" i="26" s="1"/>
  <c r="L6" i="26" a="1"/>
  <c r="L6" i="26" s="1"/>
  <c r="K7" i="26" a="1"/>
  <c r="K7" i="26" s="1"/>
  <c r="L7" i="26" a="1"/>
  <c r="L7" i="26" s="1"/>
  <c r="K8" i="26" a="1"/>
  <c r="K8" i="26" s="1"/>
  <c r="L8" i="26" a="1"/>
  <c r="L8" i="26" s="1"/>
  <c r="K9" i="26" a="1"/>
  <c r="K9" i="26" s="1"/>
  <c r="L9" i="26" a="1"/>
  <c r="L9" i="26" s="1"/>
  <c r="K10" i="26" a="1"/>
  <c r="K10" i="26" s="1"/>
  <c r="L10" i="26" a="1"/>
  <c r="L10" i="26" s="1"/>
  <c r="K11" i="26" a="1"/>
  <c r="K11" i="26" s="1"/>
  <c r="L11" i="26" a="1"/>
  <c r="L11" i="26" s="1"/>
  <c r="K12" i="26" a="1"/>
  <c r="K12" i="26" s="1"/>
  <c r="L12" i="26" a="1"/>
  <c r="L12" i="26" s="1"/>
  <c r="K13" i="26" a="1"/>
  <c r="K13" i="26" s="1"/>
  <c r="L13" i="26" a="1"/>
  <c r="L13" i="26" s="1"/>
  <c r="K14" i="26" a="1"/>
  <c r="K14" i="26" s="1"/>
  <c r="L14" i="26" a="1"/>
  <c r="L14" i="26" s="1"/>
  <c r="K15" i="26" a="1"/>
  <c r="K15" i="26" s="1"/>
  <c r="L15" i="26" a="1"/>
  <c r="L15" i="26" s="1"/>
  <c r="K16" i="26" a="1"/>
  <c r="K16" i="26" s="1"/>
  <c r="L16" i="26" a="1"/>
  <c r="L16" i="26" s="1"/>
  <c r="K17" i="26" a="1"/>
  <c r="K17" i="26" s="1"/>
  <c r="L17" i="26" a="1"/>
  <c r="L17" i="26" s="1"/>
  <c r="K18" i="26" a="1"/>
  <c r="K18" i="26" s="1"/>
  <c r="L18" i="26" a="1"/>
  <c r="L18" i="26" s="1"/>
  <c r="K19" i="26" a="1"/>
  <c r="K19" i="26" s="1"/>
  <c r="L19" i="26" a="1"/>
  <c r="L19" i="26" s="1"/>
  <c r="K20" i="26" a="1"/>
  <c r="K20" i="26" s="1"/>
  <c r="L20" i="26" a="1"/>
  <c r="L20" i="26" s="1"/>
  <c r="K21" i="26" a="1"/>
  <c r="K21" i="26" s="1"/>
  <c r="L21" i="26" a="1"/>
  <c r="L21" i="26" s="1"/>
  <c r="K22" i="26" a="1"/>
  <c r="K22" i="26" s="1"/>
  <c r="L22" i="26" a="1"/>
  <c r="L22" i="26" s="1"/>
  <c r="K23" i="26" a="1"/>
  <c r="K23" i="26" s="1"/>
  <c r="L23" i="26" a="1"/>
  <c r="L23" i="26" s="1"/>
  <c r="K24" i="26" a="1"/>
  <c r="K24" i="26" s="1"/>
  <c r="L24" i="26" a="1"/>
  <c r="L24" i="26" s="1"/>
  <c r="K25" i="26" a="1"/>
  <c r="K25" i="26" s="1"/>
  <c r="L25" i="26" a="1"/>
  <c r="L25" i="26" s="1"/>
  <c r="K26" i="26" a="1"/>
  <c r="K26" i="26" s="1"/>
  <c r="L26" i="26" a="1"/>
  <c r="L26" i="26" s="1"/>
  <c r="K27" i="26" a="1"/>
  <c r="K27" i="26" s="1"/>
  <c r="L27" i="26" a="1"/>
  <c r="L27" i="26" s="1"/>
  <c r="L3" i="26" a="1"/>
  <c r="L3" i="26" s="1"/>
  <c r="K3" i="26" a="1"/>
  <c r="K3" i="26" s="1"/>
  <c r="L64" i="25" a="1"/>
  <c r="L64" i="25" s="1"/>
  <c r="K64" i="25" a="1"/>
  <c r="K64" i="25" s="1"/>
  <c r="L63" i="25" a="1"/>
  <c r="L63" i="25" s="1"/>
  <c r="K63" i="25" a="1"/>
  <c r="K63" i="25" s="1"/>
  <c r="L62" i="25" a="1"/>
  <c r="L62" i="25" s="1"/>
  <c r="K62" i="25" a="1"/>
  <c r="K62" i="25" s="1"/>
  <c r="L61" i="25" a="1"/>
  <c r="L61" i="25" s="1"/>
  <c r="K61" i="25" a="1"/>
  <c r="K61" i="25" s="1"/>
  <c r="L60" i="25" a="1"/>
  <c r="L60" i="25" s="1"/>
  <c r="I60" i="25" s="1" a="1"/>
  <c r="I60" i="25" s="1"/>
  <c r="K60" i="25" a="1"/>
  <c r="K60" i="25" s="1"/>
  <c r="L59" i="25" a="1"/>
  <c r="L59" i="25" s="1"/>
  <c r="K59" i="25" a="1"/>
  <c r="K59" i="25" s="1"/>
  <c r="I59" i="25" s="1" a="1"/>
  <c r="I59" i="25" s="1"/>
  <c r="K52" i="25" a="1"/>
  <c r="K52" i="25" s="1"/>
  <c r="L52" i="25" a="1"/>
  <c r="L52" i="25" s="1"/>
  <c r="K53" i="25" a="1"/>
  <c r="K53" i="25" s="1"/>
  <c r="L53" i="25" a="1"/>
  <c r="L53" i="25" s="1"/>
  <c r="K54" i="25" a="1"/>
  <c r="K54" i="25" s="1"/>
  <c r="L54" i="25" a="1"/>
  <c r="L54" i="25" s="1"/>
  <c r="K55" i="25" a="1"/>
  <c r="K55" i="25" s="1"/>
  <c r="L55" i="25" a="1"/>
  <c r="L55" i="25" s="1"/>
  <c r="K57" i="25" a="1"/>
  <c r="K57" i="25" s="1"/>
  <c r="L57" i="25" a="1"/>
  <c r="L57" i="25" s="1"/>
  <c r="K58" i="25" a="1"/>
  <c r="K58" i="25" s="1"/>
  <c r="L58" i="25" a="1"/>
  <c r="L58" i="25" s="1"/>
  <c r="L51" i="25" a="1"/>
  <c r="L51" i="25" s="1"/>
  <c r="K51" i="25" a="1"/>
  <c r="K51" i="25" s="1"/>
  <c r="K49" i="25" a="1"/>
  <c r="K49" i="25" s="1"/>
  <c r="L49" i="25" a="1"/>
  <c r="L49" i="25" s="1"/>
  <c r="K50" i="25" a="1"/>
  <c r="K50" i="25" s="1"/>
  <c r="L50" i="25" a="1"/>
  <c r="L50" i="25" s="1"/>
  <c r="L48" i="25" a="1"/>
  <c r="L48" i="25" s="1"/>
  <c r="K48" i="25" a="1"/>
  <c r="K48" i="25" s="1"/>
  <c r="K12" i="25" a="1"/>
  <c r="K12" i="25" s="1"/>
  <c r="L12" i="25" a="1"/>
  <c r="L12" i="25" s="1"/>
  <c r="K13" i="25" a="1"/>
  <c r="K13" i="25" s="1"/>
  <c r="L13" i="25" a="1"/>
  <c r="L13" i="25" s="1"/>
  <c r="K14" i="25" a="1"/>
  <c r="K14" i="25" s="1"/>
  <c r="L14" i="25" a="1"/>
  <c r="L14" i="25" s="1"/>
  <c r="K15" i="25" a="1"/>
  <c r="K15" i="25" s="1"/>
  <c r="L15" i="25" a="1"/>
  <c r="L15" i="25" s="1"/>
  <c r="K16" i="25" a="1"/>
  <c r="K16" i="25" s="1"/>
  <c r="L16" i="25" a="1"/>
  <c r="L16" i="25" s="1"/>
  <c r="K17" i="25" a="1"/>
  <c r="K17" i="25" s="1"/>
  <c r="L17" i="25" a="1"/>
  <c r="L17" i="25" s="1"/>
  <c r="K18" i="25" a="1"/>
  <c r="K18" i="25" s="1"/>
  <c r="L18" i="25" a="1"/>
  <c r="L18" i="25" s="1"/>
  <c r="K19" i="25" a="1"/>
  <c r="K19" i="25" s="1"/>
  <c r="L19" i="25" a="1"/>
  <c r="L19" i="25" s="1"/>
  <c r="K20" i="25" a="1"/>
  <c r="K20" i="25" s="1"/>
  <c r="L20" i="25" a="1"/>
  <c r="L20" i="25" s="1"/>
  <c r="K21" i="25" a="1"/>
  <c r="K21" i="25" s="1"/>
  <c r="I21" i="25" s="1" a="1"/>
  <c r="I21" i="25" s="1"/>
  <c r="L21" i="25" a="1"/>
  <c r="L21" i="25" s="1"/>
  <c r="K22" i="25" a="1"/>
  <c r="K22" i="25" s="1"/>
  <c r="L22" i="25" a="1"/>
  <c r="L22" i="25" s="1"/>
  <c r="K23" i="25" a="1"/>
  <c r="K23" i="25" s="1"/>
  <c r="L23" i="25" a="1"/>
  <c r="L23" i="25" s="1"/>
  <c r="K24" i="25" a="1"/>
  <c r="K24" i="25" s="1"/>
  <c r="L24" i="25" a="1"/>
  <c r="L24" i="25" s="1"/>
  <c r="K25" i="25" a="1"/>
  <c r="K25" i="25" s="1"/>
  <c r="L25" i="25" a="1"/>
  <c r="L25" i="25" s="1"/>
  <c r="K26" i="25" a="1"/>
  <c r="K26" i="25" s="1"/>
  <c r="L26" i="25" a="1"/>
  <c r="L26" i="25" s="1"/>
  <c r="K27" i="25" a="1"/>
  <c r="K27" i="25" s="1"/>
  <c r="L27" i="25" a="1"/>
  <c r="L27" i="25" s="1"/>
  <c r="K28" i="25" a="1"/>
  <c r="K28" i="25" s="1"/>
  <c r="L28" i="25" a="1"/>
  <c r="L28" i="25" s="1"/>
  <c r="K29" i="25" a="1"/>
  <c r="K29" i="25" s="1"/>
  <c r="L29" i="25" a="1"/>
  <c r="L29" i="25" s="1"/>
  <c r="K30" i="25" a="1"/>
  <c r="K30" i="25" s="1"/>
  <c r="L30" i="25" a="1"/>
  <c r="L30" i="25" s="1"/>
  <c r="K31" i="25" a="1"/>
  <c r="K31" i="25" s="1"/>
  <c r="L31" i="25" a="1"/>
  <c r="L31" i="25" s="1"/>
  <c r="K32" i="25" a="1"/>
  <c r="K32" i="25" s="1"/>
  <c r="L32" i="25" a="1"/>
  <c r="L32" i="25" s="1"/>
  <c r="K33" i="25" a="1"/>
  <c r="K33" i="25" s="1"/>
  <c r="L33" i="25" a="1"/>
  <c r="L33" i="25" s="1"/>
  <c r="K34" i="25" a="1"/>
  <c r="K34" i="25" s="1"/>
  <c r="L34" i="25" a="1"/>
  <c r="L34" i="25" s="1"/>
  <c r="K35" i="25" a="1"/>
  <c r="K35" i="25" s="1"/>
  <c r="L35" i="25" a="1"/>
  <c r="L35" i="25" s="1"/>
  <c r="K36" i="25" a="1"/>
  <c r="K36" i="25" s="1"/>
  <c r="L36" i="25" a="1"/>
  <c r="L36" i="25" s="1"/>
  <c r="K37" i="25" a="1"/>
  <c r="K37" i="25" s="1"/>
  <c r="L37" i="25" a="1"/>
  <c r="L37" i="25" s="1"/>
  <c r="K38" i="25" a="1"/>
  <c r="K38" i="25" s="1"/>
  <c r="L38" i="25" a="1"/>
  <c r="L38" i="25" s="1"/>
  <c r="K39" i="25" a="1"/>
  <c r="K39" i="25" s="1"/>
  <c r="L39" i="25" a="1"/>
  <c r="L39" i="25" s="1"/>
  <c r="K40" i="25" a="1"/>
  <c r="K40" i="25" s="1"/>
  <c r="L40" i="25" a="1"/>
  <c r="L40" i="25" s="1"/>
  <c r="K41" i="25" a="1"/>
  <c r="K41" i="25" s="1"/>
  <c r="L41" i="25" a="1"/>
  <c r="L41" i="25" s="1"/>
  <c r="K42" i="25" a="1"/>
  <c r="K42" i="25" s="1"/>
  <c r="L42" i="25" a="1"/>
  <c r="L42" i="25" s="1"/>
  <c r="K43" i="25" a="1"/>
  <c r="K43" i="25" s="1"/>
  <c r="L43" i="25" a="1"/>
  <c r="L43" i="25" s="1"/>
  <c r="K44" i="25" a="1"/>
  <c r="K44" i="25" s="1"/>
  <c r="L44" i="25" a="1"/>
  <c r="L44" i="25" s="1"/>
  <c r="K45" i="25" a="1"/>
  <c r="K45" i="25" s="1"/>
  <c r="L45" i="25" a="1"/>
  <c r="L45" i="25" s="1"/>
  <c r="K46" i="25" a="1"/>
  <c r="K46" i="25" s="1"/>
  <c r="L46" i="25" a="1"/>
  <c r="L46" i="25" s="1"/>
  <c r="K47" i="25" a="1"/>
  <c r="K47" i="25" s="1"/>
  <c r="L47" i="25" a="1"/>
  <c r="L47" i="25" s="1"/>
  <c r="L11" i="25" a="1"/>
  <c r="L11" i="25" s="1"/>
  <c r="K11" i="25" a="1"/>
  <c r="K11" i="25" s="1"/>
  <c r="K4" i="25" a="1"/>
  <c r="K4" i="25" s="1"/>
  <c r="L4" i="25" a="1"/>
  <c r="L4" i="25" s="1"/>
  <c r="K5" i="25" a="1"/>
  <c r="K5" i="25" s="1"/>
  <c r="L5" i="25" a="1"/>
  <c r="L5" i="25" s="1"/>
  <c r="K6" i="25" a="1"/>
  <c r="K6" i="25" s="1"/>
  <c r="L6" i="25" a="1"/>
  <c r="L6" i="25" s="1"/>
  <c r="K7" i="25" a="1"/>
  <c r="K7" i="25" s="1"/>
  <c r="L7" i="25" a="1"/>
  <c r="L7" i="25" s="1"/>
  <c r="K8" i="25" a="1"/>
  <c r="K8" i="25" s="1"/>
  <c r="L8" i="25" a="1"/>
  <c r="L8" i="25" s="1"/>
  <c r="K9" i="25" a="1"/>
  <c r="K9" i="25" s="1"/>
  <c r="L9" i="25" a="1"/>
  <c r="L9" i="25" s="1"/>
  <c r="K10" i="25" a="1"/>
  <c r="K10" i="25" s="1"/>
  <c r="L10" i="25" a="1"/>
  <c r="L10" i="25" s="1"/>
  <c r="C56" i="25" a="1"/>
  <c r="C56" i="25" s="1"/>
  <c r="D56" i="25" a="1"/>
  <c r="D56" i="25" s="1"/>
  <c r="C57" i="25" a="1"/>
  <c r="C57" i="25" s="1"/>
  <c r="D57" i="25" a="1"/>
  <c r="D57" i="25" s="1"/>
  <c r="C58" i="25" a="1"/>
  <c r="C58" i="25" s="1"/>
  <c r="D58" i="25" a="1"/>
  <c r="D58" i="25" s="1"/>
  <c r="C59" i="25" a="1"/>
  <c r="C59" i="25" s="1"/>
  <c r="D59" i="25" a="1"/>
  <c r="D59" i="25" s="1"/>
  <c r="C60" i="25" a="1"/>
  <c r="C60" i="25" s="1"/>
  <c r="D60" i="25" a="1"/>
  <c r="D60" i="25" s="1"/>
  <c r="C61" i="25" a="1"/>
  <c r="C61" i="25" s="1"/>
  <c r="D61" i="25" a="1"/>
  <c r="D61" i="25" s="1"/>
  <c r="D55" i="25" a="1"/>
  <c r="D55" i="25" s="1"/>
  <c r="C55" i="25" a="1"/>
  <c r="C55" i="25" s="1"/>
  <c r="D54" i="25" a="1"/>
  <c r="D54" i="25" s="1"/>
  <c r="C54" i="25" a="1"/>
  <c r="C54" i="25" s="1"/>
  <c r="C21" i="25" a="1"/>
  <c r="C21" i="25" s="1"/>
  <c r="D21" i="25" a="1"/>
  <c r="D21" i="25" s="1"/>
  <c r="C22" i="25" a="1"/>
  <c r="C22" i="25" s="1"/>
  <c r="D22" i="25" a="1"/>
  <c r="D22" i="25" s="1"/>
  <c r="C23" i="25" a="1"/>
  <c r="C23" i="25" s="1"/>
  <c r="D23" i="25" a="1"/>
  <c r="D23" i="25" s="1"/>
  <c r="C24" i="25" a="1"/>
  <c r="C24" i="25" s="1"/>
  <c r="D24" i="25" a="1"/>
  <c r="D24" i="25" s="1"/>
  <c r="C25" i="25" a="1"/>
  <c r="C25" i="25" s="1"/>
  <c r="D25" i="25" a="1"/>
  <c r="D25" i="25" s="1"/>
  <c r="C26" i="25" a="1"/>
  <c r="C26" i="25" s="1"/>
  <c r="D26" i="25" a="1"/>
  <c r="D26" i="25" s="1"/>
  <c r="C27" i="25" a="1"/>
  <c r="C27" i="25" s="1"/>
  <c r="D27" i="25" a="1"/>
  <c r="D27" i="25" s="1"/>
  <c r="C28" i="25" a="1"/>
  <c r="C28" i="25" s="1"/>
  <c r="D28" i="25" a="1"/>
  <c r="D28" i="25" s="1"/>
  <c r="C29" i="25" a="1"/>
  <c r="C29" i="25" s="1"/>
  <c r="D29" i="25" a="1"/>
  <c r="D29" i="25" s="1"/>
  <c r="C30" i="25" a="1"/>
  <c r="C30" i="25" s="1"/>
  <c r="D30" i="25" a="1"/>
  <c r="D30" i="25" s="1"/>
  <c r="C31" i="25" a="1"/>
  <c r="C31" i="25" s="1"/>
  <c r="D31" i="25" a="1"/>
  <c r="D31" i="25" s="1"/>
  <c r="C32" i="25" a="1"/>
  <c r="C32" i="25" s="1"/>
  <c r="D32" i="25" a="1"/>
  <c r="D32" i="25" s="1"/>
  <c r="C33" i="25" a="1"/>
  <c r="C33" i="25" s="1"/>
  <c r="D33" i="25" a="1"/>
  <c r="D33" i="25" s="1"/>
  <c r="C34" i="25" a="1"/>
  <c r="C34" i="25" s="1"/>
  <c r="D34" i="25" a="1"/>
  <c r="D34" i="25" s="1"/>
  <c r="C35" i="25" a="1"/>
  <c r="C35" i="25" s="1"/>
  <c r="D35" i="25" a="1"/>
  <c r="D35" i="25" s="1"/>
  <c r="C36" i="25" a="1"/>
  <c r="C36" i="25" s="1"/>
  <c r="D36" i="25" a="1"/>
  <c r="D36" i="25" s="1"/>
  <c r="C37" i="25" a="1"/>
  <c r="C37" i="25" s="1"/>
  <c r="D37" i="25" a="1"/>
  <c r="D37" i="25" s="1"/>
  <c r="C38" i="25" a="1"/>
  <c r="C38" i="25" s="1"/>
  <c r="D38" i="25" a="1"/>
  <c r="D38" i="25" s="1"/>
  <c r="C39" i="25" a="1"/>
  <c r="C39" i="25" s="1"/>
  <c r="D39" i="25" a="1"/>
  <c r="D39" i="25" s="1"/>
  <c r="C40" i="25" a="1"/>
  <c r="C40" i="25" s="1"/>
  <c r="D40" i="25" a="1"/>
  <c r="D40" i="25" s="1"/>
  <c r="C41" i="25" a="1"/>
  <c r="C41" i="25" s="1"/>
  <c r="D41" i="25" a="1"/>
  <c r="D41" i="25" s="1"/>
  <c r="C42" i="25" a="1"/>
  <c r="C42" i="25" s="1"/>
  <c r="D42" i="25" a="1"/>
  <c r="D42" i="25" s="1"/>
  <c r="C43" i="25" a="1"/>
  <c r="C43" i="25" s="1"/>
  <c r="D43" i="25" a="1"/>
  <c r="D43" i="25" s="1"/>
  <c r="C44" i="25" a="1"/>
  <c r="C44" i="25" s="1"/>
  <c r="D44" i="25" a="1"/>
  <c r="D44" i="25" s="1"/>
  <c r="C45" i="25" a="1"/>
  <c r="C45" i="25" s="1"/>
  <c r="D45" i="25" a="1"/>
  <c r="D45" i="25" s="1"/>
  <c r="C46" i="25" a="1"/>
  <c r="C46" i="25" s="1"/>
  <c r="D46" i="25" a="1"/>
  <c r="D46" i="25" s="1"/>
  <c r="C47" i="25" a="1"/>
  <c r="C47" i="25" s="1"/>
  <c r="D47" i="25" a="1"/>
  <c r="D47" i="25" s="1"/>
  <c r="C48" i="25" a="1"/>
  <c r="C48" i="25" s="1"/>
  <c r="D48" i="25" a="1"/>
  <c r="D48" i="25" s="1"/>
  <c r="C49" i="25" a="1"/>
  <c r="C49" i="25" s="1"/>
  <c r="D49" i="25" a="1"/>
  <c r="D49" i="25" s="1"/>
  <c r="C50" i="25" a="1"/>
  <c r="C50" i="25" s="1"/>
  <c r="D50" i="25" a="1"/>
  <c r="D50" i="25" s="1"/>
  <c r="C51" i="25" a="1"/>
  <c r="C51" i="25" s="1"/>
  <c r="D51" i="25" a="1"/>
  <c r="D51" i="25" s="1"/>
  <c r="C52" i="25" a="1"/>
  <c r="C52" i="25" s="1"/>
  <c r="D52" i="25" a="1"/>
  <c r="D52" i="25" s="1"/>
  <c r="C53" i="25" a="1"/>
  <c r="C53" i="25" s="1"/>
  <c r="D53" i="25" a="1"/>
  <c r="D53" i="25" s="1"/>
  <c r="D20" i="25" a="1"/>
  <c r="D20" i="25" s="1"/>
  <c r="C20" i="25" a="1"/>
  <c r="C20" i="25" s="1"/>
  <c r="C19" i="25" a="1"/>
  <c r="C19" i="25" s="1"/>
  <c r="D19" i="25" a="1"/>
  <c r="D19" i="25" s="1"/>
  <c r="D18" i="25" a="1"/>
  <c r="D18" i="25" s="1"/>
  <c r="C18" i="25" a="1"/>
  <c r="C18" i="25" s="1"/>
  <c r="C16" i="25" a="1"/>
  <c r="C16" i="25" s="1"/>
  <c r="D16" i="25" a="1"/>
  <c r="D16" i="25" s="1"/>
  <c r="C17" i="25" a="1"/>
  <c r="C17" i="25" s="1"/>
  <c r="D17" i="25" a="1"/>
  <c r="D17" i="25" s="1"/>
  <c r="D15" i="25" a="1"/>
  <c r="D15" i="25" s="1"/>
  <c r="C15" i="25" a="1"/>
  <c r="C15" i="25" s="1"/>
  <c r="D14" i="25" a="1"/>
  <c r="D14" i="25" s="1"/>
  <c r="C14" i="25" a="1"/>
  <c r="C14" i="25" s="1"/>
  <c r="D13" i="25" a="1"/>
  <c r="D13" i="25" s="1"/>
  <c r="C13" i="25" a="1"/>
  <c r="C13" i="25" s="1"/>
  <c r="C10" i="25" a="1"/>
  <c r="C10" i="25" s="1"/>
  <c r="D10" i="25" a="1"/>
  <c r="D10" i="25" s="1"/>
  <c r="C11" i="25" a="1"/>
  <c r="C11" i="25" s="1"/>
  <c r="D11" i="25" a="1"/>
  <c r="D11" i="25" s="1"/>
  <c r="D9" i="25" a="1"/>
  <c r="D9" i="25" s="1"/>
  <c r="C9" i="25" a="1"/>
  <c r="C9" i="25" s="1"/>
  <c r="C8" i="25" a="1"/>
  <c r="C8" i="25" s="1"/>
  <c r="D8" i="25" a="1"/>
  <c r="D8" i="25" s="1"/>
  <c r="C4" i="25" a="1"/>
  <c r="C4" i="25" s="1"/>
  <c r="D4" i="25" a="1"/>
  <c r="D4" i="25" s="1"/>
  <c r="C5" i="25" a="1"/>
  <c r="C5" i="25" s="1"/>
  <c r="D5" i="25" a="1"/>
  <c r="D5" i="25" s="1"/>
  <c r="C6" i="25" a="1"/>
  <c r="C6" i="25" s="1"/>
  <c r="D6" i="25" a="1"/>
  <c r="D6" i="25" s="1"/>
  <c r="C7" i="25" a="1"/>
  <c r="C7" i="25" s="1"/>
  <c r="D7" i="25" a="1"/>
  <c r="D7" i="25" s="1"/>
  <c r="D3" i="25" a="1"/>
  <c r="D3" i="25" s="1"/>
  <c r="C3" i="25" a="1"/>
  <c r="C3" i="25" s="1"/>
  <c r="K3" i="25" a="1"/>
  <c r="K3" i="25" s="1"/>
  <c r="L3" i="25" a="1"/>
  <c r="L3" i="25" s="1"/>
  <c r="C3" i="26" a="1"/>
  <c r="C3" i="26" s="1"/>
  <c r="D3" i="26" a="1"/>
  <c r="D3" i="26" s="1"/>
  <c r="K31" i="5" a="1"/>
  <c r="K31" i="5" s="1"/>
  <c r="L31" i="5" a="1"/>
  <c r="L31" i="5" s="1"/>
  <c r="K8" i="7" a="1"/>
  <c r="K8" i="7" s="1"/>
  <c r="L8" i="7" a="1"/>
  <c r="L8" i="7" s="1"/>
  <c r="K9" i="7" a="1"/>
  <c r="K9" i="7" s="1"/>
  <c r="L9" i="7" a="1"/>
  <c r="L9" i="7" s="1"/>
  <c r="K10" i="7" a="1"/>
  <c r="K10" i="7" s="1"/>
  <c r="L10" i="7" a="1"/>
  <c r="L10" i="7" s="1"/>
  <c r="K11" i="7" a="1"/>
  <c r="K11" i="7" s="1"/>
  <c r="L11" i="7" a="1"/>
  <c r="L11" i="7" s="1"/>
  <c r="L7" i="7" a="1"/>
  <c r="L7" i="7" s="1"/>
  <c r="K7" i="7" a="1"/>
  <c r="K7" i="7" s="1"/>
  <c r="L6" i="7" a="1"/>
  <c r="L6" i="7" s="1"/>
  <c r="K6" i="7" a="1"/>
  <c r="K6" i="7" s="1"/>
  <c r="L5" i="7" a="1"/>
  <c r="L5" i="7" s="1"/>
  <c r="K5" i="7" a="1"/>
  <c r="K5" i="7" s="1"/>
  <c r="L4" i="7" a="1"/>
  <c r="L4" i="7" s="1"/>
  <c r="K4" i="7" a="1"/>
  <c r="K4" i="7" s="1"/>
  <c r="L3" i="7" a="1"/>
  <c r="L3" i="7" s="1"/>
  <c r="K3" i="7" a="1"/>
  <c r="K3" i="7" s="1"/>
  <c r="K37" i="7" a="1"/>
  <c r="K37" i="7" s="1"/>
  <c r="L37" i="7" a="1"/>
  <c r="L37" i="7" s="1"/>
  <c r="K38" i="7" a="1"/>
  <c r="K38" i="7" s="1"/>
  <c r="L38" i="7" a="1"/>
  <c r="L38" i="7" s="1"/>
  <c r="K39" i="7" a="1"/>
  <c r="K39" i="7" s="1"/>
  <c r="L39" i="7" a="1"/>
  <c r="L39" i="7" s="1"/>
  <c r="K40" i="7" a="1"/>
  <c r="K40" i="7" s="1"/>
  <c r="L40" i="7" a="1"/>
  <c r="L40" i="7" s="1"/>
  <c r="K41" i="7" a="1"/>
  <c r="K41" i="7" s="1"/>
  <c r="L41" i="7" a="1"/>
  <c r="L41" i="7" s="1"/>
  <c r="K42" i="7" a="1"/>
  <c r="K42" i="7" s="1"/>
  <c r="L42" i="7" a="1"/>
  <c r="L42" i="7" s="1"/>
  <c r="K43" i="7" a="1"/>
  <c r="K43" i="7" s="1"/>
  <c r="L43" i="7" a="1"/>
  <c r="L43" i="7" s="1"/>
  <c r="L36" i="7" a="1"/>
  <c r="L36" i="7" s="1"/>
  <c r="K36" i="7" a="1"/>
  <c r="K36" i="7" s="1"/>
  <c r="L35" i="7" a="1"/>
  <c r="L35" i="7" s="1"/>
  <c r="K35" i="7" a="1"/>
  <c r="K35" i="7" s="1"/>
  <c r="L34" i="7" a="1"/>
  <c r="L34" i="7" s="1"/>
  <c r="K34" i="7" a="1"/>
  <c r="K34" i="7" s="1"/>
  <c r="L33" i="7" a="1"/>
  <c r="L33" i="7" s="1"/>
  <c r="K33" i="7" a="1"/>
  <c r="K33" i="7" s="1"/>
  <c r="L32" i="7" a="1"/>
  <c r="L32" i="7" s="1"/>
  <c r="K32" i="7" a="1"/>
  <c r="K32" i="7" s="1"/>
  <c r="L31" i="7" a="1"/>
  <c r="L31" i="7" s="1"/>
  <c r="K31" i="7" a="1"/>
  <c r="K31" i="7" s="1"/>
  <c r="L30" i="7" a="1"/>
  <c r="L30" i="7" s="1"/>
  <c r="K30" i="7" a="1"/>
  <c r="K30" i="7" s="1"/>
  <c r="L29" i="7" a="1"/>
  <c r="L29" i="7" s="1"/>
  <c r="K29" i="7" a="1"/>
  <c r="K29" i="7" s="1"/>
  <c r="L28" i="7" a="1"/>
  <c r="L28" i="7" s="1"/>
  <c r="K28" i="7" a="1"/>
  <c r="K28" i="7" s="1"/>
  <c r="L27" i="7" a="1"/>
  <c r="L27" i="7" s="1"/>
  <c r="K27" i="7" a="1"/>
  <c r="K27" i="7" s="1"/>
  <c r="L26" i="7" a="1"/>
  <c r="L26" i="7" s="1"/>
  <c r="K26" i="7" a="1"/>
  <c r="K26" i="7" s="1"/>
  <c r="L25" i="7" a="1"/>
  <c r="L25" i="7" s="1"/>
  <c r="K25" i="7" a="1"/>
  <c r="K25" i="7" s="1"/>
  <c r="L24" i="7" a="1"/>
  <c r="L24" i="7" s="1"/>
  <c r="K24" i="7" a="1"/>
  <c r="K24" i="7" s="1"/>
  <c r="L23" i="7" a="1"/>
  <c r="L23" i="7" s="1"/>
  <c r="K23" i="7" a="1"/>
  <c r="K23" i="7" s="1"/>
  <c r="L22" i="7" a="1"/>
  <c r="L22" i="7" s="1"/>
  <c r="K22" i="7" a="1"/>
  <c r="K22" i="7" s="1"/>
  <c r="L21" i="7" a="1"/>
  <c r="L21" i="7" s="1"/>
  <c r="K21" i="7" a="1"/>
  <c r="K21" i="7" s="1"/>
  <c r="L20" i="7" a="1"/>
  <c r="L20" i="7" s="1"/>
  <c r="K20" i="7" a="1"/>
  <c r="K20" i="7" s="1"/>
  <c r="L19" i="7" a="1"/>
  <c r="L19" i="7" s="1"/>
  <c r="K19" i="7" a="1"/>
  <c r="K19" i="7" s="1"/>
  <c r="L18" i="7" a="1"/>
  <c r="L18" i="7" s="1"/>
  <c r="K18" i="7" a="1"/>
  <c r="K18" i="7" s="1"/>
  <c r="L17" i="7" a="1"/>
  <c r="L17" i="7" s="1"/>
  <c r="K17" i="7" a="1"/>
  <c r="K17" i="7" s="1"/>
  <c r="L16" i="7" a="1"/>
  <c r="L16" i="7" s="1"/>
  <c r="K16" i="7" a="1"/>
  <c r="K16" i="7" s="1"/>
  <c r="L15" i="7" a="1"/>
  <c r="L15" i="7" s="1"/>
  <c r="K15" i="7" a="1"/>
  <c r="K15" i="7" s="1"/>
  <c r="L14" i="7" a="1"/>
  <c r="L14" i="7" s="1"/>
  <c r="K14" i="7" a="1"/>
  <c r="K14" i="7" s="1"/>
  <c r="L13" i="7" a="1"/>
  <c r="L13" i="7" s="1"/>
  <c r="K13" i="7" a="1"/>
  <c r="K13" i="7" s="1"/>
  <c r="L12" i="7" a="1"/>
  <c r="L12" i="7" s="1"/>
  <c r="K12" i="7" a="1"/>
  <c r="K12" i="7" s="1"/>
  <c r="C55" i="7" a="1"/>
  <c r="C55" i="7" s="1"/>
  <c r="D55" i="7" a="1"/>
  <c r="D55" i="7" s="1"/>
  <c r="D54" i="7" a="1"/>
  <c r="D54" i="7" s="1"/>
  <c r="C54" i="7" a="1"/>
  <c r="C54" i="7" s="1"/>
  <c r="D53" i="7" a="1"/>
  <c r="D53" i="7" s="1"/>
  <c r="C53" i="7" a="1"/>
  <c r="C53" i="7" s="1"/>
  <c r="D52" i="7" a="1"/>
  <c r="D52" i="7" s="1"/>
  <c r="C52" i="7" a="1"/>
  <c r="C52" i="7" s="1"/>
  <c r="D51" i="7" a="1"/>
  <c r="D51" i="7" s="1"/>
  <c r="C51" i="7" a="1"/>
  <c r="C51" i="7" s="1"/>
  <c r="D50" i="7" a="1"/>
  <c r="D50" i="7" s="1"/>
  <c r="C50" i="7" a="1"/>
  <c r="C50" i="7" s="1"/>
  <c r="D49" i="7" a="1"/>
  <c r="D49" i="7" s="1"/>
  <c r="C49" i="7" a="1"/>
  <c r="C49" i="7" s="1"/>
  <c r="D48" i="7" a="1"/>
  <c r="D48" i="7" s="1"/>
  <c r="C48" i="7" a="1"/>
  <c r="C48" i="7" s="1"/>
  <c r="D47" i="7" a="1"/>
  <c r="D47" i="7" s="1"/>
  <c r="C47" i="7" a="1"/>
  <c r="C47" i="7" s="1"/>
  <c r="D46" i="7" a="1"/>
  <c r="D46" i="7" s="1"/>
  <c r="C46" i="7" a="1"/>
  <c r="C46" i="7" s="1"/>
  <c r="D45" i="7" a="1"/>
  <c r="D45" i="7" s="1"/>
  <c r="C45" i="7" a="1"/>
  <c r="C45" i="7" s="1"/>
  <c r="D44" i="7" a="1"/>
  <c r="D44" i="7" s="1"/>
  <c r="C44" i="7" a="1"/>
  <c r="C44" i="7" s="1"/>
  <c r="D43" i="7" a="1"/>
  <c r="D43" i="7" s="1"/>
  <c r="C43" i="7" a="1"/>
  <c r="C43" i="7" s="1"/>
  <c r="D42" i="7" a="1"/>
  <c r="D42" i="7" s="1"/>
  <c r="C42" i="7" a="1"/>
  <c r="C42" i="7" s="1"/>
  <c r="D41" i="7" a="1"/>
  <c r="D41" i="7" s="1"/>
  <c r="C41" i="7" a="1"/>
  <c r="C41" i="7" s="1"/>
  <c r="D40" i="7" a="1"/>
  <c r="D40" i="7" s="1"/>
  <c r="C40" i="7" a="1"/>
  <c r="C40" i="7" s="1"/>
  <c r="D39" i="7" a="1"/>
  <c r="D39" i="7" s="1"/>
  <c r="C39" i="7" a="1"/>
  <c r="C39" i="7" s="1"/>
  <c r="D38" i="7" a="1"/>
  <c r="D38" i="7" s="1"/>
  <c r="C38" i="7" a="1"/>
  <c r="C38" i="7" s="1"/>
  <c r="D37" i="7" a="1"/>
  <c r="D37" i="7" s="1"/>
  <c r="C37" i="7" a="1"/>
  <c r="C37" i="7" s="1"/>
  <c r="D36" i="7" a="1"/>
  <c r="D36" i="7" s="1"/>
  <c r="C36" i="7" a="1"/>
  <c r="C36" i="7" s="1"/>
  <c r="D35" i="7" a="1"/>
  <c r="D35" i="7" s="1"/>
  <c r="C35" i="7" a="1"/>
  <c r="C35" i="7" s="1"/>
  <c r="D34" i="7" a="1"/>
  <c r="D34" i="7" s="1"/>
  <c r="C34" i="7" a="1"/>
  <c r="C34" i="7" s="1"/>
  <c r="D33" i="7" a="1"/>
  <c r="D33" i="7" s="1"/>
  <c r="C33" i="7" a="1"/>
  <c r="C33" i="7" s="1"/>
  <c r="D32" i="7" a="1"/>
  <c r="D32" i="7" s="1"/>
  <c r="C32" i="7" a="1"/>
  <c r="C32" i="7" s="1"/>
  <c r="D31" i="7" a="1"/>
  <c r="D31" i="7" s="1"/>
  <c r="C31" i="7" a="1"/>
  <c r="C31" i="7" s="1"/>
  <c r="C20" i="7" a="1"/>
  <c r="C20" i="7" s="1"/>
  <c r="D20" i="7" a="1"/>
  <c r="D20" i="7" s="1"/>
  <c r="C21" i="7" a="1"/>
  <c r="C21" i="7" s="1"/>
  <c r="D21" i="7" a="1"/>
  <c r="D21" i="7" s="1"/>
  <c r="C22" i="7" a="1"/>
  <c r="C22" i="7" s="1"/>
  <c r="D22" i="7" a="1"/>
  <c r="D22" i="7" s="1"/>
  <c r="C23" i="7" a="1"/>
  <c r="C23" i="7" s="1"/>
  <c r="D23" i="7" a="1"/>
  <c r="D23" i="7" s="1"/>
  <c r="C24" i="7" a="1"/>
  <c r="C24" i="7" s="1"/>
  <c r="D24" i="7" a="1"/>
  <c r="D24" i="7" s="1"/>
  <c r="C25" i="7" a="1"/>
  <c r="C25" i="7" s="1"/>
  <c r="D25" i="7" a="1"/>
  <c r="D25" i="7" s="1"/>
  <c r="C26" i="7" a="1"/>
  <c r="C26" i="7" s="1"/>
  <c r="D26" i="7" a="1"/>
  <c r="D26" i="7" s="1"/>
  <c r="C27" i="7" a="1"/>
  <c r="C27" i="7" s="1"/>
  <c r="D27" i="7" a="1"/>
  <c r="D27" i="7" s="1"/>
  <c r="C28" i="7" a="1"/>
  <c r="C28" i="7" s="1"/>
  <c r="D28" i="7" a="1"/>
  <c r="D28" i="7" s="1"/>
  <c r="C29" i="7" a="1"/>
  <c r="C29" i="7" s="1"/>
  <c r="D29" i="7" a="1"/>
  <c r="D29" i="7" s="1"/>
  <c r="C30" i="7" a="1"/>
  <c r="C30" i="7" s="1"/>
  <c r="D30" i="7" a="1"/>
  <c r="D30" i="7" s="1"/>
  <c r="D19" i="7" a="1"/>
  <c r="D19" i="7" s="1"/>
  <c r="C19" i="7" a="1"/>
  <c r="C19" i="7" s="1"/>
  <c r="C4" i="7" a="1"/>
  <c r="C4" i="7" s="1"/>
  <c r="D4" i="7" a="1"/>
  <c r="D4" i="7" s="1"/>
  <c r="C5" i="7" a="1"/>
  <c r="C5" i="7" s="1"/>
  <c r="D5" i="7" a="1"/>
  <c r="D5" i="7" s="1"/>
  <c r="C6" i="7" a="1"/>
  <c r="C6" i="7" s="1"/>
  <c r="D6" i="7" a="1"/>
  <c r="D6" i="7" s="1"/>
  <c r="C7" i="7" a="1"/>
  <c r="C7" i="7" s="1"/>
  <c r="D7" i="7" a="1"/>
  <c r="D7" i="7" s="1"/>
  <c r="C8" i="7" a="1"/>
  <c r="C8" i="7" s="1"/>
  <c r="D8" i="7" a="1"/>
  <c r="D8" i="7" s="1"/>
  <c r="C9" i="7" a="1"/>
  <c r="C9" i="7" s="1"/>
  <c r="D9" i="7" a="1"/>
  <c r="D9" i="7" s="1"/>
  <c r="C10" i="7" a="1"/>
  <c r="C10" i="7" s="1"/>
  <c r="D10" i="7" a="1"/>
  <c r="D10" i="7" s="1"/>
  <c r="C11" i="7" a="1"/>
  <c r="C11" i="7" s="1"/>
  <c r="D11" i="7" a="1"/>
  <c r="D11" i="7" s="1"/>
  <c r="C12" i="7" a="1"/>
  <c r="C12" i="7" s="1"/>
  <c r="D12" i="7" a="1"/>
  <c r="D12" i="7" s="1"/>
  <c r="C13" i="7" a="1"/>
  <c r="C13" i="7" s="1"/>
  <c r="D13" i="7" a="1"/>
  <c r="D13" i="7" s="1"/>
  <c r="C14" i="7" a="1"/>
  <c r="C14" i="7" s="1"/>
  <c r="D14" i="7" a="1"/>
  <c r="D14" i="7" s="1"/>
  <c r="C15" i="7" a="1"/>
  <c r="C15" i="7" s="1"/>
  <c r="D15" i="7" a="1"/>
  <c r="D15" i="7" s="1"/>
  <c r="C16" i="7" a="1"/>
  <c r="C16" i="7" s="1"/>
  <c r="D16" i="7" a="1"/>
  <c r="D16" i="7" s="1"/>
  <c r="C17" i="7" a="1"/>
  <c r="C17" i="7" s="1"/>
  <c r="D17" i="7" a="1"/>
  <c r="D17" i="7" s="1"/>
  <c r="C18" i="7" a="1"/>
  <c r="C18" i="7" s="1"/>
  <c r="D18" i="7" a="1"/>
  <c r="D18" i="7" s="1"/>
  <c r="D3" i="7" a="1"/>
  <c r="D3" i="7" s="1"/>
  <c r="C3" i="7" a="1"/>
  <c r="C3" i="7" s="1"/>
  <c r="S42" i="6" a="1"/>
  <c r="S42" i="6" s="1"/>
  <c r="T42" i="6" a="1"/>
  <c r="T42" i="6" s="1"/>
  <c r="S43" i="6" a="1"/>
  <c r="S43" i="6" s="1"/>
  <c r="T43" i="6" a="1"/>
  <c r="T43" i="6" s="1"/>
  <c r="S44" i="6" a="1"/>
  <c r="S44" i="6" s="1"/>
  <c r="T44" i="6" a="1"/>
  <c r="T44" i="6" s="1"/>
  <c r="S45" i="6" a="1"/>
  <c r="S45" i="6" s="1"/>
  <c r="T45" i="6" a="1"/>
  <c r="T45" i="6" s="1"/>
  <c r="S46" i="6" a="1"/>
  <c r="S46" i="6" s="1"/>
  <c r="T46" i="6" a="1"/>
  <c r="T46" i="6" s="1"/>
  <c r="T41" i="6" a="1"/>
  <c r="T41" i="6" s="1"/>
  <c r="S41" i="6" a="1"/>
  <c r="S41" i="6" s="1"/>
  <c r="T40" i="6" a="1"/>
  <c r="T40" i="6" s="1"/>
  <c r="S40" i="6" a="1"/>
  <c r="S40" i="6" s="1"/>
  <c r="T39" i="6" a="1"/>
  <c r="T39" i="6" s="1"/>
  <c r="S39" i="6" a="1"/>
  <c r="S39" i="6" s="1"/>
  <c r="T38" i="6" a="1"/>
  <c r="T38" i="6" s="1"/>
  <c r="S38" i="6" a="1"/>
  <c r="S38" i="6" s="1"/>
  <c r="T37" i="6" a="1"/>
  <c r="T37" i="6" s="1"/>
  <c r="S37" i="6" a="1"/>
  <c r="S37" i="6" s="1"/>
  <c r="T36" i="6" a="1"/>
  <c r="T36" i="6" s="1"/>
  <c r="S36" i="6" a="1"/>
  <c r="S36" i="6" s="1"/>
  <c r="T35" i="6" a="1"/>
  <c r="T35" i="6" s="1"/>
  <c r="S35" i="6" a="1"/>
  <c r="S35" i="6" s="1"/>
  <c r="T34" i="6" a="1"/>
  <c r="T34" i="6" s="1"/>
  <c r="S34" i="6" a="1"/>
  <c r="S34" i="6" s="1"/>
  <c r="T33" i="6" a="1"/>
  <c r="T33" i="6" s="1"/>
  <c r="S33" i="6" a="1"/>
  <c r="S33" i="6" s="1"/>
  <c r="T32" i="6" a="1"/>
  <c r="T32" i="6" s="1"/>
  <c r="S32" i="6" a="1"/>
  <c r="S32" i="6" s="1"/>
  <c r="T31" i="6" a="1"/>
  <c r="T31" i="6" s="1"/>
  <c r="S31" i="6" a="1"/>
  <c r="S31" i="6" s="1"/>
  <c r="T30" i="6" a="1"/>
  <c r="T30" i="6" s="1"/>
  <c r="S30" i="6" a="1"/>
  <c r="S30" i="6" s="1"/>
  <c r="S23" i="6" a="1"/>
  <c r="S23" i="6" s="1"/>
  <c r="T23" i="6" a="1"/>
  <c r="T23" i="6" s="1"/>
  <c r="S24" i="6" a="1"/>
  <c r="S24" i="6" s="1"/>
  <c r="T24" i="6" a="1"/>
  <c r="T24" i="6" s="1"/>
  <c r="S25" i="6" a="1"/>
  <c r="S25" i="6" s="1"/>
  <c r="T25" i="6" a="1"/>
  <c r="T25" i="6" s="1"/>
  <c r="S26" i="6" a="1"/>
  <c r="S26" i="6" s="1"/>
  <c r="T26" i="6" a="1"/>
  <c r="T26" i="6" s="1"/>
  <c r="S27" i="6" a="1"/>
  <c r="S27" i="6" s="1"/>
  <c r="T27" i="6" a="1"/>
  <c r="T27" i="6" s="1"/>
  <c r="S28" i="6" a="1"/>
  <c r="S28" i="6" s="1"/>
  <c r="T28" i="6" a="1"/>
  <c r="T28" i="6" s="1"/>
  <c r="T22" i="6" a="1"/>
  <c r="T22" i="6" s="1"/>
  <c r="S22" i="6" a="1"/>
  <c r="S22" i="6" s="1"/>
  <c r="T21" i="6" a="1"/>
  <c r="T21" i="6" s="1"/>
  <c r="S21" i="6" a="1"/>
  <c r="S21" i="6" s="1"/>
  <c r="T20" i="6" a="1"/>
  <c r="T20" i="6" s="1"/>
  <c r="S20" i="6" a="1"/>
  <c r="S20" i="6" s="1"/>
  <c r="T19" i="6" a="1"/>
  <c r="T19" i="6" s="1"/>
  <c r="S19" i="6" a="1"/>
  <c r="S19" i="6" s="1"/>
  <c r="T18" i="6" a="1"/>
  <c r="T18" i="6" s="1"/>
  <c r="S18" i="6" a="1"/>
  <c r="S18" i="6" s="1"/>
  <c r="T17" i="6" a="1"/>
  <c r="T17" i="6" s="1"/>
  <c r="S17" i="6" a="1"/>
  <c r="S17" i="6" s="1"/>
  <c r="T16" i="6" a="1"/>
  <c r="T16" i="6" s="1"/>
  <c r="S16" i="6" a="1"/>
  <c r="S16" i="6" s="1"/>
  <c r="T15" i="6" a="1"/>
  <c r="T15" i="6" s="1"/>
  <c r="S15" i="6" a="1"/>
  <c r="S15" i="6" s="1"/>
  <c r="T14" i="6" a="1"/>
  <c r="T14" i="6" s="1"/>
  <c r="S14" i="6" a="1"/>
  <c r="S14" i="6" s="1"/>
  <c r="T13" i="6" a="1"/>
  <c r="T13" i="6" s="1"/>
  <c r="S13" i="6" a="1"/>
  <c r="S13" i="6" s="1"/>
  <c r="T12" i="6" a="1"/>
  <c r="T12" i="6" s="1"/>
  <c r="S12" i="6" a="1"/>
  <c r="S12" i="6" s="1"/>
  <c r="T11" i="6" a="1"/>
  <c r="T11" i="6" s="1"/>
  <c r="S11" i="6" a="1"/>
  <c r="S11" i="6" s="1"/>
  <c r="T10" i="6" a="1"/>
  <c r="T10" i="6" s="1"/>
  <c r="S10" i="6" a="1"/>
  <c r="S10" i="6" s="1"/>
  <c r="T9" i="6" a="1"/>
  <c r="T9" i="6" s="1"/>
  <c r="S9" i="6" a="1"/>
  <c r="S9" i="6" s="1"/>
  <c r="T8" i="6" a="1"/>
  <c r="T8" i="6" s="1"/>
  <c r="S8" i="6" a="1"/>
  <c r="S8" i="6" s="1"/>
  <c r="T7" i="6" a="1"/>
  <c r="T7" i="6" s="1"/>
  <c r="S7" i="6" a="1"/>
  <c r="S7" i="6" s="1"/>
  <c r="T6" i="6" a="1"/>
  <c r="T6" i="6" s="1"/>
  <c r="S6" i="6" a="1"/>
  <c r="S6" i="6" s="1"/>
  <c r="T5" i="6" a="1"/>
  <c r="T5" i="6" s="1"/>
  <c r="S5" i="6" a="1"/>
  <c r="S5" i="6" s="1"/>
  <c r="T4" i="6" a="1"/>
  <c r="T4" i="6" s="1"/>
  <c r="S4" i="6" a="1"/>
  <c r="S4" i="6" s="1"/>
  <c r="T3" i="6" a="1"/>
  <c r="T3" i="6" s="1"/>
  <c r="S3" i="6" a="1"/>
  <c r="S3" i="6" s="1"/>
  <c r="L44" i="6" a="1"/>
  <c r="L44" i="6" s="1"/>
  <c r="K44" i="6" a="1"/>
  <c r="K44" i="6" s="1"/>
  <c r="L43" i="6" a="1"/>
  <c r="L43" i="6" s="1"/>
  <c r="K43" i="6" a="1"/>
  <c r="K43" i="6" s="1"/>
  <c r="L42" i="6" a="1"/>
  <c r="L42" i="6" s="1"/>
  <c r="K42" i="6" a="1"/>
  <c r="K42" i="6" s="1"/>
  <c r="L41" i="6" a="1"/>
  <c r="L41" i="6" s="1"/>
  <c r="K41" i="6" a="1"/>
  <c r="K41" i="6" s="1"/>
  <c r="L40" i="6" a="1"/>
  <c r="L40" i="6" s="1"/>
  <c r="K40" i="6" a="1"/>
  <c r="K40" i="6" s="1"/>
  <c r="L39" i="6" a="1"/>
  <c r="L39" i="6" s="1"/>
  <c r="K39" i="6" a="1"/>
  <c r="K39" i="6" s="1"/>
  <c r="L38" i="6" a="1"/>
  <c r="L38" i="6" s="1"/>
  <c r="K38" i="6" a="1"/>
  <c r="K38" i="6" s="1"/>
  <c r="L37" i="6" a="1"/>
  <c r="L37" i="6" s="1"/>
  <c r="K37" i="6" a="1"/>
  <c r="K37" i="6" s="1"/>
  <c r="L36" i="6" a="1"/>
  <c r="L36" i="6" s="1"/>
  <c r="K36" i="6" a="1"/>
  <c r="K36" i="6" s="1"/>
  <c r="L35" i="6" a="1"/>
  <c r="L35" i="6" s="1"/>
  <c r="K35" i="6" a="1"/>
  <c r="K35" i="6" s="1"/>
  <c r="K29" i="6" a="1"/>
  <c r="K29" i="6" s="1"/>
  <c r="L29" i="6" a="1"/>
  <c r="L29" i="6" s="1"/>
  <c r="K30" i="6" a="1"/>
  <c r="K30" i="6" s="1"/>
  <c r="L30" i="6" a="1"/>
  <c r="L30" i="6" s="1"/>
  <c r="K31" i="6" a="1"/>
  <c r="K31" i="6" s="1"/>
  <c r="L31" i="6" a="1"/>
  <c r="L31" i="6" s="1"/>
  <c r="K32" i="6" a="1"/>
  <c r="K32" i="6" s="1"/>
  <c r="L32" i="6" a="1"/>
  <c r="L32" i="6" s="1"/>
  <c r="K33" i="6" a="1"/>
  <c r="K33" i="6" s="1"/>
  <c r="L33" i="6" a="1"/>
  <c r="L33" i="6" s="1"/>
  <c r="L28" i="6" a="1"/>
  <c r="L28" i="6" s="1"/>
  <c r="K28" i="6" a="1"/>
  <c r="K28" i="6" s="1"/>
  <c r="L27" i="6" a="1"/>
  <c r="L27" i="6" s="1"/>
  <c r="K27" i="6" a="1"/>
  <c r="K27" i="6" s="1"/>
  <c r="L26" i="6" a="1"/>
  <c r="L26" i="6" s="1"/>
  <c r="K26" i="6" a="1"/>
  <c r="K26" i="6" s="1"/>
  <c r="L25" i="6" a="1"/>
  <c r="L25" i="6" s="1"/>
  <c r="K25" i="6" a="1"/>
  <c r="K25" i="6" s="1"/>
  <c r="L24" i="6" a="1"/>
  <c r="L24" i="6" s="1"/>
  <c r="K24" i="6" a="1"/>
  <c r="K24" i="6" s="1"/>
  <c r="L23" i="6" a="1"/>
  <c r="L23" i="6" s="1"/>
  <c r="K23" i="6" a="1"/>
  <c r="K23" i="6" s="1"/>
  <c r="L22" i="6" a="1"/>
  <c r="L22" i="6" s="1"/>
  <c r="K22" i="6" a="1"/>
  <c r="K22" i="6" s="1"/>
  <c r="L21" i="6" a="1"/>
  <c r="L21" i="6" s="1"/>
  <c r="K21" i="6" a="1"/>
  <c r="K21" i="6" s="1"/>
  <c r="L20" i="6" a="1"/>
  <c r="L20" i="6" s="1"/>
  <c r="K20" i="6" a="1"/>
  <c r="K20" i="6" s="1"/>
  <c r="L19" i="6" a="1"/>
  <c r="L19" i="6" s="1"/>
  <c r="K19" i="6" a="1"/>
  <c r="K19" i="6" s="1"/>
  <c r="L18" i="6" a="1"/>
  <c r="L18" i="6" s="1"/>
  <c r="K18" i="6" a="1"/>
  <c r="K18" i="6" s="1"/>
  <c r="L17" i="6" a="1"/>
  <c r="L17" i="6" s="1"/>
  <c r="K17" i="6" a="1"/>
  <c r="K17" i="6" s="1"/>
  <c r="K12" i="6" a="1"/>
  <c r="K12" i="6" s="1"/>
  <c r="L12" i="6" a="1"/>
  <c r="L12" i="6" s="1"/>
  <c r="K13" i="6" a="1"/>
  <c r="K13" i="6" s="1"/>
  <c r="L13" i="6" a="1"/>
  <c r="L13" i="6" s="1"/>
  <c r="K14" i="6" a="1"/>
  <c r="K14" i="6" s="1"/>
  <c r="L14" i="6" a="1"/>
  <c r="L14" i="6" s="1"/>
  <c r="K15" i="6" a="1"/>
  <c r="K15" i="6" s="1"/>
  <c r="L15" i="6" a="1"/>
  <c r="L15" i="6" s="1"/>
  <c r="K16" i="6" a="1"/>
  <c r="K16" i="6" s="1"/>
  <c r="L16" i="6" a="1"/>
  <c r="L16" i="6" s="1"/>
  <c r="L11" i="6" a="1"/>
  <c r="L11" i="6" s="1"/>
  <c r="K11" i="6" a="1"/>
  <c r="K11" i="6" s="1"/>
  <c r="K7" i="6" a="1"/>
  <c r="K7" i="6" s="1"/>
  <c r="L7" i="6" a="1"/>
  <c r="L7" i="6" s="1"/>
  <c r="K8" i="6" a="1"/>
  <c r="K8" i="6" s="1"/>
  <c r="L8" i="6" a="1"/>
  <c r="L8" i="6" s="1"/>
  <c r="K9" i="6" a="1"/>
  <c r="K9" i="6" s="1"/>
  <c r="L9" i="6" a="1"/>
  <c r="L9" i="6" s="1"/>
  <c r="K10" i="6" a="1"/>
  <c r="K10" i="6" s="1"/>
  <c r="L10" i="6" a="1"/>
  <c r="L10" i="6" s="1"/>
  <c r="L6" i="6" a="1"/>
  <c r="L6" i="6" s="1"/>
  <c r="K6" i="6" a="1"/>
  <c r="K6" i="6" s="1"/>
  <c r="D42" i="6" a="1"/>
  <c r="D42" i="6" s="1"/>
  <c r="C42" i="6" a="1"/>
  <c r="C42" i="6" s="1"/>
  <c r="D38" i="6" a="1"/>
  <c r="D38" i="6" s="1"/>
  <c r="D39" i="6" a="1"/>
  <c r="D39" i="6" s="1"/>
  <c r="D40" i="6" a="1"/>
  <c r="D40" i="6" s="1"/>
  <c r="D41" i="6" a="1"/>
  <c r="D41" i="6" s="1"/>
  <c r="D37" i="6" a="1"/>
  <c r="D37" i="6" s="1"/>
  <c r="C38" i="6" a="1"/>
  <c r="C38" i="6" s="1"/>
  <c r="C39" i="6" a="1"/>
  <c r="C39" i="6" s="1"/>
  <c r="C40" i="6" a="1"/>
  <c r="C40" i="6" s="1"/>
  <c r="C41" i="6" a="1"/>
  <c r="C41" i="6" s="1"/>
  <c r="C37" i="6" a="1"/>
  <c r="C37" i="6" s="1"/>
  <c r="D36" i="6" a="1"/>
  <c r="D36" i="6" s="1"/>
  <c r="C36" i="6" a="1"/>
  <c r="C36" i="6" s="1"/>
  <c r="D35" i="6" a="1"/>
  <c r="D35" i="6" s="1"/>
  <c r="C35" i="6" a="1"/>
  <c r="C35" i="6" s="1"/>
  <c r="D34" i="6" a="1"/>
  <c r="D34" i="6" s="1"/>
  <c r="C34" i="6" a="1"/>
  <c r="C34" i="6" s="1"/>
  <c r="D33" i="6" a="1"/>
  <c r="D33" i="6" s="1"/>
  <c r="C33" i="6" a="1"/>
  <c r="C33" i="6" s="1"/>
  <c r="D32" i="6" a="1"/>
  <c r="D32" i="6" s="1"/>
  <c r="C32" i="6" a="1"/>
  <c r="C32" i="6" s="1"/>
  <c r="D31" i="6" a="1"/>
  <c r="D31" i="6" s="1"/>
  <c r="C31" i="6" a="1"/>
  <c r="C31" i="6" s="1"/>
  <c r="D30" i="6" a="1"/>
  <c r="D30" i="6" s="1"/>
  <c r="C30" i="6" a="1"/>
  <c r="C30" i="6" s="1"/>
  <c r="D29" i="6" a="1"/>
  <c r="D29" i="6" s="1"/>
  <c r="C29" i="6" a="1"/>
  <c r="C29" i="6" s="1"/>
  <c r="D28" i="6" a="1"/>
  <c r="D28" i="6" s="1"/>
  <c r="C28" i="6" a="1"/>
  <c r="C28" i="6" s="1"/>
  <c r="D27" i="6" a="1"/>
  <c r="D27" i="6" s="1"/>
  <c r="C27" i="6" a="1"/>
  <c r="C27" i="6" s="1"/>
  <c r="D26" i="6" a="1"/>
  <c r="D26" i="6" s="1"/>
  <c r="C26" i="6" a="1"/>
  <c r="C26" i="6" s="1"/>
  <c r="D25" i="6" a="1"/>
  <c r="D25" i="6" s="1"/>
  <c r="C25" i="6" a="1"/>
  <c r="C25" i="6" s="1"/>
  <c r="D24" i="6" a="1"/>
  <c r="D24" i="6" s="1"/>
  <c r="C24" i="6" a="1"/>
  <c r="C24" i="6" s="1"/>
  <c r="C7" i="6" a="1"/>
  <c r="C7" i="6" s="1"/>
  <c r="D7" i="6" a="1"/>
  <c r="D7" i="6" s="1"/>
  <c r="C8" i="6" a="1"/>
  <c r="C8" i="6" s="1"/>
  <c r="D8" i="6" a="1"/>
  <c r="D8" i="6" s="1"/>
  <c r="C9" i="6" a="1"/>
  <c r="C9" i="6" s="1"/>
  <c r="D9" i="6" a="1"/>
  <c r="D9" i="6" s="1"/>
  <c r="C10" i="6" a="1"/>
  <c r="C10" i="6" s="1"/>
  <c r="D10" i="6" a="1"/>
  <c r="D10" i="6" s="1"/>
  <c r="C11" i="6" a="1"/>
  <c r="C11" i="6" s="1"/>
  <c r="D11" i="6" a="1"/>
  <c r="D11" i="6" s="1"/>
  <c r="C12" i="6" a="1"/>
  <c r="C12" i="6" s="1"/>
  <c r="D12" i="6" a="1"/>
  <c r="D12" i="6" s="1"/>
  <c r="C13" i="6" a="1"/>
  <c r="C13" i="6" s="1"/>
  <c r="D13" i="6" a="1"/>
  <c r="D13" i="6" s="1"/>
  <c r="C14" i="6" a="1"/>
  <c r="C14" i="6" s="1"/>
  <c r="D14" i="6" a="1"/>
  <c r="D14" i="6" s="1"/>
  <c r="C15" i="6" a="1"/>
  <c r="C15" i="6" s="1"/>
  <c r="D15" i="6" a="1"/>
  <c r="D15" i="6" s="1"/>
  <c r="C16" i="6" a="1"/>
  <c r="C16" i="6" s="1"/>
  <c r="D16" i="6" a="1"/>
  <c r="D16" i="6" s="1"/>
  <c r="C17" i="6" a="1"/>
  <c r="C17" i="6" s="1"/>
  <c r="D17" i="6" a="1"/>
  <c r="D17" i="6" s="1"/>
  <c r="C18" i="6" a="1"/>
  <c r="C18" i="6" s="1"/>
  <c r="D18" i="6" a="1"/>
  <c r="D18" i="6" s="1"/>
  <c r="C19" i="6" a="1"/>
  <c r="C19" i="6" s="1"/>
  <c r="D19" i="6" a="1"/>
  <c r="D19" i="6" s="1"/>
  <c r="C20" i="6" a="1"/>
  <c r="C20" i="6" s="1"/>
  <c r="D20" i="6" a="1"/>
  <c r="D20" i="6" s="1"/>
  <c r="C21" i="6" a="1"/>
  <c r="C21" i="6" s="1"/>
  <c r="D21" i="6" a="1"/>
  <c r="D21" i="6" s="1"/>
  <c r="C22" i="6" a="1"/>
  <c r="C22" i="6" s="1"/>
  <c r="D22" i="6" a="1"/>
  <c r="D22" i="6" s="1"/>
  <c r="C23" i="6" a="1"/>
  <c r="C23" i="6" s="1"/>
  <c r="D23" i="6" a="1"/>
  <c r="D23" i="6" s="1"/>
  <c r="D6" i="6" a="1"/>
  <c r="D6" i="6" s="1"/>
  <c r="C6" i="6" a="1"/>
  <c r="C6" i="6" s="1"/>
  <c r="K60" i="5" a="1"/>
  <c r="K60" i="5" s="1"/>
  <c r="L60" i="5" a="1"/>
  <c r="L60" i="5" s="1"/>
  <c r="K61" i="5" a="1"/>
  <c r="K61" i="5" s="1"/>
  <c r="L61" i="5" a="1"/>
  <c r="L61" i="5" s="1"/>
  <c r="K62" i="5" a="1"/>
  <c r="K62" i="5" s="1"/>
  <c r="L62" i="5" a="1"/>
  <c r="L62" i="5" s="1"/>
  <c r="K63" i="5" a="1"/>
  <c r="K63" i="5" s="1"/>
  <c r="L63" i="5" a="1"/>
  <c r="L63" i="5" s="1"/>
  <c r="L59" i="5" a="1"/>
  <c r="L59" i="5" s="1"/>
  <c r="K59" i="5" a="1"/>
  <c r="K59" i="5" s="1"/>
  <c r="K57" i="5" a="1"/>
  <c r="K57" i="5" s="1"/>
  <c r="L57" i="5" a="1"/>
  <c r="L57" i="5" s="1"/>
  <c r="K58" i="5" a="1"/>
  <c r="K58" i="5" s="1"/>
  <c r="L58" i="5" a="1"/>
  <c r="L58" i="5" s="1"/>
  <c r="K64" i="5" a="1"/>
  <c r="K64" i="5" s="1"/>
  <c r="L64" i="5" a="1"/>
  <c r="L64" i="5" s="1"/>
  <c r="K65" i="5" a="1"/>
  <c r="K65" i="5" s="1"/>
  <c r="L65" i="5" a="1"/>
  <c r="L65" i="5" s="1"/>
  <c r="K66" i="5" a="1"/>
  <c r="K66" i="5" s="1"/>
  <c r="L66" i="5" a="1"/>
  <c r="L66" i="5" s="1"/>
  <c r="K67" i="5" a="1"/>
  <c r="K67" i="5" s="1"/>
  <c r="L67" i="5" a="1"/>
  <c r="L67" i="5" s="1"/>
  <c r="K68" i="5" a="1"/>
  <c r="K68" i="5" s="1"/>
  <c r="L68" i="5" a="1"/>
  <c r="L68" i="5" s="1"/>
  <c r="K69" i="5" a="1"/>
  <c r="K69" i="5" s="1"/>
  <c r="L69" i="5" a="1"/>
  <c r="L69" i="5" s="1"/>
  <c r="K70" i="5" a="1"/>
  <c r="K70" i="5" s="1"/>
  <c r="L70" i="5" a="1"/>
  <c r="L70" i="5" s="1"/>
  <c r="K71" i="5" a="1"/>
  <c r="K71" i="5" s="1"/>
  <c r="L71" i="5" a="1"/>
  <c r="L71" i="5" s="1"/>
  <c r="K72" i="5" a="1"/>
  <c r="K72" i="5" s="1"/>
  <c r="L72" i="5" a="1"/>
  <c r="L72" i="5" s="1"/>
  <c r="L56" i="5" a="1"/>
  <c r="L56" i="5" s="1"/>
  <c r="K56" i="5" a="1"/>
  <c r="K56" i="5" s="1"/>
  <c r="K44" i="5" a="1"/>
  <c r="K44" i="5" s="1"/>
  <c r="L44" i="5" a="1"/>
  <c r="L44" i="5" s="1"/>
  <c r="K45" i="5" a="1"/>
  <c r="K45" i="5" s="1"/>
  <c r="L45" i="5" a="1"/>
  <c r="L45" i="5" s="1"/>
  <c r="K46" i="5" a="1"/>
  <c r="K46" i="5" s="1"/>
  <c r="L46" i="5" a="1"/>
  <c r="L46" i="5" s="1"/>
  <c r="K47" i="5" a="1"/>
  <c r="K47" i="5" s="1"/>
  <c r="L47" i="5" a="1"/>
  <c r="L47" i="5" s="1"/>
  <c r="K48" i="5" a="1"/>
  <c r="K48" i="5" s="1"/>
  <c r="L48" i="5" a="1"/>
  <c r="L48" i="5" s="1"/>
  <c r="K49" i="5" a="1"/>
  <c r="K49" i="5" s="1"/>
  <c r="L49" i="5" a="1"/>
  <c r="L49" i="5" s="1"/>
  <c r="K50" i="5" a="1"/>
  <c r="K50" i="5" s="1"/>
  <c r="L50" i="5" a="1"/>
  <c r="L50" i="5" s="1"/>
  <c r="K51" i="5" a="1"/>
  <c r="K51" i="5" s="1"/>
  <c r="L51" i="5" a="1"/>
  <c r="L51" i="5" s="1"/>
  <c r="K52" i="5" a="1"/>
  <c r="K52" i="5" s="1"/>
  <c r="L52" i="5" a="1"/>
  <c r="L52" i="5" s="1"/>
  <c r="K53" i="5" a="1"/>
  <c r="K53" i="5" s="1"/>
  <c r="L53" i="5" a="1"/>
  <c r="L53" i="5" s="1"/>
  <c r="K54" i="5" a="1"/>
  <c r="K54" i="5" s="1"/>
  <c r="L54" i="5" a="1"/>
  <c r="L54" i="5" s="1"/>
  <c r="K55" i="5" a="1"/>
  <c r="K55" i="5" s="1"/>
  <c r="L55" i="5" a="1"/>
  <c r="L55" i="5" s="1"/>
  <c r="L43" i="5" a="1"/>
  <c r="L43" i="5" s="1"/>
  <c r="K43" i="5" a="1"/>
  <c r="K43" i="5" s="1"/>
  <c r="L42" i="5" a="1"/>
  <c r="L42" i="5" s="1"/>
  <c r="K42" i="5" a="1"/>
  <c r="K42" i="5" s="1"/>
  <c r="L41" i="5" a="1"/>
  <c r="L41" i="5" s="1"/>
  <c r="K41" i="5" a="1"/>
  <c r="K41" i="5" s="1"/>
  <c r="L40" i="5" a="1"/>
  <c r="L40" i="5" s="1"/>
  <c r="K40" i="5" a="1"/>
  <c r="K40" i="5" s="1"/>
  <c r="L39" i="5" a="1"/>
  <c r="L39" i="5" s="1"/>
  <c r="K39" i="5" a="1"/>
  <c r="K39" i="5" s="1"/>
  <c r="L38" i="5" a="1"/>
  <c r="L38" i="5" s="1"/>
  <c r="K38" i="5" a="1"/>
  <c r="K38" i="5" s="1"/>
  <c r="L37" i="5" a="1"/>
  <c r="L37" i="5" s="1"/>
  <c r="K37" i="5" a="1"/>
  <c r="K37" i="5" s="1"/>
  <c r="L36" i="5" a="1"/>
  <c r="L36" i="5" s="1"/>
  <c r="K36" i="5" a="1"/>
  <c r="K36" i="5" s="1"/>
  <c r="L35" i="5" a="1"/>
  <c r="L35" i="5" s="1"/>
  <c r="K35" i="5" a="1"/>
  <c r="K35" i="5" s="1"/>
  <c r="L34" i="5" a="1"/>
  <c r="L34" i="5" s="1"/>
  <c r="K34" i="5" a="1"/>
  <c r="K34" i="5" s="1"/>
  <c r="L33" i="5" a="1"/>
  <c r="L33" i="5" s="1"/>
  <c r="K33" i="5" a="1"/>
  <c r="K33" i="5" s="1"/>
  <c r="L32" i="5" a="1"/>
  <c r="L32" i="5" s="1"/>
  <c r="K32" i="5" a="1"/>
  <c r="K32" i="5" s="1"/>
  <c r="L29" i="5" a="1"/>
  <c r="L29" i="5" s="1"/>
  <c r="K29" i="5" a="1"/>
  <c r="K29" i="5" s="1"/>
  <c r="L28" i="5" a="1"/>
  <c r="L28" i="5" s="1"/>
  <c r="K28" i="5" a="1"/>
  <c r="K28" i="5" s="1"/>
  <c r="L27" i="5" a="1"/>
  <c r="L27" i="5" s="1"/>
  <c r="K27" i="5" a="1"/>
  <c r="K27" i="5" s="1"/>
  <c r="L26" i="5" a="1"/>
  <c r="L26" i="5" s="1"/>
  <c r="K26" i="5" a="1"/>
  <c r="K26" i="5" s="1"/>
  <c r="L25" i="5" a="1"/>
  <c r="L25" i="5" s="1"/>
  <c r="K25" i="5" a="1"/>
  <c r="K25" i="5" s="1"/>
  <c r="L24" i="5" a="1"/>
  <c r="L24" i="5" s="1"/>
  <c r="K24" i="5" a="1"/>
  <c r="K24" i="5" s="1"/>
  <c r="L23" i="5" a="1"/>
  <c r="L23" i="5" s="1"/>
  <c r="K23" i="5" a="1"/>
  <c r="K23" i="5" s="1"/>
  <c r="L22" i="5" a="1"/>
  <c r="L22" i="5" s="1"/>
  <c r="K22" i="5" a="1"/>
  <c r="K22" i="5" s="1"/>
  <c r="L21" i="5" a="1"/>
  <c r="L21" i="5" s="1"/>
  <c r="K21" i="5" a="1"/>
  <c r="K21" i="5" s="1"/>
  <c r="L20" i="5" a="1"/>
  <c r="L20" i="5" s="1"/>
  <c r="K20" i="5" a="1"/>
  <c r="K20" i="5" s="1"/>
  <c r="L19" i="5" a="1"/>
  <c r="L19" i="5" s="1"/>
  <c r="K19" i="5" a="1"/>
  <c r="K19" i="5" s="1"/>
  <c r="L18" i="5" a="1"/>
  <c r="L18" i="5" s="1"/>
  <c r="K18" i="5" a="1"/>
  <c r="K18" i="5" s="1"/>
  <c r="L17" i="5" a="1"/>
  <c r="L17" i="5" s="1"/>
  <c r="K17" i="5" a="1"/>
  <c r="K17" i="5" s="1"/>
  <c r="L15" i="5" a="1"/>
  <c r="L15" i="5" s="1"/>
  <c r="K15" i="5" a="1"/>
  <c r="K15" i="5" s="1"/>
  <c r="L14" i="5" a="1"/>
  <c r="L14" i="5" s="1"/>
  <c r="K14" i="5" a="1"/>
  <c r="K14" i="5" s="1"/>
  <c r="L13" i="5" a="1"/>
  <c r="L13" i="5" s="1"/>
  <c r="K13" i="5" a="1"/>
  <c r="K13" i="5" s="1"/>
  <c r="L12" i="5" a="1"/>
  <c r="L12" i="5" s="1"/>
  <c r="K12" i="5" a="1"/>
  <c r="K12" i="5" s="1"/>
  <c r="L11" i="5" a="1"/>
  <c r="L11" i="5" s="1"/>
  <c r="K11" i="5" a="1"/>
  <c r="K11" i="5" s="1"/>
  <c r="L10" i="5" a="1"/>
  <c r="L10" i="5" s="1"/>
  <c r="K10" i="5" a="1"/>
  <c r="K10" i="5" s="1"/>
  <c r="L9" i="5" a="1"/>
  <c r="L9" i="5" s="1"/>
  <c r="K9" i="5" a="1"/>
  <c r="K9" i="5" s="1"/>
  <c r="L8" i="5" a="1"/>
  <c r="L8" i="5" s="1"/>
  <c r="K8" i="5" a="1"/>
  <c r="K8" i="5" s="1"/>
  <c r="L7" i="5" a="1"/>
  <c r="L7" i="5" s="1"/>
  <c r="K7" i="5" a="1"/>
  <c r="K7" i="5" s="1"/>
  <c r="L6" i="5" a="1"/>
  <c r="L6" i="5" s="1"/>
  <c r="K6" i="5" a="1"/>
  <c r="K6" i="5" s="1"/>
  <c r="L5" i="5" a="1"/>
  <c r="L5" i="5" s="1"/>
  <c r="K5" i="5" a="1"/>
  <c r="K5" i="5" s="1"/>
  <c r="L4" i="5" a="1"/>
  <c r="L4" i="5" s="1"/>
  <c r="K4" i="5" a="1"/>
  <c r="K4" i="5" s="1"/>
  <c r="L3" i="5" a="1"/>
  <c r="L3" i="5" s="1"/>
  <c r="K3" i="5" a="1"/>
  <c r="K3" i="5" s="1"/>
  <c r="D71" i="5" a="1"/>
  <c r="D71" i="5" s="1"/>
  <c r="C71" i="5" a="1"/>
  <c r="C71" i="5" s="1"/>
  <c r="D70" i="5" a="1"/>
  <c r="D70" i="5" s="1"/>
  <c r="C70" i="5" a="1"/>
  <c r="C70" i="5" s="1"/>
  <c r="D69" i="5" a="1"/>
  <c r="D69" i="5" s="1"/>
  <c r="C69" i="5" a="1"/>
  <c r="C69" i="5" s="1"/>
  <c r="D68" i="5" a="1"/>
  <c r="D68" i="5" s="1"/>
  <c r="C68" i="5" a="1"/>
  <c r="C68" i="5" s="1"/>
  <c r="D67" i="5" a="1"/>
  <c r="D67" i="5" s="1"/>
  <c r="C67" i="5" a="1"/>
  <c r="C67" i="5" s="1"/>
  <c r="D66" i="5" a="1"/>
  <c r="D66" i="5" s="1"/>
  <c r="C66" i="5" a="1"/>
  <c r="C66" i="5" s="1"/>
  <c r="D65" i="5" a="1"/>
  <c r="D65" i="5" s="1"/>
  <c r="C65" i="5" a="1"/>
  <c r="C65" i="5" s="1"/>
  <c r="D64" i="5" a="1"/>
  <c r="D64" i="5" s="1"/>
  <c r="C64" i="5" a="1"/>
  <c r="C64" i="5" s="1"/>
  <c r="D63" i="5" a="1"/>
  <c r="D63" i="5" s="1"/>
  <c r="C63" i="5" a="1"/>
  <c r="C63" i="5" s="1"/>
  <c r="D62" i="5" a="1"/>
  <c r="D62" i="5" s="1"/>
  <c r="C62" i="5" a="1"/>
  <c r="C62" i="5" s="1"/>
  <c r="D61" i="5" a="1"/>
  <c r="D61" i="5" s="1"/>
  <c r="C61" i="5" a="1"/>
  <c r="C61" i="5" s="1"/>
  <c r="D60" i="5" a="1"/>
  <c r="D60" i="5" s="1"/>
  <c r="C60" i="5" a="1"/>
  <c r="C60" i="5" s="1"/>
  <c r="D59" i="5" a="1"/>
  <c r="D59" i="5" s="1"/>
  <c r="C59" i="5" a="1"/>
  <c r="C59" i="5" s="1"/>
  <c r="D58" i="5" a="1"/>
  <c r="D58" i="5" s="1"/>
  <c r="C58" i="5" a="1"/>
  <c r="C58" i="5" s="1"/>
  <c r="D57" i="5" a="1"/>
  <c r="D57" i="5" s="1"/>
  <c r="C57" i="5" a="1"/>
  <c r="C57" i="5" s="1"/>
  <c r="D56" i="5" a="1"/>
  <c r="D56" i="5" s="1"/>
  <c r="C56" i="5" a="1"/>
  <c r="C56" i="5" s="1"/>
  <c r="D55" i="5" a="1"/>
  <c r="D55" i="5" s="1"/>
  <c r="C55" i="5" a="1"/>
  <c r="C55" i="5" s="1"/>
  <c r="D54" i="5" a="1"/>
  <c r="D54" i="5" s="1"/>
  <c r="C54" i="5" a="1"/>
  <c r="C54" i="5" s="1"/>
  <c r="D53" i="5" a="1"/>
  <c r="D53" i="5" s="1"/>
  <c r="C53" i="5" a="1"/>
  <c r="C53" i="5" s="1"/>
  <c r="D52" i="5" a="1"/>
  <c r="D52" i="5" s="1"/>
  <c r="C52" i="5" a="1"/>
  <c r="C52" i="5" s="1"/>
  <c r="D51" i="5" a="1"/>
  <c r="D51" i="5" s="1"/>
  <c r="C51" i="5" a="1"/>
  <c r="C51" i="5" s="1"/>
  <c r="D50" i="5" a="1"/>
  <c r="D50" i="5" s="1"/>
  <c r="C50" i="5" a="1"/>
  <c r="C50" i="5" s="1"/>
  <c r="D49" i="5" a="1"/>
  <c r="D49" i="5" s="1"/>
  <c r="C49" i="5" a="1"/>
  <c r="C49" i="5" s="1"/>
  <c r="D48" i="5" a="1"/>
  <c r="D48" i="5" s="1"/>
  <c r="C48" i="5" a="1"/>
  <c r="C48" i="5" s="1"/>
  <c r="D47" i="5" a="1"/>
  <c r="D47" i="5" s="1"/>
  <c r="C47" i="5" a="1"/>
  <c r="C47" i="5" s="1"/>
  <c r="C29" i="5" a="1"/>
  <c r="C29" i="5" s="1"/>
  <c r="D29" i="5" a="1"/>
  <c r="D29" i="5" s="1"/>
  <c r="C30" i="5" a="1"/>
  <c r="C30" i="5" s="1"/>
  <c r="D30" i="5" a="1"/>
  <c r="D30" i="5" s="1"/>
  <c r="C31" i="5" a="1"/>
  <c r="C31" i="5" s="1"/>
  <c r="D31" i="5" a="1"/>
  <c r="D31" i="5" s="1"/>
  <c r="C32" i="5" a="1"/>
  <c r="C32" i="5" s="1"/>
  <c r="D32" i="5" a="1"/>
  <c r="D32" i="5" s="1"/>
  <c r="C33" i="5" a="1"/>
  <c r="C33" i="5" s="1"/>
  <c r="D33" i="5" a="1"/>
  <c r="D33" i="5" s="1"/>
  <c r="C34" i="5" a="1"/>
  <c r="C34" i="5" s="1"/>
  <c r="D34" i="5" a="1"/>
  <c r="D34" i="5" s="1"/>
  <c r="C35" i="5" a="1"/>
  <c r="C35" i="5" s="1"/>
  <c r="D35" i="5" a="1"/>
  <c r="D35" i="5" s="1"/>
  <c r="C36" i="5" a="1"/>
  <c r="C36" i="5" s="1"/>
  <c r="D36" i="5" a="1"/>
  <c r="D36" i="5" s="1"/>
  <c r="C37" i="5" a="1"/>
  <c r="C37" i="5" s="1"/>
  <c r="D37" i="5" a="1"/>
  <c r="D37" i="5" s="1"/>
  <c r="C38" i="5" a="1"/>
  <c r="C38" i="5" s="1"/>
  <c r="D38" i="5" a="1"/>
  <c r="D38" i="5" s="1"/>
  <c r="C39" i="5" a="1"/>
  <c r="C39" i="5" s="1"/>
  <c r="D39" i="5" a="1"/>
  <c r="D39" i="5" s="1"/>
  <c r="C40" i="5" a="1"/>
  <c r="C40" i="5" s="1"/>
  <c r="D40" i="5" a="1"/>
  <c r="D40" i="5" s="1"/>
  <c r="C41" i="5" a="1"/>
  <c r="C41" i="5" s="1"/>
  <c r="D41" i="5" a="1"/>
  <c r="D41" i="5" s="1"/>
  <c r="C42" i="5" a="1"/>
  <c r="C42" i="5" s="1"/>
  <c r="D42" i="5" a="1"/>
  <c r="D42" i="5" s="1"/>
  <c r="C43" i="5" a="1"/>
  <c r="C43" i="5" s="1"/>
  <c r="D43" i="5" a="1"/>
  <c r="D43" i="5" s="1"/>
  <c r="C44" i="5" a="1"/>
  <c r="C44" i="5" s="1"/>
  <c r="D44" i="5" a="1"/>
  <c r="D44" i="5" s="1"/>
  <c r="C45" i="5" a="1"/>
  <c r="C45" i="5" s="1"/>
  <c r="D45" i="5" a="1"/>
  <c r="D45" i="5" s="1"/>
  <c r="D28" i="5" a="1"/>
  <c r="D28" i="5" s="1"/>
  <c r="C28" i="5" a="1"/>
  <c r="C28" i="5" s="1"/>
  <c r="D27" i="5" a="1"/>
  <c r="D27" i="5" s="1"/>
  <c r="C27" i="5" a="1"/>
  <c r="C27" i="5" s="1"/>
  <c r="D26" i="5" a="1"/>
  <c r="D26" i="5" s="1"/>
  <c r="C26" i="5" a="1"/>
  <c r="C26" i="5" s="1"/>
  <c r="D25" i="5" a="1"/>
  <c r="D25" i="5" s="1"/>
  <c r="C25" i="5" a="1"/>
  <c r="C25" i="5" s="1"/>
  <c r="D24" i="5" a="1"/>
  <c r="D24" i="5" s="1"/>
  <c r="C24" i="5" a="1"/>
  <c r="C24" i="5" s="1"/>
  <c r="D23" i="5" a="1"/>
  <c r="D23" i="5" s="1"/>
  <c r="C23" i="5" a="1"/>
  <c r="C23" i="5" s="1"/>
  <c r="D22" i="5" a="1"/>
  <c r="D22" i="5" s="1"/>
  <c r="C22" i="5" a="1"/>
  <c r="C22" i="5" s="1"/>
  <c r="D21" i="5" a="1"/>
  <c r="D21" i="5" s="1"/>
  <c r="C21" i="5" a="1"/>
  <c r="C21" i="5" s="1"/>
  <c r="D20" i="5" a="1"/>
  <c r="D20" i="5" s="1"/>
  <c r="C20" i="5" a="1"/>
  <c r="C20" i="5" s="1"/>
  <c r="C18" i="5" a="1"/>
  <c r="C18" i="5" s="1"/>
  <c r="D18" i="5" a="1"/>
  <c r="D18" i="5" s="1"/>
  <c r="C19" i="5" a="1"/>
  <c r="C19" i="5" s="1"/>
  <c r="D19" i="5" a="1"/>
  <c r="D19" i="5" s="1"/>
  <c r="D17" i="5" a="1"/>
  <c r="D17" i="5" s="1"/>
  <c r="C17" i="5" a="1"/>
  <c r="C17" i="5" s="1"/>
  <c r="D16" i="5" a="1"/>
  <c r="D16" i="5" s="1"/>
  <c r="C16" i="5" a="1"/>
  <c r="C16" i="5" s="1"/>
  <c r="C13" i="5" a="1"/>
  <c r="C13" i="5" s="1"/>
  <c r="D13" i="5" a="1"/>
  <c r="D13" i="5" s="1"/>
  <c r="C14" i="5" a="1"/>
  <c r="C14" i="5" s="1"/>
  <c r="D14" i="5" a="1"/>
  <c r="D14" i="5" s="1"/>
  <c r="C15" i="5" a="1"/>
  <c r="C15" i="5" s="1"/>
  <c r="D15" i="5" a="1"/>
  <c r="D15" i="5" s="1"/>
  <c r="D12" i="5" a="1"/>
  <c r="D12" i="5" s="1"/>
  <c r="C12" i="5" a="1"/>
  <c r="C12" i="5" s="1"/>
  <c r="C4" i="5" a="1"/>
  <c r="C4" i="5" s="1"/>
  <c r="D4" i="5" a="1"/>
  <c r="D4" i="5" s="1"/>
  <c r="C5" i="5" a="1"/>
  <c r="C5" i="5" s="1"/>
  <c r="D5" i="5" a="1"/>
  <c r="D5" i="5" s="1"/>
  <c r="C6" i="5" a="1"/>
  <c r="C6" i="5" s="1"/>
  <c r="D6" i="5" a="1"/>
  <c r="D6" i="5" s="1"/>
  <c r="C7" i="5" a="1"/>
  <c r="C7" i="5" s="1"/>
  <c r="D7" i="5" a="1"/>
  <c r="D7" i="5" s="1"/>
  <c r="C8" i="5" a="1"/>
  <c r="C8" i="5" s="1"/>
  <c r="D8" i="5" a="1"/>
  <c r="D8" i="5" s="1"/>
  <c r="C9" i="5" a="1"/>
  <c r="C9" i="5" s="1"/>
  <c r="D9" i="5" a="1"/>
  <c r="D9" i="5" s="1"/>
  <c r="C10" i="5" a="1"/>
  <c r="C10" i="5" s="1"/>
  <c r="D10" i="5" a="1"/>
  <c r="D10" i="5" s="1"/>
  <c r="C11" i="5" a="1"/>
  <c r="C11" i="5" s="1"/>
  <c r="D11" i="5" a="1"/>
  <c r="D11" i="5" s="1"/>
  <c r="D3" i="5" a="1"/>
  <c r="D3" i="5" s="1"/>
  <c r="C3" i="5" a="1"/>
  <c r="C3" i="5" s="1"/>
  <c r="L12" i="4" a="1"/>
  <c r="L12" i="4" s="1"/>
  <c r="L82" i="4" a="1"/>
  <c r="L82" i="4" s="1"/>
  <c r="K82" i="4" a="1"/>
  <c r="K82" i="4" s="1"/>
  <c r="L81" i="4" a="1"/>
  <c r="L81" i="4" s="1"/>
  <c r="K81" i="4" a="1"/>
  <c r="K81" i="4" s="1"/>
  <c r="L80" i="4" a="1"/>
  <c r="L80" i="4" s="1"/>
  <c r="K80" i="4" a="1"/>
  <c r="K80" i="4" s="1"/>
  <c r="L79" i="4" a="1"/>
  <c r="L79" i="4" s="1"/>
  <c r="K79" i="4" a="1"/>
  <c r="K79" i="4" s="1"/>
  <c r="L78" i="4" a="1"/>
  <c r="L78" i="4" s="1"/>
  <c r="K78" i="4" a="1"/>
  <c r="K78" i="4" s="1"/>
  <c r="L77" i="4" a="1"/>
  <c r="L77" i="4" s="1"/>
  <c r="K77" i="4" a="1"/>
  <c r="K77" i="4" s="1"/>
  <c r="L76" i="4" a="1"/>
  <c r="L76" i="4" s="1"/>
  <c r="K76" i="4" a="1"/>
  <c r="K76" i="4" s="1"/>
  <c r="L75" i="4" a="1"/>
  <c r="L75" i="4" s="1"/>
  <c r="K75" i="4" a="1"/>
  <c r="K75" i="4" s="1"/>
  <c r="L74" i="4" a="1"/>
  <c r="L74" i="4" s="1"/>
  <c r="K74" i="4" a="1"/>
  <c r="K74" i="4" s="1"/>
  <c r="L73" i="4" a="1"/>
  <c r="L73" i="4" s="1"/>
  <c r="K73" i="4" a="1"/>
  <c r="K73" i="4" s="1"/>
  <c r="L72" i="4" a="1"/>
  <c r="L72" i="4" s="1"/>
  <c r="K72" i="4" a="1"/>
  <c r="K72" i="4" s="1"/>
  <c r="L71" i="4" a="1"/>
  <c r="L71" i="4" s="1"/>
  <c r="K71" i="4" a="1"/>
  <c r="K71" i="4" s="1"/>
  <c r="L70" i="4" a="1"/>
  <c r="L70" i="4" s="1"/>
  <c r="K70" i="4" a="1"/>
  <c r="K70" i="4" s="1"/>
  <c r="L69" i="4" a="1"/>
  <c r="L69" i="4" s="1"/>
  <c r="K69" i="4" a="1"/>
  <c r="K69" i="4" s="1"/>
  <c r="L68" i="4" a="1"/>
  <c r="L68" i="4" s="1"/>
  <c r="K68" i="4" a="1"/>
  <c r="K68" i="4" s="1"/>
  <c r="L67" i="4" a="1"/>
  <c r="L67" i="4" s="1"/>
  <c r="K67" i="4" a="1"/>
  <c r="K67" i="4" s="1"/>
  <c r="L66" i="4" a="1"/>
  <c r="L66" i="4" s="1"/>
  <c r="K66" i="4" a="1"/>
  <c r="K66" i="4" s="1"/>
  <c r="L65" i="4" a="1"/>
  <c r="L65" i="4" s="1"/>
  <c r="K65" i="4" a="1"/>
  <c r="K65" i="4" s="1"/>
  <c r="L64" i="4" a="1"/>
  <c r="L64" i="4" s="1"/>
  <c r="K64" i="4" a="1"/>
  <c r="K64" i="4" s="1"/>
  <c r="L63" i="4" a="1"/>
  <c r="L63" i="4" s="1"/>
  <c r="K63" i="4" a="1"/>
  <c r="K63" i="4" s="1"/>
  <c r="L62" i="4" a="1"/>
  <c r="L62" i="4" s="1"/>
  <c r="K62" i="4" a="1"/>
  <c r="K62" i="4" s="1"/>
  <c r="L61" i="4" a="1"/>
  <c r="L61" i="4" s="1"/>
  <c r="K61" i="4" a="1"/>
  <c r="K61" i="4" s="1"/>
  <c r="L60" i="4" a="1"/>
  <c r="L60" i="4" s="1"/>
  <c r="K60" i="4" a="1"/>
  <c r="K60" i="4" s="1"/>
  <c r="L59" i="4" a="1"/>
  <c r="L59" i="4" s="1"/>
  <c r="K59" i="4" a="1"/>
  <c r="K59" i="4" s="1"/>
  <c r="L58" i="4" a="1"/>
  <c r="L58" i="4" s="1"/>
  <c r="K58" i="4" a="1"/>
  <c r="K58" i="4" s="1"/>
  <c r="L57" i="4" a="1"/>
  <c r="L57" i="4" s="1"/>
  <c r="K57" i="4" a="1"/>
  <c r="K57" i="4" s="1"/>
  <c r="L56" i="4" a="1"/>
  <c r="L56" i="4" s="1"/>
  <c r="K56" i="4" a="1"/>
  <c r="K56" i="4" s="1"/>
  <c r="L55" i="4" a="1"/>
  <c r="L55" i="4" s="1"/>
  <c r="K55" i="4" a="1"/>
  <c r="K55" i="4" s="1"/>
  <c r="L54" i="4" a="1"/>
  <c r="L54" i="4" s="1"/>
  <c r="K54" i="4" a="1"/>
  <c r="K54" i="4" s="1"/>
  <c r="L53" i="4" a="1"/>
  <c r="L53" i="4" s="1"/>
  <c r="K53" i="4" a="1"/>
  <c r="K53" i="4" s="1"/>
  <c r="L52" i="4" a="1"/>
  <c r="L52" i="4" s="1"/>
  <c r="K52" i="4" a="1"/>
  <c r="K52" i="4" s="1"/>
  <c r="L51" i="4" a="1"/>
  <c r="L51" i="4" s="1"/>
  <c r="K51" i="4" a="1"/>
  <c r="K51" i="4" s="1"/>
  <c r="L50" i="4" a="1"/>
  <c r="L50" i="4" s="1"/>
  <c r="K50" i="4" a="1"/>
  <c r="K50" i="4" s="1"/>
  <c r="L49" i="4" a="1"/>
  <c r="L49" i="4" s="1"/>
  <c r="K49" i="4" a="1"/>
  <c r="K49" i="4" s="1"/>
  <c r="L48" i="4" a="1"/>
  <c r="L48" i="4" s="1"/>
  <c r="K48" i="4" a="1"/>
  <c r="K48" i="4" s="1"/>
  <c r="L47" i="4" a="1"/>
  <c r="L47" i="4" s="1"/>
  <c r="K47" i="4" a="1"/>
  <c r="K47" i="4" s="1"/>
  <c r="L46" i="4" a="1"/>
  <c r="L46" i="4" s="1"/>
  <c r="K46" i="4" a="1"/>
  <c r="K46" i="4" s="1"/>
  <c r="L45" i="4" a="1"/>
  <c r="L45" i="4" s="1"/>
  <c r="K45" i="4" a="1"/>
  <c r="K45" i="4" s="1"/>
  <c r="L44" i="4" a="1"/>
  <c r="L44" i="4" s="1"/>
  <c r="K44" i="4" a="1"/>
  <c r="K44" i="4" s="1"/>
  <c r="L43" i="4" a="1"/>
  <c r="L43" i="4" s="1"/>
  <c r="K43" i="4" a="1"/>
  <c r="K43" i="4" s="1"/>
  <c r="L42" i="4" a="1"/>
  <c r="L42" i="4" s="1"/>
  <c r="K42" i="4" a="1"/>
  <c r="K42" i="4" s="1"/>
  <c r="L41" i="4" a="1"/>
  <c r="L41" i="4" s="1"/>
  <c r="K41" i="4" a="1"/>
  <c r="K41" i="4" s="1"/>
  <c r="L40" i="4" a="1"/>
  <c r="L40" i="4" s="1"/>
  <c r="K40" i="4" a="1"/>
  <c r="K40" i="4" s="1"/>
  <c r="L39" i="4" a="1"/>
  <c r="L39" i="4" s="1"/>
  <c r="K39" i="4" a="1"/>
  <c r="K39" i="4" s="1"/>
  <c r="L38" i="4" a="1"/>
  <c r="L38" i="4" s="1"/>
  <c r="K38" i="4" a="1"/>
  <c r="K38" i="4" s="1"/>
  <c r="L37" i="4" a="1"/>
  <c r="L37" i="4" s="1"/>
  <c r="K37" i="4" a="1"/>
  <c r="K37" i="4" s="1"/>
  <c r="L36" i="4" a="1"/>
  <c r="L36" i="4" s="1"/>
  <c r="K36" i="4" a="1"/>
  <c r="K36" i="4" s="1"/>
  <c r="L35" i="4" a="1"/>
  <c r="L35" i="4" s="1"/>
  <c r="K35" i="4" a="1"/>
  <c r="K35" i="4" s="1"/>
  <c r="L34" i="4" a="1"/>
  <c r="L34" i="4" s="1"/>
  <c r="K34" i="4" a="1"/>
  <c r="K34" i="4" s="1"/>
  <c r="L33" i="4" a="1"/>
  <c r="L33" i="4" s="1"/>
  <c r="K33" i="4" a="1"/>
  <c r="K33" i="4" s="1"/>
  <c r="L32" i="4" a="1"/>
  <c r="L32" i="4" s="1"/>
  <c r="K32" i="4" a="1"/>
  <c r="K32" i="4" s="1"/>
  <c r="L31" i="4" a="1"/>
  <c r="L31" i="4" s="1"/>
  <c r="K31" i="4" a="1"/>
  <c r="K31" i="4" s="1"/>
  <c r="L30" i="4" a="1"/>
  <c r="L30" i="4" s="1"/>
  <c r="K30" i="4" a="1"/>
  <c r="K30" i="4" s="1"/>
  <c r="L29" i="4" a="1"/>
  <c r="L29" i="4" s="1"/>
  <c r="K29" i="4" a="1"/>
  <c r="K29" i="4" s="1"/>
  <c r="L28" i="4" a="1"/>
  <c r="L28" i="4" s="1"/>
  <c r="K28" i="4" a="1"/>
  <c r="K28" i="4" s="1"/>
  <c r="L27" i="4" a="1"/>
  <c r="L27" i="4" s="1"/>
  <c r="K27" i="4" a="1"/>
  <c r="K27" i="4" s="1"/>
  <c r="L26" i="4" a="1"/>
  <c r="L26" i="4" s="1"/>
  <c r="K26" i="4" a="1"/>
  <c r="K26" i="4" s="1"/>
  <c r="L25" i="4" a="1"/>
  <c r="L25" i="4" s="1"/>
  <c r="K25" i="4" a="1"/>
  <c r="K25" i="4" s="1"/>
  <c r="L24" i="4" a="1"/>
  <c r="L24" i="4" s="1"/>
  <c r="K24" i="4" a="1"/>
  <c r="K24" i="4" s="1"/>
  <c r="L23" i="4" a="1"/>
  <c r="L23" i="4" s="1"/>
  <c r="K23" i="4" a="1"/>
  <c r="K23" i="4" s="1"/>
  <c r="L22" i="4" a="1"/>
  <c r="L22" i="4" s="1"/>
  <c r="K22" i="4" a="1"/>
  <c r="K22" i="4" s="1"/>
  <c r="L21" i="4" a="1"/>
  <c r="L21" i="4" s="1"/>
  <c r="K21" i="4" a="1"/>
  <c r="K21" i="4" s="1"/>
  <c r="L20" i="4" a="1"/>
  <c r="L20" i="4" s="1"/>
  <c r="K20" i="4" a="1"/>
  <c r="K20" i="4" s="1"/>
  <c r="L19" i="4" a="1"/>
  <c r="L19" i="4" s="1"/>
  <c r="K19" i="4" a="1"/>
  <c r="K19" i="4" s="1"/>
  <c r="L18" i="4" a="1"/>
  <c r="L18" i="4" s="1"/>
  <c r="K18" i="4" a="1"/>
  <c r="K18" i="4" s="1"/>
  <c r="L17" i="4" a="1"/>
  <c r="L17" i="4" s="1"/>
  <c r="K17" i="4" a="1"/>
  <c r="K17" i="4" s="1"/>
  <c r="L16" i="4" a="1"/>
  <c r="L16" i="4" s="1"/>
  <c r="K16" i="4" a="1"/>
  <c r="K16" i="4" s="1"/>
  <c r="L15" i="4" a="1"/>
  <c r="L15" i="4" s="1"/>
  <c r="K15" i="4" a="1"/>
  <c r="K15" i="4" s="1"/>
  <c r="L14" i="4" a="1"/>
  <c r="L14" i="4" s="1"/>
  <c r="K14" i="4" a="1"/>
  <c r="K14" i="4" s="1"/>
  <c r="L13" i="4" a="1"/>
  <c r="L13" i="4" s="1"/>
  <c r="K13" i="4" a="1"/>
  <c r="K13" i="4" s="1"/>
  <c r="K12" i="4" a="1"/>
  <c r="K12" i="4" s="1"/>
  <c r="L11" i="4" a="1"/>
  <c r="L11" i="4" s="1"/>
  <c r="K11" i="4" a="1"/>
  <c r="K11" i="4" s="1"/>
  <c r="L10" i="4" a="1"/>
  <c r="L10" i="4" s="1"/>
  <c r="K10" i="4" a="1"/>
  <c r="K10" i="4" s="1"/>
  <c r="L9" i="4" a="1"/>
  <c r="L9" i="4" s="1"/>
  <c r="K9" i="4" a="1"/>
  <c r="K9" i="4" s="1"/>
  <c r="L8" i="4" a="1"/>
  <c r="L8" i="4" s="1"/>
  <c r="K8" i="4" a="1"/>
  <c r="K8" i="4" s="1"/>
  <c r="L7" i="4" a="1"/>
  <c r="L7" i="4" s="1"/>
  <c r="K7" i="4" a="1"/>
  <c r="K7" i="4" s="1"/>
  <c r="L6" i="4" a="1"/>
  <c r="L6" i="4" s="1"/>
  <c r="K6" i="4" a="1"/>
  <c r="K6" i="4" s="1"/>
  <c r="L5" i="4" a="1"/>
  <c r="L5" i="4" s="1"/>
  <c r="K5" i="4" a="1"/>
  <c r="K5" i="4" s="1"/>
  <c r="L4" i="4" a="1"/>
  <c r="L4" i="4" s="1"/>
  <c r="K4" i="4" a="1"/>
  <c r="K4" i="4" s="1"/>
  <c r="L3" i="4" a="1"/>
  <c r="L3" i="4" s="1"/>
  <c r="K3" i="4" a="1"/>
  <c r="K3" i="4" s="1"/>
  <c r="C73" i="4" a="1"/>
  <c r="C73" i="4" s="1"/>
  <c r="D73" i="4" a="1"/>
  <c r="D73" i="4" s="1"/>
  <c r="C74" i="4" a="1"/>
  <c r="C74" i="4" s="1"/>
  <c r="D74" i="4" a="1"/>
  <c r="D74" i="4" s="1"/>
  <c r="C75" i="4" a="1"/>
  <c r="C75" i="4" s="1"/>
  <c r="D75" i="4" a="1"/>
  <c r="D75" i="4" s="1"/>
  <c r="C76" i="4" a="1"/>
  <c r="C76" i="4" s="1"/>
  <c r="D76" i="4" a="1"/>
  <c r="D76" i="4" s="1"/>
  <c r="C77" i="4" a="1"/>
  <c r="C77" i="4" s="1"/>
  <c r="D77" i="4" a="1"/>
  <c r="D77" i="4" s="1"/>
  <c r="C78" i="4" a="1"/>
  <c r="C78" i="4" s="1"/>
  <c r="D78" i="4" a="1"/>
  <c r="D78" i="4" s="1"/>
  <c r="C79" i="4" a="1"/>
  <c r="C79" i="4" s="1"/>
  <c r="D79" i="4" a="1"/>
  <c r="D79" i="4" s="1"/>
  <c r="C80" i="4" a="1"/>
  <c r="C80" i="4" s="1"/>
  <c r="D80" i="4" a="1"/>
  <c r="D80" i="4" s="1"/>
  <c r="C81" i="4" a="1"/>
  <c r="C81" i="4" s="1"/>
  <c r="D81" i="4" a="1"/>
  <c r="D81" i="4" s="1"/>
  <c r="C82" i="4" a="1"/>
  <c r="C82" i="4" s="1"/>
  <c r="D82" i="4" a="1"/>
  <c r="D82" i="4" s="1"/>
  <c r="C83" i="4" a="1"/>
  <c r="C83" i="4" s="1"/>
  <c r="D83" i="4" a="1"/>
  <c r="D83" i="4" s="1"/>
  <c r="D72" i="4" a="1"/>
  <c r="D72" i="4" s="1"/>
  <c r="C72" i="4" a="1"/>
  <c r="C72" i="4" s="1"/>
  <c r="D71" i="4" a="1"/>
  <c r="D71" i="4" s="1"/>
  <c r="C71" i="4" a="1"/>
  <c r="C71" i="4" s="1"/>
  <c r="D70" i="4" a="1"/>
  <c r="D70" i="4" s="1"/>
  <c r="C70" i="4" a="1"/>
  <c r="C70" i="4" s="1"/>
  <c r="D69" i="4" a="1"/>
  <c r="D69" i="4" s="1"/>
  <c r="C69" i="4" a="1"/>
  <c r="C69" i="4" s="1"/>
  <c r="D68" i="4" a="1"/>
  <c r="D68" i="4" s="1"/>
  <c r="C68" i="4" a="1"/>
  <c r="C68" i="4" s="1"/>
  <c r="D67" i="4" a="1"/>
  <c r="D67" i="4" s="1"/>
  <c r="C67" i="4" a="1"/>
  <c r="C67" i="4" s="1"/>
  <c r="D66" i="4" a="1"/>
  <c r="D66" i="4" s="1"/>
  <c r="C66" i="4" a="1"/>
  <c r="C66" i="4" s="1"/>
  <c r="D65" i="4" a="1"/>
  <c r="D65" i="4" s="1"/>
  <c r="C65" i="4" a="1"/>
  <c r="C65" i="4" s="1"/>
  <c r="D64" i="4" a="1"/>
  <c r="D64" i="4" s="1"/>
  <c r="C64" i="4" a="1"/>
  <c r="C64" i="4" s="1"/>
  <c r="D63" i="4" a="1"/>
  <c r="D63" i="4" s="1"/>
  <c r="C63" i="4" a="1"/>
  <c r="C63" i="4" s="1"/>
  <c r="D62" i="4" a="1"/>
  <c r="D62" i="4" s="1"/>
  <c r="C62" i="4" a="1"/>
  <c r="C62" i="4" s="1"/>
  <c r="D61" i="4" a="1"/>
  <c r="D61" i="4" s="1"/>
  <c r="C61" i="4" a="1"/>
  <c r="C61" i="4" s="1"/>
  <c r="D60" i="4" a="1"/>
  <c r="D60" i="4" s="1"/>
  <c r="C60" i="4" a="1"/>
  <c r="C60" i="4" s="1"/>
  <c r="D59" i="4" a="1"/>
  <c r="D59" i="4" s="1"/>
  <c r="C59" i="4" a="1"/>
  <c r="C59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C54" i="4" a="1"/>
  <c r="C54" i="4" s="1"/>
  <c r="D53" i="4" a="1"/>
  <c r="D53" i="4" s="1"/>
  <c r="C53" i="4" a="1"/>
  <c r="C53" i="4" s="1"/>
  <c r="D52" i="4" a="1"/>
  <c r="D52" i="4" s="1"/>
  <c r="C52" i="4" a="1"/>
  <c r="C52" i="4" s="1"/>
  <c r="D51" i="4" a="1"/>
  <c r="D51" i="4" s="1"/>
  <c r="C51" i="4" a="1"/>
  <c r="C51" i="4" s="1"/>
  <c r="D50" i="4" a="1"/>
  <c r="D50" i="4" s="1"/>
  <c r="C50" i="4" a="1"/>
  <c r="C50" i="4" s="1"/>
  <c r="D49" i="4" a="1"/>
  <c r="D49" i="4" s="1"/>
  <c r="C49" i="4" a="1"/>
  <c r="C49" i="4" s="1"/>
  <c r="D48" i="4" a="1"/>
  <c r="D48" i="4" s="1"/>
  <c r="C48" i="4" a="1"/>
  <c r="C48" i="4" s="1"/>
  <c r="D47" i="4" a="1"/>
  <c r="D47" i="4" s="1"/>
  <c r="C47" i="4" a="1"/>
  <c r="C47" i="4" s="1"/>
  <c r="D46" i="4" a="1"/>
  <c r="D46" i="4" s="1"/>
  <c r="C46" i="4" a="1"/>
  <c r="C46" i="4" s="1"/>
  <c r="D45" i="4" a="1"/>
  <c r="D45" i="4" s="1"/>
  <c r="C45" i="4" a="1"/>
  <c r="C45" i="4" s="1"/>
  <c r="D44" i="4" a="1"/>
  <c r="D44" i="4" s="1"/>
  <c r="C44" i="4" a="1"/>
  <c r="C44" i="4" s="1"/>
  <c r="D43" i="4" a="1"/>
  <c r="D43" i="4" s="1"/>
  <c r="C43" i="4" a="1"/>
  <c r="C43" i="4" s="1"/>
  <c r="D42" i="4" a="1"/>
  <c r="D42" i="4" s="1"/>
  <c r="C42" i="4" a="1"/>
  <c r="C42" i="4" s="1"/>
  <c r="D41" i="4" a="1"/>
  <c r="D41" i="4" s="1"/>
  <c r="C41" i="4" a="1"/>
  <c r="C41" i="4" s="1"/>
  <c r="D40" i="4" a="1"/>
  <c r="D40" i="4" s="1"/>
  <c r="C40" i="4" a="1"/>
  <c r="C40" i="4" s="1"/>
  <c r="D39" i="4" a="1"/>
  <c r="D39" i="4" s="1"/>
  <c r="C39" i="4" a="1"/>
  <c r="C39" i="4" s="1"/>
  <c r="D38" i="4" a="1"/>
  <c r="D38" i="4" s="1"/>
  <c r="C38" i="4" a="1"/>
  <c r="C38" i="4" s="1"/>
  <c r="D37" i="4" a="1"/>
  <c r="D37" i="4" s="1"/>
  <c r="C37" i="4" a="1"/>
  <c r="C37" i="4" s="1"/>
  <c r="D36" i="4" a="1"/>
  <c r="D36" i="4" s="1"/>
  <c r="C36" i="4" a="1"/>
  <c r="C36" i="4" s="1"/>
  <c r="D35" i="4" a="1"/>
  <c r="D35" i="4" s="1"/>
  <c r="C35" i="4" a="1"/>
  <c r="C35" i="4" s="1"/>
  <c r="C16" i="4" a="1"/>
  <c r="C16" i="4" s="1"/>
  <c r="D16" i="4" a="1"/>
  <c r="D16" i="4" s="1"/>
  <c r="C17" i="4" a="1"/>
  <c r="C17" i="4" s="1"/>
  <c r="D17" i="4" a="1"/>
  <c r="D17" i="4" s="1"/>
  <c r="C18" i="4" a="1"/>
  <c r="C18" i="4" s="1"/>
  <c r="D18" i="4" a="1"/>
  <c r="D18" i="4" s="1"/>
  <c r="C19" i="4" a="1"/>
  <c r="C19" i="4" s="1"/>
  <c r="D19" i="4" a="1"/>
  <c r="D19" i="4" s="1"/>
  <c r="C20" i="4" a="1"/>
  <c r="C20" i="4" s="1"/>
  <c r="D20" i="4" a="1"/>
  <c r="D20" i="4" s="1"/>
  <c r="C21" i="4" a="1"/>
  <c r="C21" i="4" s="1"/>
  <c r="D21" i="4" a="1"/>
  <c r="D21" i="4" s="1"/>
  <c r="C22" i="4" a="1"/>
  <c r="C22" i="4" s="1"/>
  <c r="D22" i="4" a="1"/>
  <c r="D22" i="4" s="1"/>
  <c r="C23" i="4" a="1"/>
  <c r="C23" i="4" s="1"/>
  <c r="D23" i="4" a="1"/>
  <c r="D23" i="4" s="1"/>
  <c r="C24" i="4" a="1"/>
  <c r="C24" i="4" s="1"/>
  <c r="D24" i="4" a="1"/>
  <c r="D24" i="4" s="1"/>
  <c r="C25" i="4" a="1"/>
  <c r="C25" i="4" s="1"/>
  <c r="D25" i="4" a="1"/>
  <c r="D25" i="4" s="1"/>
  <c r="C26" i="4" a="1"/>
  <c r="C26" i="4" s="1"/>
  <c r="D26" i="4" a="1"/>
  <c r="D26" i="4" s="1"/>
  <c r="C27" i="4" a="1"/>
  <c r="C27" i="4" s="1"/>
  <c r="D27" i="4" a="1"/>
  <c r="D27" i="4" s="1"/>
  <c r="C28" i="4" a="1"/>
  <c r="C28" i="4" s="1"/>
  <c r="D28" i="4" a="1"/>
  <c r="D28" i="4" s="1"/>
  <c r="C29" i="4" a="1"/>
  <c r="C29" i="4" s="1"/>
  <c r="D29" i="4" a="1"/>
  <c r="D29" i="4" s="1"/>
  <c r="C30" i="4" a="1"/>
  <c r="C30" i="4" s="1"/>
  <c r="D30" i="4" a="1"/>
  <c r="D30" i="4" s="1"/>
  <c r="C31" i="4" a="1"/>
  <c r="C31" i="4" s="1"/>
  <c r="D31" i="4" a="1"/>
  <c r="D31" i="4" s="1"/>
  <c r="C32" i="4" a="1"/>
  <c r="C32" i="4" s="1"/>
  <c r="D32" i="4" a="1"/>
  <c r="D32" i="4" s="1"/>
  <c r="C33" i="4" a="1"/>
  <c r="C33" i="4" s="1"/>
  <c r="D33" i="4" a="1"/>
  <c r="D33" i="4" s="1"/>
  <c r="C34" i="4" a="1"/>
  <c r="C34" i="4" s="1"/>
  <c r="D34" i="4" a="1"/>
  <c r="D34" i="4" s="1"/>
  <c r="D15" i="4" a="1"/>
  <c r="D15" i="4" s="1"/>
  <c r="C15" i="4" a="1"/>
  <c r="C15" i="4" s="1"/>
  <c r="C13" i="4" a="1"/>
  <c r="C13" i="4" s="1"/>
  <c r="D13" i="4" a="1"/>
  <c r="D13" i="4" s="1"/>
  <c r="C14" i="4" a="1"/>
  <c r="C14" i="4" s="1"/>
  <c r="D14" i="4" a="1"/>
  <c r="D14" i="4" s="1"/>
  <c r="D12" i="4" a="1"/>
  <c r="D12" i="4" s="1"/>
  <c r="C12" i="4" a="1"/>
  <c r="C12" i="4" s="1"/>
  <c r="C11" i="4" a="1"/>
  <c r="C11" i="4" s="1"/>
  <c r="D11" i="4" a="1"/>
  <c r="D11" i="4" s="1"/>
  <c r="D10" i="4" a="1"/>
  <c r="D10" i="4" s="1"/>
  <c r="C10" i="4" a="1"/>
  <c r="C10" i="4" s="1"/>
  <c r="C4" i="4" a="1"/>
  <c r="C4" i="4" s="1"/>
  <c r="D4" i="4" a="1"/>
  <c r="D4" i="4" s="1"/>
  <c r="C5" i="4" a="1"/>
  <c r="C5" i="4" s="1"/>
  <c r="D5" i="4" a="1"/>
  <c r="D5" i="4" s="1"/>
  <c r="C6" i="4" a="1"/>
  <c r="C6" i="4" s="1"/>
  <c r="D6" i="4" a="1"/>
  <c r="D6" i="4" s="1"/>
  <c r="C7" i="4" a="1"/>
  <c r="C7" i="4" s="1"/>
  <c r="D7" i="4" a="1"/>
  <c r="D7" i="4" s="1"/>
  <c r="C8" i="4" a="1"/>
  <c r="C8" i="4" s="1"/>
  <c r="D8" i="4" a="1"/>
  <c r="D8" i="4" s="1"/>
  <c r="C9" i="4" a="1"/>
  <c r="C9" i="4" s="1"/>
  <c r="D9" i="4" a="1"/>
  <c r="D9" i="4" s="1"/>
  <c r="D3" i="4" a="1"/>
  <c r="D3" i="4" s="1"/>
  <c r="C3" i="4" a="1"/>
  <c r="C3" i="4" s="1"/>
  <c r="K29" i="24" a="1"/>
  <c r="K29" i="24" s="1"/>
  <c r="L29" i="24" a="1"/>
  <c r="L29" i="24" s="1"/>
  <c r="K30" i="24" a="1"/>
  <c r="K30" i="24" s="1"/>
  <c r="L30" i="24" a="1"/>
  <c r="L30" i="24" s="1"/>
  <c r="K31" i="24" a="1"/>
  <c r="K31" i="24" s="1"/>
  <c r="L31" i="24" a="1"/>
  <c r="L31" i="24" s="1"/>
  <c r="K32" i="24" a="1"/>
  <c r="K32" i="24" s="1"/>
  <c r="L32" i="24" a="1"/>
  <c r="L32" i="24" s="1"/>
  <c r="K33" i="24" a="1"/>
  <c r="K33" i="24" s="1"/>
  <c r="L33" i="24" a="1"/>
  <c r="L33" i="24" s="1"/>
  <c r="K34" i="24" a="1"/>
  <c r="K34" i="24" s="1"/>
  <c r="L34" i="24" a="1"/>
  <c r="L34" i="24" s="1"/>
  <c r="K35" i="24" a="1"/>
  <c r="K35" i="24" s="1"/>
  <c r="L35" i="24" a="1"/>
  <c r="L35" i="24" s="1"/>
  <c r="K36" i="24" a="1"/>
  <c r="K36" i="24" s="1"/>
  <c r="L36" i="24" a="1"/>
  <c r="L36" i="24" s="1"/>
  <c r="K37" i="24" a="1"/>
  <c r="K37" i="24" s="1"/>
  <c r="L37" i="24" a="1"/>
  <c r="L37" i="24" s="1"/>
  <c r="L28" i="24" a="1"/>
  <c r="L28" i="24" s="1"/>
  <c r="K28" i="24" a="1"/>
  <c r="K28" i="24" s="1"/>
  <c r="L4" i="24" a="1"/>
  <c r="L4" i="24" s="1"/>
  <c r="L5" i="24" a="1"/>
  <c r="L5" i="24" s="1"/>
  <c r="L6" i="24" a="1"/>
  <c r="L6" i="24" s="1"/>
  <c r="L7" i="24" a="1"/>
  <c r="L7" i="24" s="1"/>
  <c r="L8" i="24" a="1"/>
  <c r="L8" i="24" s="1"/>
  <c r="L9" i="24" a="1"/>
  <c r="L9" i="24" s="1"/>
  <c r="L10" i="24" a="1"/>
  <c r="L10" i="24" s="1"/>
  <c r="L11" i="24" a="1"/>
  <c r="L11" i="24" s="1"/>
  <c r="L12" i="24" a="1"/>
  <c r="L12" i="24" s="1"/>
  <c r="L13" i="24" a="1"/>
  <c r="L13" i="24" s="1"/>
  <c r="L14" i="24" a="1"/>
  <c r="L14" i="24" s="1"/>
  <c r="L15" i="24" a="1"/>
  <c r="L15" i="24" s="1"/>
  <c r="L16" i="24" a="1"/>
  <c r="L16" i="24" s="1"/>
  <c r="L17" i="24" a="1"/>
  <c r="L17" i="24" s="1"/>
  <c r="L18" i="24" a="1"/>
  <c r="L18" i="24" s="1"/>
  <c r="L19" i="24" a="1"/>
  <c r="L19" i="24" s="1"/>
  <c r="L20" i="24" a="1"/>
  <c r="L20" i="24" s="1"/>
  <c r="L21" i="24" a="1"/>
  <c r="L21" i="24" s="1"/>
  <c r="L22" i="24" a="1"/>
  <c r="L22" i="24" s="1"/>
  <c r="L23" i="24" a="1"/>
  <c r="L23" i="24" s="1"/>
  <c r="L24" i="24" a="1"/>
  <c r="L24" i="24" s="1"/>
  <c r="L25" i="24" a="1"/>
  <c r="L25" i="24" s="1"/>
  <c r="L26" i="24" a="1"/>
  <c r="L26" i="24" s="1"/>
  <c r="L27" i="24" a="1"/>
  <c r="L27" i="24" s="1"/>
  <c r="K4" i="24" a="1"/>
  <c r="K4" i="24" s="1"/>
  <c r="N4" i="24" s="1" a="1"/>
  <c r="N4" i="24" s="1"/>
  <c r="K5" i="24" a="1"/>
  <c r="K5" i="24" s="1"/>
  <c r="I5" i="24" s="1" a="1"/>
  <c r="I5" i="24" s="1"/>
  <c r="K6" i="24" a="1"/>
  <c r="K6" i="24" s="1"/>
  <c r="K7" i="24" a="1"/>
  <c r="K7" i="24" s="1"/>
  <c r="O7" i="24" s="1"/>
  <c r="K8" i="24" a="1"/>
  <c r="K8" i="24" s="1"/>
  <c r="O8" i="24" s="1"/>
  <c r="K9" i="24" a="1"/>
  <c r="K9" i="24" s="1"/>
  <c r="I9" i="24" s="1" a="1"/>
  <c r="I9" i="24" s="1"/>
  <c r="K10" i="24" a="1"/>
  <c r="K10" i="24" s="1"/>
  <c r="O10" i="24" s="1"/>
  <c r="K11" i="24" a="1"/>
  <c r="K11" i="24" s="1"/>
  <c r="O11" i="24" s="1"/>
  <c r="K12" i="24" a="1"/>
  <c r="K12" i="24" s="1"/>
  <c r="K13" i="24" a="1"/>
  <c r="K13" i="24" s="1"/>
  <c r="O13" i="24" s="1"/>
  <c r="K14" i="24" a="1"/>
  <c r="K14" i="24" s="1"/>
  <c r="O14" i="24" s="1"/>
  <c r="K15" i="24" a="1"/>
  <c r="K15" i="24" s="1"/>
  <c r="K16" i="24" a="1"/>
  <c r="K16" i="24" s="1"/>
  <c r="O16" i="24" s="1"/>
  <c r="K17" i="24" a="1"/>
  <c r="K17" i="24" s="1"/>
  <c r="O17" i="24" s="1"/>
  <c r="K18" i="24" a="1"/>
  <c r="K18" i="24" s="1"/>
  <c r="O18" i="24" s="1"/>
  <c r="K19" i="24" a="1"/>
  <c r="K19" i="24" s="1"/>
  <c r="O19" i="24" s="1"/>
  <c r="K20" i="24" a="1"/>
  <c r="K20" i="24" s="1"/>
  <c r="N20" i="24" s="1" a="1"/>
  <c r="N20" i="24" s="1"/>
  <c r="K21" i="24" a="1"/>
  <c r="K21" i="24" s="1"/>
  <c r="O21" i="24" s="1"/>
  <c r="K22" i="24" a="1"/>
  <c r="K22" i="24" s="1"/>
  <c r="N22" i="24" s="1" a="1"/>
  <c r="N22" i="24" s="1"/>
  <c r="K23" i="24" a="1"/>
  <c r="K23" i="24" s="1"/>
  <c r="O23" i="24" s="1"/>
  <c r="K24" i="24" a="1"/>
  <c r="K24" i="24" s="1"/>
  <c r="O24" i="24" s="1"/>
  <c r="K25" i="24" a="1"/>
  <c r="K25" i="24" s="1"/>
  <c r="O25" i="24" s="1"/>
  <c r="K26" i="24" a="1"/>
  <c r="K26" i="24" s="1"/>
  <c r="O26" i="24" s="1"/>
  <c r="K27" i="24" a="1"/>
  <c r="K27" i="24" s="1"/>
  <c r="O27" i="24" s="1"/>
  <c r="K3" i="24" a="1"/>
  <c r="K3" i="24" s="1"/>
  <c r="L3" i="24" a="1"/>
  <c r="L3" i="24" s="1"/>
  <c r="C4" i="24" a="1"/>
  <c r="C4" i="24" s="1"/>
  <c r="D4" i="24" a="1"/>
  <c r="D4" i="24" s="1"/>
  <c r="C5" i="24" a="1"/>
  <c r="C5" i="24" s="1"/>
  <c r="D5" i="24" a="1"/>
  <c r="D5" i="24" s="1"/>
  <c r="C6" i="24" a="1"/>
  <c r="C6" i="24" s="1"/>
  <c r="D6" i="24" a="1"/>
  <c r="D6" i="24" s="1"/>
  <c r="C7" i="24" a="1"/>
  <c r="C7" i="24" s="1"/>
  <c r="D7" i="24" a="1"/>
  <c r="D7" i="24" s="1"/>
  <c r="C8" i="24" a="1"/>
  <c r="C8" i="24" s="1"/>
  <c r="D8" i="24" a="1"/>
  <c r="D8" i="24" s="1"/>
  <c r="C9" i="24" a="1"/>
  <c r="C9" i="24" s="1"/>
  <c r="D9" i="24" a="1"/>
  <c r="D9" i="24" s="1"/>
  <c r="C10" i="24" a="1"/>
  <c r="C10" i="24" s="1"/>
  <c r="D10" i="24" a="1"/>
  <c r="D10" i="24" s="1"/>
  <c r="C11" i="24" a="1"/>
  <c r="C11" i="24" s="1"/>
  <c r="D11" i="24" a="1"/>
  <c r="D11" i="24" s="1"/>
  <c r="D3" i="24" a="1"/>
  <c r="D3" i="24" s="1"/>
  <c r="C3" i="24" a="1"/>
  <c r="C3" i="24" s="1"/>
  <c r="C12" i="24" a="1"/>
  <c r="C12" i="24" s="1"/>
  <c r="D12" i="24" a="1"/>
  <c r="D12" i="24" s="1"/>
  <c r="C13" i="24" a="1"/>
  <c r="C13" i="24" s="1"/>
  <c r="D13" i="24" a="1"/>
  <c r="D13" i="24" s="1"/>
  <c r="C14" i="24" a="1"/>
  <c r="C14" i="24" s="1"/>
  <c r="D14" i="24" a="1"/>
  <c r="D14" i="24" s="1"/>
  <c r="C15" i="24" a="1"/>
  <c r="C15" i="24" s="1"/>
  <c r="D15" i="24" a="1"/>
  <c r="D15" i="24" s="1"/>
  <c r="C16" i="24" a="1"/>
  <c r="C16" i="24" s="1"/>
  <c r="D16" i="24" a="1"/>
  <c r="D16" i="24" s="1"/>
  <c r="C17" i="24" a="1"/>
  <c r="C17" i="24" s="1"/>
  <c r="D17" i="24" a="1"/>
  <c r="D17" i="24" s="1"/>
  <c r="C18" i="24" a="1"/>
  <c r="C18" i="24" s="1"/>
  <c r="D18" i="24" a="1"/>
  <c r="D18" i="24" s="1"/>
  <c r="C19" i="24" a="1"/>
  <c r="C19" i="24" s="1"/>
  <c r="D19" i="24" a="1"/>
  <c r="D19" i="24" s="1"/>
  <c r="C20" i="24" a="1"/>
  <c r="C20" i="24" s="1"/>
  <c r="D20" i="24" a="1"/>
  <c r="D20" i="24" s="1"/>
  <c r="C21" i="24" a="1"/>
  <c r="C21" i="24" s="1"/>
  <c r="D21" i="24" a="1"/>
  <c r="D21" i="24" s="1"/>
  <c r="C22" i="24" a="1"/>
  <c r="C22" i="24" s="1"/>
  <c r="D22" i="24" a="1"/>
  <c r="D22" i="24" s="1"/>
  <c r="C23" i="24" a="1"/>
  <c r="C23" i="24" s="1"/>
  <c r="D23" i="24" a="1"/>
  <c r="D23" i="24" s="1"/>
  <c r="C24" i="24" a="1"/>
  <c r="C24" i="24" s="1"/>
  <c r="D24" i="24" a="1"/>
  <c r="D24" i="24" s="1"/>
  <c r="C25" i="24" a="1"/>
  <c r="C25" i="24" s="1"/>
  <c r="D25" i="24" a="1"/>
  <c r="D25" i="24" s="1"/>
  <c r="C26" i="24" a="1"/>
  <c r="C26" i="24" s="1"/>
  <c r="D26" i="24" a="1"/>
  <c r="D26" i="24" s="1"/>
  <c r="C27" i="24" a="1"/>
  <c r="C27" i="24" s="1"/>
  <c r="D27" i="24" a="1"/>
  <c r="D27" i="24" s="1"/>
  <c r="C28" i="24" a="1"/>
  <c r="C28" i="24" s="1"/>
  <c r="D28" i="24" a="1"/>
  <c r="D28" i="24" s="1"/>
  <c r="C29" i="24" a="1"/>
  <c r="C29" i="24" s="1"/>
  <c r="D29" i="24" a="1"/>
  <c r="D29" i="24" s="1"/>
  <c r="C30" i="24" a="1"/>
  <c r="C30" i="24" s="1"/>
  <c r="D30" i="24" a="1"/>
  <c r="D30" i="24" s="1"/>
  <c r="C31" i="24" a="1"/>
  <c r="C31" i="24" s="1"/>
  <c r="D31" i="24" a="1"/>
  <c r="D31" i="24" s="1"/>
  <c r="C32" i="24" a="1"/>
  <c r="C32" i="24" s="1"/>
  <c r="D32" i="24" a="1"/>
  <c r="D32" i="24" s="1"/>
  <c r="C33" i="24" a="1"/>
  <c r="C33" i="24" s="1"/>
  <c r="D33" i="24" a="1"/>
  <c r="D33" i="24" s="1"/>
  <c r="C34" i="24" a="1"/>
  <c r="C34" i="24" s="1"/>
  <c r="D34" i="24" a="1"/>
  <c r="D34" i="24" s="1"/>
  <c r="C35" i="24" a="1"/>
  <c r="C35" i="24" s="1"/>
  <c r="D35" i="24" a="1"/>
  <c r="D35" i="24" s="1"/>
  <c r="C36" i="24" a="1"/>
  <c r="C36" i="24" s="1"/>
  <c r="D36" i="24" a="1"/>
  <c r="D36" i="24" s="1"/>
  <c r="C37" i="24" a="1"/>
  <c r="C37" i="24" s="1"/>
  <c r="D37" i="24" a="1"/>
  <c r="D37" i="24" s="1"/>
  <c r="O15" i="24" l="1"/>
  <c r="I62" i="25" a="1"/>
  <c r="I62" i="25" s="1"/>
  <c r="I7" i="24" a="1"/>
  <c r="I7" i="24" s="1"/>
  <c r="I36" i="24" a="1"/>
  <c r="I36" i="24" s="1"/>
  <c r="I32" i="24" a="1"/>
  <c r="I32" i="24" s="1"/>
  <c r="F19" i="5" a="1"/>
  <c r="F19" i="5" s="1"/>
  <c r="I48" i="25" a="1"/>
  <c r="I48" i="25" s="1"/>
  <c r="N61" i="25" a="1"/>
  <c r="N61" i="25" s="1"/>
  <c r="F23" i="25" a="1"/>
  <c r="F23" i="25" s="1"/>
  <c r="N48" i="25" a="1"/>
  <c r="N48" i="25" s="1"/>
  <c r="O33" i="27"/>
  <c r="I35" i="27" a="1"/>
  <c r="I35" i="27" s="1"/>
  <c r="I31" i="27" a="1"/>
  <c r="I31" i="27" s="1"/>
  <c r="I27" i="27" a="1"/>
  <c r="I27" i="27" s="1"/>
  <c r="I23" i="27" a="1"/>
  <c r="I23" i="27" s="1"/>
  <c r="I19" i="27" a="1"/>
  <c r="I19" i="27" s="1"/>
  <c r="I15" i="27" a="1"/>
  <c r="I15" i="27" s="1"/>
  <c r="I11" i="27" a="1"/>
  <c r="I11" i="27" s="1"/>
  <c r="I7" i="27" a="1"/>
  <c r="I7" i="27" s="1"/>
  <c r="I51" i="27" a="1"/>
  <c r="I51" i="27" s="1"/>
  <c r="I47" i="27" a="1"/>
  <c r="I47" i="27" s="1"/>
  <c r="I38" i="27" a="1"/>
  <c r="I38" i="27" s="1"/>
  <c r="I3" i="27" a="1"/>
  <c r="I3" i="27" s="1"/>
  <c r="F48" i="5" a="1"/>
  <c r="F48" i="5" s="1"/>
  <c r="F56" i="5" a="1"/>
  <c r="F56" i="5" s="1"/>
  <c r="F64" i="5" a="1"/>
  <c r="F64" i="5" s="1"/>
  <c r="I7" i="5" a="1"/>
  <c r="I7" i="5" s="1"/>
  <c r="N11" i="5" a="1"/>
  <c r="N11" i="5" s="1"/>
  <c r="I3" i="26" a="1"/>
  <c r="I3" i="26" s="1"/>
  <c r="O29" i="27"/>
  <c r="I43" i="27" a="1"/>
  <c r="I43" i="27" s="1"/>
  <c r="I39" i="27" a="1"/>
  <c r="I39" i="27" s="1"/>
  <c r="N35" i="27" a="1"/>
  <c r="N35" i="27" s="1"/>
  <c r="I36" i="27" a="1"/>
  <c r="I36" i="27" s="1"/>
  <c r="I6" i="25" a="1"/>
  <c r="I6" i="25" s="1"/>
  <c r="I39" i="25" a="1"/>
  <c r="I39" i="25" s="1"/>
  <c r="F4" i="24" a="1"/>
  <c r="F4" i="24" s="1"/>
  <c r="I45" i="5" a="1"/>
  <c r="I45" i="5" s="1"/>
  <c r="I62" i="5" a="1"/>
  <c r="I62" i="5" s="1"/>
  <c r="G10" i="24"/>
  <c r="A15" i="24" a="1"/>
  <c r="A15" i="24" s="1"/>
  <c r="A8" i="24" a="1"/>
  <c r="A8" i="24" s="1"/>
  <c r="F11" i="26" a="1"/>
  <c r="F11" i="26" s="1"/>
  <c r="F26" i="27" a="1"/>
  <c r="F26" i="27" s="1"/>
  <c r="I21" i="24" a="1"/>
  <c r="I21" i="24" s="1"/>
  <c r="I11" i="24" a="1"/>
  <c r="I11" i="24" s="1"/>
  <c r="F47" i="5" a="1"/>
  <c r="F47" i="5" s="1"/>
  <c r="F51" i="5" a="1"/>
  <c r="F51" i="5" s="1"/>
  <c r="F55" i="5" a="1"/>
  <c r="F55" i="5" s="1"/>
  <c r="F59" i="5" a="1"/>
  <c r="F59" i="5" s="1"/>
  <c r="F63" i="5" a="1"/>
  <c r="F63" i="5" s="1"/>
  <c r="F67" i="5" a="1"/>
  <c r="F67" i="5" s="1"/>
  <c r="F71" i="5" a="1"/>
  <c r="F71" i="5" s="1"/>
  <c r="N10" i="5" a="1"/>
  <c r="N10" i="5" s="1"/>
  <c r="I19" i="5" a="1"/>
  <c r="I19" i="5" s="1"/>
  <c r="I27" i="5" a="1"/>
  <c r="I27" i="5" s="1"/>
  <c r="I33" i="5" a="1"/>
  <c r="I33" i="5" s="1"/>
  <c r="N54" i="5" a="1"/>
  <c r="N54" i="5" s="1"/>
  <c r="I50" i="5" a="1"/>
  <c r="I50" i="5" s="1"/>
  <c r="N46" i="5" a="1"/>
  <c r="N46" i="5" s="1"/>
  <c r="I72" i="5" a="1"/>
  <c r="I72" i="5" s="1"/>
  <c r="N68" i="5" a="1"/>
  <c r="N68" i="5" s="1"/>
  <c r="I64" i="5" a="1"/>
  <c r="I64" i="5" s="1"/>
  <c r="A24" i="24" a="1"/>
  <c r="A24" i="24" s="1"/>
  <c r="F16" i="24" a="1"/>
  <c r="F16" i="24" s="1"/>
  <c r="A12" i="24" a="1"/>
  <c r="A12" i="24" s="1"/>
  <c r="A5" i="24" a="1"/>
  <c r="A5" i="24" s="1"/>
  <c r="N3" i="24" a="1"/>
  <c r="N3" i="24" s="1"/>
  <c r="I35" i="24" a="1"/>
  <c r="I35" i="24" s="1"/>
  <c r="I31" i="24" a="1"/>
  <c r="I31" i="24" s="1"/>
  <c r="I40" i="4" a="1"/>
  <c r="I40" i="4" s="1"/>
  <c r="I44" i="4" a="1"/>
  <c r="I44" i="4" s="1"/>
  <c r="I48" i="4" a="1"/>
  <c r="I48" i="4" s="1"/>
  <c r="F8" i="5" a="1"/>
  <c r="F8" i="5" s="1"/>
  <c r="G17" i="25"/>
  <c r="I8" i="25" a="1"/>
  <c r="I8" i="25" s="1"/>
  <c r="I45" i="25" a="1"/>
  <c r="I45" i="25" s="1"/>
  <c r="I41" i="25" a="1"/>
  <c r="I41" i="25" s="1"/>
  <c r="I37" i="25" a="1"/>
  <c r="I37" i="25" s="1"/>
  <c r="I33" i="25" a="1"/>
  <c r="I33" i="25" s="1"/>
  <c r="I29" i="25" a="1"/>
  <c r="I29" i="25" s="1"/>
  <c r="I25" i="25" a="1"/>
  <c r="I25" i="25" s="1"/>
  <c r="I17" i="25" a="1"/>
  <c r="I17" i="25" s="1"/>
  <c r="I13" i="25" a="1"/>
  <c r="I13" i="25" s="1"/>
  <c r="I49" i="25" a="1"/>
  <c r="I49" i="25" s="1"/>
  <c r="G13" i="27"/>
  <c r="A13" i="27" a="1"/>
  <c r="A13" i="27" s="1"/>
  <c r="A34" i="24" a="1"/>
  <c r="A34" i="24" s="1"/>
  <c r="F30" i="24" a="1"/>
  <c r="F30" i="24" s="1"/>
  <c r="A26" i="24" a="1"/>
  <c r="A26" i="24" s="1"/>
  <c r="F22" i="24" a="1"/>
  <c r="F22" i="24" s="1"/>
  <c r="A18" i="24" a="1"/>
  <c r="A18" i="24" s="1"/>
  <c r="F14" i="24" a="1"/>
  <c r="F14" i="24" s="1"/>
  <c r="A11" i="24" a="1"/>
  <c r="A11" i="24" s="1"/>
  <c r="A7" i="24" a="1"/>
  <c r="A7" i="24" s="1"/>
  <c r="I27" i="24" a="1"/>
  <c r="I27" i="24" s="1"/>
  <c r="F21" i="5" a="1"/>
  <c r="F21" i="5" s="1"/>
  <c r="F53" i="25" a="1"/>
  <c r="F53" i="25" s="1"/>
  <c r="F37" i="25" a="1"/>
  <c r="F37" i="25" s="1"/>
  <c r="G33" i="25"/>
  <c r="F29" i="25" a="1"/>
  <c r="F29" i="25" s="1"/>
  <c r="F25" i="25" a="1"/>
  <c r="F25" i="25" s="1"/>
  <c r="F21" i="25" a="1"/>
  <c r="F21" i="25" s="1"/>
  <c r="O35" i="26"/>
  <c r="F13" i="27" a="1"/>
  <c r="F13" i="27" s="1"/>
  <c r="A37" i="24" a="1"/>
  <c r="A37" i="24" s="1"/>
  <c r="A33" i="24" a="1"/>
  <c r="A33" i="24" s="1"/>
  <c r="A25" i="24" a="1"/>
  <c r="A25" i="24" s="1"/>
  <c r="A17" i="24" a="1"/>
  <c r="A17" i="24" s="1"/>
  <c r="A13" i="24" a="1"/>
  <c r="A13" i="24" s="1"/>
  <c r="F10" i="24" a="1"/>
  <c r="F10" i="24" s="1"/>
  <c r="F6" i="24" a="1"/>
  <c r="F6" i="24" s="1"/>
  <c r="N22" i="4" a="1"/>
  <c r="N22" i="4" s="1"/>
  <c r="I38" i="4" a="1"/>
  <c r="I38" i="4" s="1"/>
  <c r="I54" i="4" a="1"/>
  <c r="I54" i="4" s="1"/>
  <c r="O82" i="4"/>
  <c r="F28" i="24" a="1"/>
  <c r="F28" i="24" s="1"/>
  <c r="I46" i="25" a="1"/>
  <c r="I46" i="25" s="1"/>
  <c r="O42" i="25"/>
  <c r="N38" i="25" a="1"/>
  <c r="N38" i="25" s="1"/>
  <c r="I34" i="25" a="1"/>
  <c r="I34" i="25" s="1"/>
  <c r="N30" i="25" a="1"/>
  <c r="N30" i="25" s="1"/>
  <c r="I22" i="25" a="1"/>
  <c r="I22" i="25" s="1"/>
  <c r="O18" i="25"/>
  <c r="I14" i="25" a="1"/>
  <c r="I14" i="25" s="1"/>
  <c r="O50" i="25"/>
  <c r="O59" i="25"/>
  <c r="N63" i="25" a="1"/>
  <c r="N63" i="25" s="1"/>
  <c r="G5" i="26"/>
  <c r="G17" i="27"/>
  <c r="A39" i="27" a="1"/>
  <c r="A39" i="27" s="1"/>
  <c r="O3" i="24"/>
  <c r="I54" i="25" a="1"/>
  <c r="I54" i="25" s="1"/>
  <c r="F10" i="26" a="1"/>
  <c r="F10" i="26" s="1"/>
  <c r="F15" i="5" a="1"/>
  <c r="F15" i="5" s="1"/>
  <c r="N26" i="26" a="1"/>
  <c r="N26" i="26" s="1"/>
  <c r="N22" i="26" a="1"/>
  <c r="N22" i="26" s="1"/>
  <c r="N18" i="26" a="1"/>
  <c r="N18" i="26" s="1"/>
  <c r="N14" i="26" a="1"/>
  <c r="N14" i="26" s="1"/>
  <c r="N10" i="26" a="1"/>
  <c r="N10" i="26" s="1"/>
  <c r="N6" i="26" a="1"/>
  <c r="N6" i="26" s="1"/>
  <c r="N34" i="24" a="1"/>
  <c r="N34" i="24" s="1"/>
  <c r="O30" i="24"/>
  <c r="N36" i="4" a="1"/>
  <c r="N36" i="4" s="1"/>
  <c r="I72" i="4" a="1"/>
  <c r="I72" i="4" s="1"/>
  <c r="F61" i="5" a="1"/>
  <c r="F61" i="5" s="1"/>
  <c r="I17" i="5" a="1"/>
  <c r="I17" i="5" s="1"/>
  <c r="I21" i="5" a="1"/>
  <c r="I21" i="5" s="1"/>
  <c r="N25" i="5" a="1"/>
  <c r="N25" i="5" s="1"/>
  <c r="I29" i="5" a="1"/>
  <c r="I29" i="5" s="1"/>
  <c r="I35" i="5" a="1"/>
  <c r="I35" i="5" s="1"/>
  <c r="N70" i="5" a="1"/>
  <c r="N70" i="5" s="1"/>
  <c r="I57" i="5" a="1"/>
  <c r="I57" i="5" s="1"/>
  <c r="N61" i="5" a="1"/>
  <c r="N61" i="5" s="1"/>
  <c r="G10" i="25"/>
  <c r="O26" i="25"/>
  <c r="F9" i="26" a="1"/>
  <c r="F9" i="26" s="1"/>
  <c r="I61" i="25" a="1"/>
  <c r="I61" i="25" s="1"/>
  <c r="N31" i="26" a="1"/>
  <c r="N31" i="26" s="1"/>
  <c r="N33" i="24" a="1"/>
  <c r="N33" i="24" s="1"/>
  <c r="F8" i="25" a="1"/>
  <c r="F8" i="25" s="1"/>
  <c r="N37" i="26" a="1"/>
  <c r="N37" i="26" s="1"/>
  <c r="O74" i="4"/>
  <c r="Q3" i="6" a="1"/>
  <c r="Q3" i="6" s="1"/>
  <c r="I7" i="25" a="1"/>
  <c r="I7" i="25" s="1"/>
  <c r="I11" i="25" a="1"/>
  <c r="I11" i="25" s="1"/>
  <c r="I44" i="25" a="1"/>
  <c r="I44" i="25" s="1"/>
  <c r="N40" i="25" a="1"/>
  <c r="N40" i="25" s="1"/>
  <c r="I36" i="25" a="1"/>
  <c r="I36" i="25" s="1"/>
  <c r="O32" i="25"/>
  <c r="I28" i="25" a="1"/>
  <c r="I28" i="25" s="1"/>
  <c r="N24" i="25" a="1"/>
  <c r="N24" i="25" s="1"/>
  <c r="I20" i="25" a="1"/>
  <c r="I20" i="25" s="1"/>
  <c r="O16" i="25"/>
  <c r="I12" i="25" a="1"/>
  <c r="I12" i="25" s="1"/>
  <c r="I51" i="25" a="1"/>
  <c r="I51" i="25" s="1"/>
  <c r="N52" i="25" a="1"/>
  <c r="N52" i="25" s="1"/>
  <c r="N27" i="26" a="1"/>
  <c r="N27" i="26" s="1"/>
  <c r="N23" i="26" a="1"/>
  <c r="N23" i="26" s="1"/>
  <c r="N19" i="26" a="1"/>
  <c r="N19" i="26" s="1"/>
  <c r="N15" i="26" a="1"/>
  <c r="N15" i="26" s="1"/>
  <c r="N11" i="26" a="1"/>
  <c r="N11" i="26" s="1"/>
  <c r="N7" i="26" a="1"/>
  <c r="N7" i="26" s="1"/>
  <c r="F9" i="27" a="1"/>
  <c r="F9" i="27" s="1"/>
  <c r="G50" i="27"/>
  <c r="A4" i="26" a="1"/>
  <c r="A4" i="26" s="1"/>
  <c r="G4" i="26"/>
  <c r="A30" i="27" a="1"/>
  <c r="A30" i="27" s="1"/>
  <c r="G30" i="27"/>
  <c r="G6" i="26"/>
  <c r="F6" i="26" a="1"/>
  <c r="F6" i="26" s="1"/>
  <c r="A6" i="26" a="1"/>
  <c r="A6" i="26" s="1"/>
  <c r="F39" i="27" a="1"/>
  <c r="F39" i="27" s="1"/>
  <c r="G12" i="26"/>
  <c r="F12" i="24" a="1"/>
  <c r="F12" i="24" s="1"/>
  <c r="G36" i="24"/>
  <c r="A32" i="24" a="1"/>
  <c r="A32" i="24" s="1"/>
  <c r="A28" i="24" a="1"/>
  <c r="A28" i="24" s="1"/>
  <c r="G24" i="24"/>
  <c r="G12" i="24"/>
  <c r="A9" i="24" a="1"/>
  <c r="A9" i="24" s="1"/>
  <c r="N31" i="24" a="1"/>
  <c r="N31" i="24" s="1"/>
  <c r="I3" i="4" a="1"/>
  <c r="I3" i="4" s="1"/>
  <c r="N11" i="4" a="1"/>
  <c r="N11" i="4" s="1"/>
  <c r="I19" i="4" a="1"/>
  <c r="I19" i="4" s="1"/>
  <c r="O26" i="4"/>
  <c r="N33" i="4" a="1"/>
  <c r="N33" i="4" s="1"/>
  <c r="N79" i="4" a="1"/>
  <c r="N79" i="4" s="1"/>
  <c r="F6" i="5" a="1"/>
  <c r="F6" i="5" s="1"/>
  <c r="F40" i="5" a="1"/>
  <c r="F40" i="5" s="1"/>
  <c r="I26" i="25" a="1"/>
  <c r="I26" i="25" s="1"/>
  <c r="N33" i="26" a="1"/>
  <c r="N33" i="26" s="1"/>
  <c r="O30" i="26"/>
  <c r="I20" i="24" a="1"/>
  <c r="I20" i="24" s="1"/>
  <c r="N32" i="24" a="1"/>
  <c r="N32" i="24" s="1"/>
  <c r="I53" i="4" a="1"/>
  <c r="I53" i="4" s="1"/>
  <c r="O8" i="25"/>
  <c r="F8" i="24" a="1"/>
  <c r="F8" i="24" s="1"/>
  <c r="F5" i="5" a="1"/>
  <c r="F5" i="5" s="1"/>
  <c r="I14" i="5" a="1"/>
  <c r="I14" i="5" s="1"/>
  <c r="N26" i="5" a="1"/>
  <c r="N26" i="5" s="1"/>
  <c r="N55" i="5" a="1"/>
  <c r="N55" i="5" s="1"/>
  <c r="I51" i="5" a="1"/>
  <c r="I51" i="5" s="1"/>
  <c r="N47" i="5" a="1"/>
  <c r="N47" i="5" s="1"/>
  <c r="N56" i="5" a="1"/>
  <c r="N56" i="5" s="1"/>
  <c r="N69" i="5" a="1"/>
  <c r="N69" i="5" s="1"/>
  <c r="I65" i="5" a="1"/>
  <c r="I65" i="5" s="1"/>
  <c r="A3" i="26" a="1"/>
  <c r="A3" i="26" s="1"/>
  <c r="G19" i="25"/>
  <c r="A23" i="25" a="1"/>
  <c r="A23" i="25" s="1"/>
  <c r="I16" i="25" a="1"/>
  <c r="I16" i="25" s="1"/>
  <c r="I29" i="26" a="1"/>
  <c r="I29" i="26" s="1"/>
  <c r="A8" i="26" a="1"/>
  <c r="A8" i="26" s="1"/>
  <c r="F50" i="27" a="1"/>
  <c r="F50" i="27" s="1"/>
  <c r="G14" i="24"/>
  <c r="I15" i="24" a="1"/>
  <c r="I15" i="24" s="1"/>
  <c r="G6" i="24"/>
  <c r="I27" i="4" a="1"/>
  <c r="I27" i="4" s="1"/>
  <c r="F14" i="5" a="1"/>
  <c r="F14" i="5" s="1"/>
  <c r="F17" i="25" a="1"/>
  <c r="F17" i="25" s="1"/>
  <c r="N10" i="25" a="1"/>
  <c r="N10" i="25" s="1"/>
  <c r="O6" i="25"/>
  <c r="I47" i="25" a="1"/>
  <c r="I47" i="25" s="1"/>
  <c r="I43" i="25" a="1"/>
  <c r="I43" i="25" s="1"/>
  <c r="I35" i="25" a="1"/>
  <c r="I35" i="25" s="1"/>
  <c r="I31" i="25" a="1"/>
  <c r="I31" i="25" s="1"/>
  <c r="I27" i="25" a="1"/>
  <c r="I27" i="25" s="1"/>
  <c r="I23" i="25" a="1"/>
  <c r="I23" i="25" s="1"/>
  <c r="O48" i="25"/>
  <c r="I35" i="26" a="1"/>
  <c r="I35" i="26" s="1"/>
  <c r="G42" i="27"/>
  <c r="F24" i="24" a="1"/>
  <c r="F24" i="24" s="1"/>
  <c r="I9" i="25" a="1"/>
  <c r="I9" i="25" s="1"/>
  <c r="I5" i="25" a="1"/>
  <c r="I5" i="25" s="1"/>
  <c r="I38" i="25" a="1"/>
  <c r="I38" i="25" s="1"/>
  <c r="O34" i="25"/>
  <c r="I18" i="25" a="1"/>
  <c r="I18" i="25" s="1"/>
  <c r="N24" i="26" a="1"/>
  <c r="N24" i="26" s="1"/>
  <c r="N16" i="26" a="1"/>
  <c r="N16" i="26" s="1"/>
  <c r="N8" i="26" a="1"/>
  <c r="N8" i="26" s="1"/>
  <c r="N4" i="26" a="1"/>
  <c r="N4" i="26" s="1"/>
  <c r="N38" i="26" a="1"/>
  <c r="N38" i="26" s="1"/>
  <c r="O31" i="26"/>
  <c r="G10" i="26"/>
  <c r="F17" i="27" a="1"/>
  <c r="F17" i="27" s="1"/>
  <c r="I4" i="24" a="1"/>
  <c r="I4" i="24" s="1"/>
  <c r="I3" i="24" a="1"/>
  <c r="I3" i="24" s="1"/>
  <c r="N36" i="24" a="1"/>
  <c r="N36" i="24" s="1"/>
  <c r="O18" i="4"/>
  <c r="I29" i="4" a="1"/>
  <c r="I29" i="4" s="1"/>
  <c r="O69" i="4"/>
  <c r="F7" i="5" a="1"/>
  <c r="F7" i="5" s="1"/>
  <c r="F16" i="5" a="1"/>
  <c r="F16" i="5" s="1"/>
  <c r="N53" i="5" a="1"/>
  <c r="N53" i="5" s="1"/>
  <c r="I49" i="5" a="1"/>
  <c r="I49" i="5" s="1"/>
  <c r="N45" i="5" a="1"/>
  <c r="N45" i="5" s="1"/>
  <c r="N71" i="5" a="1"/>
  <c r="N71" i="5" s="1"/>
  <c r="I67" i="5" a="1"/>
  <c r="I67" i="5" s="1"/>
  <c r="N58" i="5" a="1"/>
  <c r="N58" i="5" s="1"/>
  <c r="N62" i="5" a="1"/>
  <c r="N62" i="5" s="1"/>
  <c r="I71" i="5" a="1"/>
  <c r="I71" i="5" s="1"/>
  <c r="G25" i="25"/>
  <c r="N54" i="25" a="1"/>
  <c r="N54" i="25" s="1"/>
  <c r="N28" i="26" a="1"/>
  <c r="N28" i="26" s="1"/>
  <c r="I66" i="5" a="1"/>
  <c r="I66" i="5" s="1"/>
  <c r="N66" i="5" a="1"/>
  <c r="N66" i="5" s="1"/>
  <c r="I34" i="26" a="1"/>
  <c r="I34" i="26" s="1"/>
  <c r="N34" i="26" a="1"/>
  <c r="N34" i="26" s="1"/>
  <c r="I34" i="24" a="1"/>
  <c r="I34" i="24" s="1"/>
  <c r="I14" i="24" a="1"/>
  <c r="I14" i="24" s="1"/>
  <c r="N76" i="4" a="1"/>
  <c r="N76" i="4" s="1"/>
  <c r="O76" i="4"/>
  <c r="I76" i="4" a="1"/>
  <c r="I76" i="4" s="1"/>
  <c r="F37" i="5" a="1"/>
  <c r="F37" i="5" s="1"/>
  <c r="I70" i="5" a="1"/>
  <c r="I70" i="5" s="1"/>
  <c r="N57" i="5" a="1"/>
  <c r="N57" i="5" s="1"/>
  <c r="I61" i="5" a="1"/>
  <c r="I61" i="5" s="1"/>
  <c r="A15" i="25" a="1"/>
  <c r="A15" i="25" s="1"/>
  <c r="F15" i="25" a="1"/>
  <c r="F15" i="25" s="1"/>
  <c r="G15" i="25"/>
  <c r="N53" i="25" a="1"/>
  <c r="N53" i="25" s="1"/>
  <c r="I53" i="25" a="1"/>
  <c r="I53" i="25" s="1"/>
  <c r="O53" i="25"/>
  <c r="F12" i="26" a="1"/>
  <c r="F12" i="26" s="1"/>
  <c r="A9" i="26" a="1"/>
  <c r="A9" i="26" s="1"/>
  <c r="I39" i="5" a="1"/>
  <c r="I39" i="5" s="1"/>
  <c r="N39" i="5" a="1"/>
  <c r="N39" i="5" s="1"/>
  <c r="I43" i="5" a="1"/>
  <c r="I43" i="5" s="1"/>
  <c r="N43" i="5" a="1"/>
  <c r="N43" i="5" s="1"/>
  <c r="A29" i="24" a="1"/>
  <c r="A29" i="24" s="1"/>
  <c r="A21" i="24" a="1"/>
  <c r="A21" i="24" s="1"/>
  <c r="A10" i="24" a="1"/>
  <c r="A10" i="24" s="1"/>
  <c r="A6" i="24" a="1"/>
  <c r="A6" i="24" s="1"/>
  <c r="I13" i="24" a="1"/>
  <c r="I13" i="24" s="1"/>
  <c r="O34" i="24"/>
  <c r="F17" i="5" a="1"/>
  <c r="F17" i="5" s="1"/>
  <c r="F18" i="5" a="1"/>
  <c r="F18" i="5" s="1"/>
  <c r="N18" i="5" a="1"/>
  <c r="N18" i="5" s="1"/>
  <c r="I56" i="5" a="1"/>
  <c r="I56" i="5" s="1"/>
  <c r="N55" i="25" a="1"/>
  <c r="N55" i="25" s="1"/>
  <c r="I55" i="25" a="1"/>
  <c r="I55" i="25" s="1"/>
  <c r="N39" i="26" a="1"/>
  <c r="N39" i="26" s="1"/>
  <c r="O36" i="26"/>
  <c r="O33" i="26"/>
  <c r="N30" i="26" a="1"/>
  <c r="N30" i="26" s="1"/>
  <c r="I30" i="26" a="1"/>
  <c r="I30" i="26" s="1"/>
  <c r="N59" i="5" a="1"/>
  <c r="N59" i="5" s="1"/>
  <c r="I59" i="5" a="1"/>
  <c r="I59" i="5" s="1"/>
  <c r="N60" i="5" a="1"/>
  <c r="N60" i="5" s="1"/>
  <c r="I60" i="5" a="1"/>
  <c r="I60" i="5" s="1"/>
  <c r="I36" i="26" a="1"/>
  <c r="I36" i="26" s="1"/>
  <c r="N36" i="26" a="1"/>
  <c r="N36" i="26" s="1"/>
  <c r="F18" i="27" a="1"/>
  <c r="F18" i="27" s="1"/>
  <c r="G18" i="27"/>
  <c r="I73" i="4" a="1"/>
  <c r="I73" i="4" s="1"/>
  <c r="N73" i="4" a="1"/>
  <c r="N73" i="4" s="1"/>
  <c r="O73" i="4"/>
  <c r="N77" i="4" a="1"/>
  <c r="N77" i="4" s="1"/>
  <c r="O77" i="4"/>
  <c r="I77" i="4" a="1"/>
  <c r="I77" i="4" s="1"/>
  <c r="I80" i="4" a="1"/>
  <c r="I80" i="4" s="1"/>
  <c r="N80" i="4" a="1"/>
  <c r="N80" i="4" s="1"/>
  <c r="O80" i="4"/>
  <c r="N6" i="5" a="1"/>
  <c r="N6" i="5" s="1"/>
  <c r="I6" i="5" a="1"/>
  <c r="I6" i="5" s="1"/>
  <c r="F20" i="24" a="1"/>
  <c r="F20" i="24" s="1"/>
  <c r="G20" i="24"/>
  <c r="G16" i="24"/>
  <c r="A16" i="24" a="1"/>
  <c r="A16" i="24" s="1"/>
  <c r="I30" i="24" a="1"/>
  <c r="I30" i="24" s="1"/>
  <c r="N30" i="24" a="1"/>
  <c r="N30" i="24" s="1"/>
  <c r="A13" i="25" a="1"/>
  <c r="A13" i="25" s="1"/>
  <c r="G13" i="25"/>
  <c r="F13" i="25" a="1"/>
  <c r="F13" i="25" s="1"/>
  <c r="O32" i="26"/>
  <c r="N29" i="26" a="1"/>
  <c r="N29" i="26" s="1"/>
  <c r="A11" i="26" a="1"/>
  <c r="A11" i="26" s="1"/>
  <c r="F5" i="26" a="1"/>
  <c r="F5" i="26" s="1"/>
  <c r="A5" i="26" a="1"/>
  <c r="A5" i="26" s="1"/>
  <c r="F24" i="27" a="1"/>
  <c r="F24" i="27" s="1"/>
  <c r="G24" i="27"/>
  <c r="A24" i="27" a="1"/>
  <c r="A24" i="27" s="1"/>
  <c r="N38" i="27" a="1"/>
  <c r="N38" i="27" s="1"/>
  <c r="O38" i="27"/>
  <c r="I81" i="4" a="1"/>
  <c r="I81" i="4" s="1"/>
  <c r="N81" i="4" a="1"/>
  <c r="N81" i="4" s="1"/>
  <c r="O81" i="4"/>
  <c r="I63" i="5" a="1"/>
  <c r="I63" i="5" s="1"/>
  <c r="N63" i="5" a="1"/>
  <c r="N63" i="5" s="1"/>
  <c r="N32" i="26" a="1"/>
  <c r="N32" i="26" s="1"/>
  <c r="I32" i="26" a="1"/>
  <c r="I32" i="26" s="1"/>
  <c r="F7" i="26" a="1"/>
  <c r="F7" i="26" s="1"/>
  <c r="F26" i="24" a="1"/>
  <c r="F26" i="24" s="1"/>
  <c r="N6" i="24" a="1"/>
  <c r="N6" i="24" s="1"/>
  <c r="I6" i="24" a="1"/>
  <c r="I6" i="24" s="1"/>
  <c r="N71" i="4" a="1"/>
  <c r="N71" i="4" s="1"/>
  <c r="I71" i="4" a="1"/>
  <c r="I71" i="4" s="1"/>
  <c r="O71" i="4"/>
  <c r="A35" i="24" a="1"/>
  <c r="A35" i="24" s="1"/>
  <c r="A27" i="24" a="1"/>
  <c r="A27" i="24" s="1"/>
  <c r="A19" i="24" a="1"/>
  <c r="A19" i="24" s="1"/>
  <c r="G4" i="24"/>
  <c r="A4" i="24" a="1"/>
  <c r="A4" i="24" s="1"/>
  <c r="O37" i="24"/>
  <c r="I37" i="24" a="1"/>
  <c r="I37" i="24" s="1"/>
  <c r="I29" i="24" a="1"/>
  <c r="I29" i="24" s="1"/>
  <c r="I74" i="4" a="1"/>
  <c r="I74" i="4" s="1"/>
  <c r="N74" i="4" a="1"/>
  <c r="N74" i="4" s="1"/>
  <c r="F13" i="5" a="1"/>
  <c r="F13" i="5" s="1"/>
  <c r="I57" i="25" a="1"/>
  <c r="I57" i="25" s="1"/>
  <c r="N57" i="25" a="1"/>
  <c r="N57" i="25" s="1"/>
  <c r="O57" i="25"/>
  <c r="G13" i="26"/>
  <c r="A7" i="26" a="1"/>
  <c r="A7" i="26" s="1"/>
  <c r="G7" i="26"/>
  <c r="A6" i="27" a="1"/>
  <c r="A6" i="27" s="1"/>
  <c r="G6" i="27"/>
  <c r="N36" i="27" a="1"/>
  <c r="N36" i="27" s="1"/>
  <c r="O36" i="27"/>
  <c r="A23" i="24" a="1"/>
  <c r="A23" i="24" s="1"/>
  <c r="G8" i="24"/>
  <c r="I33" i="24" a="1"/>
  <c r="I33" i="24" s="1"/>
  <c r="O12" i="24"/>
  <c r="I12" i="24" a="1"/>
  <c r="I12" i="24" s="1"/>
  <c r="I65" i="4" a="1"/>
  <c r="I65" i="4" s="1"/>
  <c r="N78" i="4" a="1"/>
  <c r="N78" i="4" s="1"/>
  <c r="F12" i="5" a="1"/>
  <c r="F12" i="5" s="1"/>
  <c r="F30" i="5" a="1"/>
  <c r="F30" i="5" s="1"/>
  <c r="G14" i="25"/>
  <c r="O37" i="26"/>
  <c r="I37" i="26" a="1"/>
  <c r="I37" i="26" s="1"/>
  <c r="O34" i="26"/>
  <c r="F13" i="26" a="1"/>
  <c r="F13" i="26" s="1"/>
  <c r="A13" i="26" a="1"/>
  <c r="A13" i="26" s="1"/>
  <c r="I78" i="4" a="1"/>
  <c r="I78" i="4" s="1"/>
  <c r="O78" i="4"/>
  <c r="O58" i="25"/>
  <c r="N61" i="4" a="1"/>
  <c r="N61" i="4" s="1"/>
  <c r="F4" i="5" a="1"/>
  <c r="F4" i="5" s="1"/>
  <c r="N52" i="5" a="1"/>
  <c r="N52" i="5" s="1"/>
  <c r="I48" i="5" a="1"/>
  <c r="I48" i="5" s="1"/>
  <c r="N44" i="5" a="1"/>
  <c r="N44" i="5" s="1"/>
  <c r="N82" i="4" a="1"/>
  <c r="N82" i="4" s="1"/>
  <c r="I18" i="5" a="1"/>
  <c r="I18" i="5" s="1"/>
  <c r="I44" i="5" a="1"/>
  <c r="I44" i="5" s="1"/>
  <c r="N48" i="5" a="1"/>
  <c r="N48" i="5" s="1"/>
  <c r="I58" i="25" a="1"/>
  <c r="I58" i="25" s="1"/>
  <c r="I30" i="25" a="1"/>
  <c r="I30" i="25" s="1"/>
  <c r="N46" i="25" a="1"/>
  <c r="N46" i="25" s="1"/>
  <c r="G8" i="26"/>
  <c r="F4" i="26" a="1"/>
  <c r="F4" i="26" s="1"/>
  <c r="I31" i="26" a="1"/>
  <c r="I31" i="26" s="1"/>
  <c r="O29" i="26"/>
  <c r="N25" i="26" a="1"/>
  <c r="N25" i="26" s="1"/>
  <c r="N21" i="26" a="1"/>
  <c r="N21" i="26" s="1"/>
  <c r="N17" i="26" a="1"/>
  <c r="N17" i="26" s="1"/>
  <c r="N13" i="26" a="1"/>
  <c r="N13" i="26" s="1"/>
  <c r="N9" i="26" a="1"/>
  <c r="N9" i="26" s="1"/>
  <c r="N35" i="26" a="1"/>
  <c r="N35" i="26" s="1"/>
  <c r="A50" i="27" a="1"/>
  <c r="A50" i="27" s="1"/>
  <c r="I19" i="24" a="1"/>
  <c r="I19" i="24" s="1"/>
  <c r="I58" i="4" a="1"/>
  <c r="I58" i="4" s="1"/>
  <c r="I68" i="4" a="1"/>
  <c r="I68" i="4" s="1"/>
  <c r="F11" i="5" a="1"/>
  <c r="F11" i="5" s="1"/>
  <c r="F22" i="5" a="1"/>
  <c r="F22" i="5" s="1"/>
  <c r="F38" i="5" a="1"/>
  <c r="F38" i="5" s="1"/>
  <c r="F29" i="5" a="1"/>
  <c r="F29" i="5" s="1"/>
  <c r="F54" i="5" a="1"/>
  <c r="F54" i="5" s="1"/>
  <c r="F62" i="5" a="1"/>
  <c r="F62" i="5" s="1"/>
  <c r="F70" i="5" a="1"/>
  <c r="F70" i="5" s="1"/>
  <c r="N9" i="5" a="1"/>
  <c r="N9" i="5" s="1"/>
  <c r="I22" i="5" a="1"/>
  <c r="I22" i="5" s="1"/>
  <c r="I26" i="5" a="1"/>
  <c r="I26" i="5" s="1"/>
  <c r="I32" i="5" a="1"/>
  <c r="I32" i="5" s="1"/>
  <c r="I36" i="5" a="1"/>
  <c r="I36" i="5" s="1"/>
  <c r="N40" i="5" a="1"/>
  <c r="N40" i="5" s="1"/>
  <c r="F57" i="25" a="1"/>
  <c r="F57" i="25" s="1"/>
  <c r="O54" i="25"/>
  <c r="N8" i="25" a="1"/>
  <c r="N8" i="25" s="1"/>
  <c r="I4" i="25" a="1"/>
  <c r="I4" i="25" s="1"/>
  <c r="A12" i="26" a="1"/>
  <c r="A12" i="26" s="1"/>
  <c r="F8" i="26" a="1"/>
  <c r="F8" i="26" s="1"/>
  <c r="I39" i="26" a="1"/>
  <c r="I39" i="26" s="1"/>
  <c r="N3" i="26" a="1"/>
  <c r="N3" i="26" s="1"/>
  <c r="N20" i="26" a="1"/>
  <c r="N20" i="26" s="1"/>
  <c r="N12" i="26" a="1"/>
  <c r="N12" i="26" s="1"/>
  <c r="G39" i="27"/>
  <c r="F40" i="27" a="1"/>
  <c r="F40" i="27" s="1"/>
  <c r="O72" i="4"/>
  <c r="O35" i="24"/>
  <c r="I18" i="4" a="1"/>
  <c r="I18" i="4" s="1"/>
  <c r="O36" i="4"/>
  <c r="F10" i="5" a="1"/>
  <c r="F10" i="5" s="1"/>
  <c r="F23" i="5" a="1"/>
  <c r="F23" i="5" s="1"/>
  <c r="N19" i="5" a="1"/>
  <c r="N19" i="5" s="1"/>
  <c r="I23" i="5" a="1"/>
  <c r="I23" i="5" s="1"/>
  <c r="N27" i="5" a="1"/>
  <c r="N27" i="5" s="1"/>
  <c r="N33" i="5" a="1"/>
  <c r="N33" i="5" s="1"/>
  <c r="N37" i="5" a="1"/>
  <c r="N37" i="5" s="1"/>
  <c r="I41" i="5" a="1"/>
  <c r="I41" i="5" s="1"/>
  <c r="I82" i="4" a="1"/>
  <c r="I82" i="4" s="1"/>
  <c r="N72" i="4" a="1"/>
  <c r="N72" i="4" s="1"/>
  <c r="I37" i="5" a="1"/>
  <c r="I37" i="5" s="1"/>
  <c r="I58" i="5" a="1"/>
  <c r="I58" i="5" s="1"/>
  <c r="N36" i="5" a="1"/>
  <c r="N36" i="5" s="1"/>
  <c r="A49" i="25" a="1"/>
  <c r="A49" i="25" s="1"/>
  <c r="F45" i="25" a="1"/>
  <c r="F45" i="25" s="1"/>
  <c r="A41" i="25" a="1"/>
  <c r="A41" i="25" s="1"/>
  <c r="A33" i="25" a="1"/>
  <c r="A33" i="25" s="1"/>
  <c r="A25" i="25" a="1"/>
  <c r="A25" i="25" s="1"/>
  <c r="I40" i="25" a="1"/>
  <c r="I40" i="25" s="1"/>
  <c r="O24" i="25"/>
  <c r="A10" i="26" a="1"/>
  <c r="A10" i="26" s="1"/>
  <c r="O39" i="26"/>
  <c r="A17" i="27" a="1"/>
  <c r="A17" i="27" s="1"/>
  <c r="O43" i="4"/>
  <c r="O75" i="4"/>
  <c r="F9" i="5" a="1"/>
  <c r="F9" i="5" s="1"/>
  <c r="F20" i="5" a="1"/>
  <c r="F20" i="5" s="1"/>
  <c r="F28" i="5" a="1"/>
  <c r="F28" i="5" s="1"/>
  <c r="I11" i="5" a="1"/>
  <c r="I11" i="5" s="1"/>
  <c r="N15" i="5" a="1"/>
  <c r="N15" i="5" s="1"/>
  <c r="N20" i="5" a="1"/>
  <c r="N20" i="5" s="1"/>
  <c r="N28" i="5" a="1"/>
  <c r="N28" i="5" s="1"/>
  <c r="N34" i="5" a="1"/>
  <c r="N34" i="5" s="1"/>
  <c r="O79" i="4"/>
  <c r="G59" i="25"/>
  <c r="I52" i="25" a="1"/>
  <c r="I52" i="25" s="1"/>
  <c r="O52" i="25"/>
  <c r="O63" i="25"/>
  <c r="A9" i="27" a="1"/>
  <c r="A9" i="27" s="1"/>
  <c r="F6" i="27" a="1"/>
  <c r="F6" i="27" s="1"/>
  <c r="A51" i="27" a="1"/>
  <c r="A51" i="27" s="1"/>
  <c r="N9" i="4" a="1"/>
  <c r="N9" i="4" s="1"/>
  <c r="I16" i="4" a="1"/>
  <c r="I16" i="4" s="1"/>
  <c r="N30" i="4" a="1"/>
  <c r="N30" i="4" s="1"/>
  <c r="N37" i="4" a="1"/>
  <c r="N37" i="4" s="1"/>
  <c r="N69" i="4" a="1"/>
  <c r="N69" i="4" s="1"/>
  <c r="F3" i="5" a="1"/>
  <c r="F3" i="5" s="1"/>
  <c r="F53" i="5" a="1"/>
  <c r="F53" i="5" s="1"/>
  <c r="F69" i="5" a="1"/>
  <c r="F69" i="5" s="1"/>
  <c r="I79" i="4" a="1"/>
  <c r="I79" i="4" s="1"/>
  <c r="I52" i="5" a="1"/>
  <c r="I52" i="5" s="1"/>
  <c r="N67" i="5" a="1"/>
  <c r="N67" i="5" s="1"/>
  <c r="G23" i="25"/>
  <c r="F39" i="25" a="1"/>
  <c r="F39" i="25" s="1"/>
  <c r="F55" i="25" a="1"/>
  <c r="F55" i="25" s="1"/>
  <c r="I50" i="25" a="1"/>
  <c r="I50" i="25" s="1"/>
  <c r="I64" i="25" a="1"/>
  <c r="I64" i="25" s="1"/>
  <c r="I33" i="26" a="1"/>
  <c r="I33" i="26" s="1"/>
  <c r="N3" i="27" a="1"/>
  <c r="N3" i="27" s="1"/>
  <c r="O4" i="4"/>
  <c r="N4" i="4" a="1"/>
  <c r="N4" i="4" s="1"/>
  <c r="I4" i="4" a="1"/>
  <c r="I4" i="4" s="1"/>
  <c r="O12" i="4"/>
  <c r="N12" i="4" a="1"/>
  <c r="N12" i="4" s="1"/>
  <c r="I12" i="4" a="1"/>
  <c r="I12" i="4" s="1"/>
  <c r="N23" i="4" a="1"/>
  <c r="N23" i="4" s="1"/>
  <c r="I23" i="4" a="1"/>
  <c r="I23" i="4" s="1"/>
  <c r="O23" i="4"/>
  <c r="N49" i="4" a="1"/>
  <c r="N49" i="4" s="1"/>
  <c r="O49" i="4"/>
  <c r="I49" i="4" a="1"/>
  <c r="I49" i="4" s="1"/>
  <c r="I47" i="4" a="1"/>
  <c r="I47" i="4" s="1"/>
  <c r="N47" i="4" a="1"/>
  <c r="N47" i="4" s="1"/>
  <c r="O47" i="4"/>
  <c r="O57" i="4"/>
  <c r="N57" i="4" a="1"/>
  <c r="N57" i="4" s="1"/>
  <c r="I57" i="4" a="1"/>
  <c r="I57" i="4" s="1"/>
  <c r="N70" i="4" a="1"/>
  <c r="N70" i="4" s="1"/>
  <c r="O70" i="4"/>
  <c r="I70" i="4" a="1"/>
  <c r="I70" i="4" s="1"/>
  <c r="N10" i="4" a="1"/>
  <c r="N10" i="4" s="1"/>
  <c r="O17" i="4"/>
  <c r="I17" i="4" a="1"/>
  <c r="I17" i="4" s="1"/>
  <c r="N17" i="4" a="1"/>
  <c r="N17" i="4" s="1"/>
  <c r="N31" i="4" a="1"/>
  <c r="N31" i="4" s="1"/>
  <c r="O31" i="4"/>
  <c r="I31" i="4" a="1"/>
  <c r="I31" i="4" s="1"/>
  <c r="I51" i="4" a="1"/>
  <c r="I51" i="4" s="1"/>
  <c r="N51" i="4" a="1"/>
  <c r="N51" i="4" s="1"/>
  <c r="O51" i="4"/>
  <c r="O64" i="4"/>
  <c r="N64" i="4" a="1"/>
  <c r="N64" i="4" s="1"/>
  <c r="I64" i="4" a="1"/>
  <c r="I64" i="4" s="1"/>
  <c r="F45" i="5" a="1"/>
  <c r="F45" i="5" s="1"/>
  <c r="F32" i="5" a="1"/>
  <c r="F32" i="5" s="1"/>
  <c r="I41" i="4" a="1"/>
  <c r="I41" i="4" s="1"/>
  <c r="N41" i="4" a="1"/>
  <c r="N41" i="4" s="1"/>
  <c r="O41" i="4"/>
  <c r="N7" i="4" a="1"/>
  <c r="N7" i="4" s="1"/>
  <c r="O7" i="4"/>
  <c r="I7" i="4" a="1"/>
  <c r="I7" i="4" s="1"/>
  <c r="O25" i="4"/>
  <c r="I25" i="4" a="1"/>
  <c r="I25" i="4" s="1"/>
  <c r="N25" i="4" a="1"/>
  <c r="N25" i="4" s="1"/>
  <c r="I55" i="4" a="1"/>
  <c r="I55" i="4" s="1"/>
  <c r="N55" i="4" a="1"/>
  <c r="N55" i="4" s="1"/>
  <c r="O55" i="4"/>
  <c r="F44" i="5" a="1"/>
  <c r="F44" i="5" s="1"/>
  <c r="F31" i="5" a="1"/>
  <c r="F31" i="5" s="1"/>
  <c r="N15" i="4" a="1"/>
  <c r="N15" i="4" s="1"/>
  <c r="I15" i="4" a="1"/>
  <c r="I15" i="4" s="1"/>
  <c r="O15" i="4"/>
  <c r="N62" i="4" a="1"/>
  <c r="N62" i="4" s="1"/>
  <c r="O62" i="4"/>
  <c r="I62" i="4" a="1"/>
  <c r="I62" i="4" s="1"/>
  <c r="I63" i="4" a="1"/>
  <c r="I63" i="4" s="1"/>
  <c r="N63" i="4" a="1"/>
  <c r="N63" i="4" s="1"/>
  <c r="O63" i="4"/>
  <c r="N38" i="5" a="1"/>
  <c r="N38" i="5" s="1"/>
  <c r="I38" i="5" a="1"/>
  <c r="I38" i="5" s="1"/>
  <c r="F39" i="5" a="1"/>
  <c r="F39" i="5" s="1"/>
  <c r="F36" i="5" a="1"/>
  <c r="F36" i="5" s="1"/>
  <c r="N56" i="4" a="1"/>
  <c r="N56" i="4" s="1"/>
  <c r="O56" i="4"/>
  <c r="I56" i="4" a="1"/>
  <c r="I56" i="4" s="1"/>
  <c r="O46" i="4"/>
  <c r="N46" i="4" a="1"/>
  <c r="N46" i="4" s="1"/>
  <c r="O60" i="4"/>
  <c r="I60" i="4" a="1"/>
  <c r="I60" i="4" s="1"/>
  <c r="N60" i="4" a="1"/>
  <c r="N60" i="4" s="1"/>
  <c r="I26" i="24" a="1"/>
  <c r="I26" i="24" s="1"/>
  <c r="I5" i="4" a="1"/>
  <c r="I5" i="4" s="1"/>
  <c r="O8" i="4"/>
  <c r="I8" i="4" a="1"/>
  <c r="I8" i="4" s="1"/>
  <c r="N8" i="4" a="1"/>
  <c r="N8" i="4" s="1"/>
  <c r="O35" i="4"/>
  <c r="N35" i="4" a="1"/>
  <c r="N35" i="4" s="1"/>
  <c r="N52" i="4" a="1"/>
  <c r="N52" i="4" s="1"/>
  <c r="O52" i="4"/>
  <c r="I52" i="4" a="1"/>
  <c r="I52" i="4" s="1"/>
  <c r="F25" i="5" a="1"/>
  <c r="F25" i="5" s="1"/>
  <c r="F49" i="5" a="1"/>
  <c r="F49" i="5" s="1"/>
  <c r="F57" i="5" a="1"/>
  <c r="F57" i="5" s="1"/>
  <c r="F65" i="5" a="1"/>
  <c r="F65" i="5" s="1"/>
  <c r="I4" i="5" a="1"/>
  <c r="I4" i="5" s="1"/>
  <c r="N8" i="5" a="1"/>
  <c r="N8" i="5" s="1"/>
  <c r="I8" i="5" a="1"/>
  <c r="I8" i="5" s="1"/>
  <c r="I12" i="5" a="1"/>
  <c r="I12" i="5" s="1"/>
  <c r="N42" i="5" a="1"/>
  <c r="N42" i="5" s="1"/>
  <c r="I61" i="4" a="1"/>
  <c r="I61" i="4" s="1"/>
  <c r="I69" i="4" a="1"/>
  <c r="I69" i="4" s="1"/>
  <c r="O68" i="4"/>
  <c r="O61" i="4"/>
  <c r="O54" i="4"/>
  <c r="O40" i="4"/>
  <c r="O33" i="4"/>
  <c r="N19" i="4" a="1"/>
  <c r="N19" i="4" s="1"/>
  <c r="O5" i="4"/>
  <c r="I55" i="5" a="1"/>
  <c r="I55" i="5" s="1"/>
  <c r="N12" i="5" a="1"/>
  <c r="N12" i="5" s="1"/>
  <c r="F6" i="25" a="1"/>
  <c r="F6" i="25" s="1"/>
  <c r="G51" i="25"/>
  <c r="A47" i="25" a="1"/>
  <c r="A47" i="25" s="1"/>
  <c r="G47" i="25"/>
  <c r="G43" i="25"/>
  <c r="A39" i="25" a="1"/>
  <c r="A39" i="25" s="1"/>
  <c r="A31" i="25" a="1"/>
  <c r="A31" i="25" s="1"/>
  <c r="F31" i="25" a="1"/>
  <c r="F31" i="25" s="1"/>
  <c r="I10" i="24" a="1"/>
  <c r="I10" i="24" s="1"/>
  <c r="O67" i="4"/>
  <c r="N67" i="4" a="1"/>
  <c r="N67" i="4" s="1"/>
  <c r="I67" i="4" a="1"/>
  <c r="I67" i="4" s="1"/>
  <c r="A36" i="24" a="1"/>
  <c r="A36" i="24" s="1"/>
  <c r="A20" i="24" a="1"/>
  <c r="A20" i="24" s="1"/>
  <c r="G30" i="24"/>
  <c r="O21" i="4"/>
  <c r="I21" i="4" a="1"/>
  <c r="I21" i="4" s="1"/>
  <c r="N21" i="4" a="1"/>
  <c r="N21" i="4" s="1"/>
  <c r="O32" i="4"/>
  <c r="N32" i="4" a="1"/>
  <c r="N32" i="4" s="1"/>
  <c r="I32" i="4" a="1"/>
  <c r="I32" i="4" s="1"/>
  <c r="N38" i="4" a="1"/>
  <c r="N38" i="4" s="1"/>
  <c r="O38" i="4"/>
  <c r="F41" i="5" a="1"/>
  <c r="F41" i="5" s="1"/>
  <c r="F34" i="5" a="1"/>
  <c r="F34" i="5" s="1"/>
  <c r="I11" i="4" a="1"/>
  <c r="I11" i="4" s="1"/>
  <c r="I22" i="4" a="1"/>
  <c r="I22" i="4" s="1"/>
  <c r="I30" i="4" a="1"/>
  <c r="I30" i="4" s="1"/>
  <c r="I37" i="4" a="1"/>
  <c r="I37" i="4" s="1"/>
  <c r="N68" i="4" a="1"/>
  <c r="N68" i="4" s="1"/>
  <c r="N54" i="4" a="1"/>
  <c r="N54" i="4" s="1"/>
  <c r="N40" i="4" a="1"/>
  <c r="N40" i="4" s="1"/>
  <c r="N26" i="4" a="1"/>
  <c r="N26" i="4" s="1"/>
  <c r="O11" i="4"/>
  <c r="N5" i="4" a="1"/>
  <c r="N5" i="4" s="1"/>
  <c r="I10" i="5" a="1"/>
  <c r="I10" i="5" s="1"/>
  <c r="I20" i="5" a="1"/>
  <c r="I20" i="5" s="1"/>
  <c r="I54" i="5" a="1"/>
  <c r="I54" i="5" s="1"/>
  <c r="N21" i="5" a="1"/>
  <c r="N21" i="5" s="1"/>
  <c r="N29" i="5" a="1"/>
  <c r="N29" i="5" s="1"/>
  <c r="N5" i="26" a="1"/>
  <c r="N5" i="26" s="1"/>
  <c r="G34" i="27"/>
  <c r="I59" i="4" a="1"/>
  <c r="I59" i="4" s="1"/>
  <c r="O59" i="4"/>
  <c r="N14" i="4" a="1"/>
  <c r="N14" i="4" s="1"/>
  <c r="I14" i="4" a="1"/>
  <c r="I14" i="4" s="1"/>
  <c r="O14" i="4"/>
  <c r="G18" i="24"/>
  <c r="I23" i="24" a="1"/>
  <c r="I23" i="24" s="1"/>
  <c r="G28" i="24"/>
  <c r="I22" i="24" a="1"/>
  <c r="I22" i="24" s="1"/>
  <c r="N18" i="4" a="1"/>
  <c r="N18" i="4" s="1"/>
  <c r="O27" i="4"/>
  <c r="F26" i="5" a="1"/>
  <c r="F26" i="5" s="1"/>
  <c r="F43" i="5" a="1"/>
  <c r="F43" i="5" s="1"/>
  <c r="F50" i="5" a="1"/>
  <c r="F50" i="5" s="1"/>
  <c r="F58" i="5" a="1"/>
  <c r="F58" i="5" s="1"/>
  <c r="F66" i="5" a="1"/>
  <c r="F66" i="5" s="1"/>
  <c r="N5" i="5" a="1"/>
  <c r="N5" i="5" s="1"/>
  <c r="I9" i="5" a="1"/>
  <c r="I9" i="5" s="1"/>
  <c r="N13" i="5" a="1"/>
  <c r="N13" i="5" s="1"/>
  <c r="I10" i="4" a="1"/>
  <c r="I10" i="4" s="1"/>
  <c r="I36" i="4" a="1"/>
  <c r="I36" i="4" s="1"/>
  <c r="N3" i="4" a="1"/>
  <c r="N3" i="4" s="1"/>
  <c r="N59" i="4" a="1"/>
  <c r="N59" i="4" s="1"/>
  <c r="O44" i="4"/>
  <c r="O37" i="4"/>
  <c r="O30" i="4"/>
  <c r="I25" i="5" a="1"/>
  <c r="I25" i="5" s="1"/>
  <c r="I53" i="5" a="1"/>
  <c r="I53" i="5" s="1"/>
  <c r="N65" i="5" a="1"/>
  <c r="N65" i="5" s="1"/>
  <c r="F14" i="26" a="1"/>
  <c r="F14" i="26" s="1"/>
  <c r="A14" i="26" a="1"/>
  <c r="A14" i="26" s="1"/>
  <c r="I6" i="4" a="1"/>
  <c r="I6" i="4" s="1"/>
  <c r="O13" i="4"/>
  <c r="I13" i="4" a="1"/>
  <c r="I13" i="4" s="1"/>
  <c r="N24" i="4" a="1"/>
  <c r="N24" i="4" s="1"/>
  <c r="O24" i="4"/>
  <c r="I24" i="4" a="1"/>
  <c r="I24" i="4" s="1"/>
  <c r="N45" i="4" a="1"/>
  <c r="N45" i="4" s="1"/>
  <c r="O45" i="4"/>
  <c r="N50" i="4" a="1"/>
  <c r="N50" i="4" s="1"/>
  <c r="O53" i="4"/>
  <c r="N53" i="4" a="1"/>
  <c r="N53" i="4" s="1"/>
  <c r="O66" i="4"/>
  <c r="I66" i="4" a="1"/>
  <c r="I66" i="4" s="1"/>
  <c r="I9" i="4" a="1"/>
  <c r="I9" i="4" s="1"/>
  <c r="I35" i="4" a="1"/>
  <c r="I35" i="4" s="1"/>
  <c r="O3" i="4"/>
  <c r="N66" i="4" a="1"/>
  <c r="N66" i="4" s="1"/>
  <c r="O58" i="4"/>
  <c r="N44" i="4" a="1"/>
  <c r="N44" i="4" s="1"/>
  <c r="O16" i="4"/>
  <c r="O9" i="4"/>
  <c r="I15" i="5" a="1"/>
  <c r="I15" i="5" s="1"/>
  <c r="I34" i="5" a="1"/>
  <c r="I34" i="5" s="1"/>
  <c r="I42" i="5" a="1"/>
  <c r="I42" i="5" s="1"/>
  <c r="N22" i="5" a="1"/>
  <c r="N22" i="5" s="1"/>
  <c r="N32" i="5" a="1"/>
  <c r="N32" i="5" s="1"/>
  <c r="N64" i="5" a="1"/>
  <c r="N64" i="5" s="1"/>
  <c r="G31" i="25"/>
  <c r="F46" i="27" a="1"/>
  <c r="F46" i="27" s="1"/>
  <c r="A46" i="27" a="1"/>
  <c r="A46" i="27" s="1"/>
  <c r="G46" i="27"/>
  <c r="O34" i="27"/>
  <c r="N34" i="27" a="1"/>
  <c r="N34" i="27" s="1"/>
  <c r="O18" i="27"/>
  <c r="N18" i="27" a="1"/>
  <c r="N18" i="27" s="1"/>
  <c r="O10" i="4"/>
  <c r="O28" i="4"/>
  <c r="N28" i="4" a="1"/>
  <c r="N28" i="4" s="1"/>
  <c r="I28" i="4" a="1"/>
  <c r="I28" i="4" s="1"/>
  <c r="I33" i="4" a="1"/>
  <c r="I33" i="4" s="1"/>
  <c r="O39" i="4"/>
  <c r="I39" i="4" a="1"/>
  <c r="I39" i="4" s="1"/>
  <c r="N39" i="4" a="1"/>
  <c r="N39" i="4" s="1"/>
  <c r="I42" i="4" a="1"/>
  <c r="I42" i="4" s="1"/>
  <c r="N42" i="4" a="1"/>
  <c r="N42" i="4" s="1"/>
  <c r="O42" i="4"/>
  <c r="F27" i="5" a="1"/>
  <c r="F27" i="5" s="1"/>
  <c r="N14" i="5" a="1"/>
  <c r="N14" i="5" s="1"/>
  <c r="I40" i="5" a="1"/>
  <c r="I40" i="5" s="1"/>
  <c r="I3" i="7" a="1"/>
  <c r="I3" i="7" s="1"/>
  <c r="I46" i="4" a="1"/>
  <c r="I46" i="4" s="1"/>
  <c r="O65" i="4"/>
  <c r="O29" i="4"/>
  <c r="O22" i="4"/>
  <c r="N16" i="4" a="1"/>
  <c r="N16" i="4" s="1"/>
  <c r="I47" i="5" a="1"/>
  <c r="I47" i="5" s="1"/>
  <c r="N4" i="5" a="1"/>
  <c r="N4" i="5" s="1"/>
  <c r="N51" i="5" a="1"/>
  <c r="N51" i="5" s="1"/>
  <c r="F42" i="5" a="1"/>
  <c r="F42" i="5" s="1"/>
  <c r="F33" i="5" a="1"/>
  <c r="F33" i="5" s="1"/>
  <c r="I26" i="4" a="1"/>
  <c r="I26" i="4" s="1"/>
  <c r="I45" i="4" a="1"/>
  <c r="I45" i="4" s="1"/>
  <c r="N65" i="4" a="1"/>
  <c r="N65" i="4" s="1"/>
  <c r="N58" i="4" a="1"/>
  <c r="N58" i="4" s="1"/>
  <c r="O50" i="4"/>
  <c r="N29" i="4" a="1"/>
  <c r="N29" i="4" s="1"/>
  <c r="I28" i="5" a="1"/>
  <c r="I28" i="5" s="1"/>
  <c r="I46" i="5" a="1"/>
  <c r="I46" i="5" s="1"/>
  <c r="N17" i="5" a="1"/>
  <c r="N17" i="5" s="1"/>
  <c r="N35" i="5" a="1"/>
  <c r="N35" i="5" s="1"/>
  <c r="N50" i="5" a="1"/>
  <c r="N50" i="5" s="1"/>
  <c r="F36" i="24" a="1"/>
  <c r="F36" i="24" s="1"/>
  <c r="G26" i="24"/>
  <c r="I18" i="24" a="1"/>
  <c r="I18" i="24" s="1"/>
  <c r="N20" i="4" a="1"/>
  <c r="N20" i="4" s="1"/>
  <c r="O20" i="4"/>
  <c r="I20" i="4" a="1"/>
  <c r="I20" i="4" s="1"/>
  <c r="I34" i="4" a="1"/>
  <c r="I34" i="4" s="1"/>
  <c r="O34" i="4"/>
  <c r="N43" i="4" a="1"/>
  <c r="N43" i="4" s="1"/>
  <c r="F24" i="5" a="1"/>
  <c r="F24" i="5" s="1"/>
  <c r="F35" i="5" a="1"/>
  <c r="F35" i="5" s="1"/>
  <c r="F52" i="5" a="1"/>
  <c r="F52" i="5" s="1"/>
  <c r="F60" i="5" a="1"/>
  <c r="F60" i="5" s="1"/>
  <c r="F68" i="5" a="1"/>
  <c r="F68" i="5" s="1"/>
  <c r="N3" i="5" a="1"/>
  <c r="N3" i="5" s="1"/>
  <c r="I3" i="5" a="1"/>
  <c r="I3" i="5" s="1"/>
  <c r="N7" i="5" a="1"/>
  <c r="N7" i="5" s="1"/>
  <c r="N41" i="5" a="1"/>
  <c r="N41" i="5" s="1"/>
  <c r="I50" i="4" a="1"/>
  <c r="I50" i="4" s="1"/>
  <c r="O48" i="4"/>
  <c r="N27" i="4" a="1"/>
  <c r="N27" i="4" s="1"/>
  <c r="O19" i="4"/>
  <c r="N13" i="4" a="1"/>
  <c r="N13" i="4" s="1"/>
  <c r="O6" i="4"/>
  <c r="I69" i="5" a="1"/>
  <c r="I69" i="5" s="1"/>
  <c r="N49" i="5" a="1"/>
  <c r="N49" i="5" s="1"/>
  <c r="N75" i="4" a="1"/>
  <c r="N75" i="4" s="1"/>
  <c r="I75" i="4" a="1"/>
  <c r="I75" i="4" s="1"/>
  <c r="F32" i="24" a="1"/>
  <c r="F32" i="24" s="1"/>
  <c r="N24" i="5" a="1"/>
  <c r="N24" i="5" s="1"/>
  <c r="I24" i="5" a="1"/>
  <c r="I24" i="5" s="1"/>
  <c r="I43" i="4" a="1"/>
  <c r="I43" i="4" s="1"/>
  <c r="N48" i="4" a="1"/>
  <c r="N48" i="4" s="1"/>
  <c r="N34" i="4" a="1"/>
  <c r="N34" i="4" s="1"/>
  <c r="N6" i="4" a="1"/>
  <c r="N6" i="4" s="1"/>
  <c r="I68" i="5" a="1"/>
  <c r="I68" i="5" s="1"/>
  <c r="N72" i="5" a="1"/>
  <c r="N72" i="5" s="1"/>
  <c r="F51" i="27" a="1"/>
  <c r="F51" i="27" s="1"/>
  <c r="F35" i="27" a="1"/>
  <c r="F35" i="27" s="1"/>
  <c r="G35" i="27"/>
  <c r="A35" i="27" a="1"/>
  <c r="A35" i="27" s="1"/>
  <c r="I13" i="5" a="1"/>
  <c r="I13" i="5" s="1"/>
  <c r="I5" i="5" a="1"/>
  <c r="I5" i="5" s="1"/>
  <c r="N23" i="5" a="1"/>
  <c r="N23" i="5" s="1"/>
  <c r="I24" i="25" a="1"/>
  <c r="I24" i="25" s="1"/>
  <c r="N22" i="25" a="1"/>
  <c r="N22" i="25" s="1"/>
  <c r="A40" i="27" a="1"/>
  <c r="A40" i="27" s="1"/>
  <c r="F42" i="27" a="1"/>
  <c r="F42" i="27" s="1"/>
  <c r="F34" i="27" a="1"/>
  <c r="F34" i="27" s="1"/>
  <c r="F30" i="27" a="1"/>
  <c r="F30" i="27" s="1"/>
  <c r="N16" i="25" a="1"/>
  <c r="N16" i="25" s="1"/>
  <c r="G51" i="27"/>
  <c r="G40" i="27"/>
  <c r="F41" i="25" a="1"/>
  <c r="F41" i="25" s="1"/>
  <c r="A8" i="25" a="1"/>
  <c r="A8" i="25" s="1"/>
  <c r="I63" i="25" a="1"/>
  <c r="I63" i="25" s="1"/>
  <c r="I42" i="25" a="1"/>
  <c r="I42" i="25" s="1"/>
  <c r="I32" i="25" a="1"/>
  <c r="I32" i="25" s="1"/>
  <c r="N14" i="25" a="1"/>
  <c r="N14" i="25" s="1"/>
  <c r="N59" i="25" a="1"/>
  <c r="N59" i="25" s="1"/>
  <c r="I19" i="25" a="1"/>
  <c r="I19" i="25" s="1"/>
  <c r="I15" i="25" a="1"/>
  <c r="I15" i="25" s="1"/>
  <c r="A42" i="27" a="1"/>
  <c r="A42" i="27" s="1"/>
  <c r="A44" i="27" a="1"/>
  <c r="A44" i="27" s="1"/>
  <c r="G44" i="27"/>
  <c r="G33" i="27"/>
  <c r="F33" i="27" a="1"/>
  <c r="F33" i="27" s="1"/>
  <c r="A33" i="27" a="1"/>
  <c r="A33" i="27" s="1"/>
  <c r="A10" i="27" a="1"/>
  <c r="A10" i="27" s="1"/>
  <c r="F10" i="27" a="1"/>
  <c r="F10" i="27" s="1"/>
  <c r="G10" i="27"/>
  <c r="F19" i="27" a="1"/>
  <c r="F19" i="27" s="1"/>
  <c r="A19" i="27" a="1"/>
  <c r="A19" i="27" s="1"/>
  <c r="G19" i="27"/>
  <c r="F41" i="27" a="1"/>
  <c r="F41" i="27" s="1"/>
  <c r="G41" i="27"/>
  <c r="A41" i="27" a="1"/>
  <c r="A41" i="27" s="1"/>
  <c r="F38" i="27" a="1"/>
  <c r="F38" i="27" s="1"/>
  <c r="G38" i="27"/>
  <c r="A38" i="27" a="1"/>
  <c r="A38" i="27" s="1"/>
  <c r="F32" i="27" a="1"/>
  <c r="F32" i="27" s="1"/>
  <c r="G32" i="27"/>
  <c r="A32" i="27" a="1"/>
  <c r="A32" i="27" s="1"/>
  <c r="F29" i="27" a="1"/>
  <c r="F29" i="27" s="1"/>
  <c r="G29" i="27"/>
  <c r="A29" i="27" a="1"/>
  <c r="A29" i="27" s="1"/>
  <c r="G16" i="27"/>
  <c r="A16" i="27" a="1"/>
  <c r="A16" i="27" s="1"/>
  <c r="F16" i="27" a="1"/>
  <c r="F16" i="27" s="1"/>
  <c r="F23" i="27" a="1"/>
  <c r="F23" i="27" s="1"/>
  <c r="G23" i="27"/>
  <c r="A23" i="27" a="1"/>
  <c r="A23" i="27" s="1"/>
  <c r="O30" i="27"/>
  <c r="N30" i="27" a="1"/>
  <c r="N30" i="27" s="1"/>
  <c r="O26" i="27"/>
  <c r="N26" i="27" a="1"/>
  <c r="N26" i="27" s="1"/>
  <c r="O22" i="27"/>
  <c r="N22" i="27" a="1"/>
  <c r="N22" i="27" s="1"/>
  <c r="A15" i="27" a="1"/>
  <c r="A15" i="27" s="1"/>
  <c r="F15" i="27" a="1"/>
  <c r="F15" i="27" s="1"/>
  <c r="G15" i="27"/>
  <c r="F31" i="27" a="1"/>
  <c r="F31" i="27" s="1"/>
  <c r="G31" i="27"/>
  <c r="A31" i="27" a="1"/>
  <c r="A31" i="27" s="1"/>
  <c r="F22" i="27" a="1"/>
  <c r="F22" i="27" s="1"/>
  <c r="G22" i="27"/>
  <c r="A22" i="27" a="1"/>
  <c r="A22" i="27" s="1"/>
  <c r="N14" i="27" a="1"/>
  <c r="N14" i="27" s="1"/>
  <c r="O14" i="27"/>
  <c r="N10" i="27" a="1"/>
  <c r="N10" i="27" s="1"/>
  <c r="O10" i="27"/>
  <c r="N6" i="27" a="1"/>
  <c r="N6" i="27" s="1"/>
  <c r="O6" i="27"/>
  <c r="N50" i="27" a="1"/>
  <c r="N50" i="27" s="1"/>
  <c r="O50" i="27"/>
  <c r="N46" i="27" a="1"/>
  <c r="N46" i="27" s="1"/>
  <c r="O46" i="27"/>
  <c r="N42" i="27" a="1"/>
  <c r="N42" i="27" s="1"/>
  <c r="O42" i="27"/>
  <c r="A4" i="27" a="1"/>
  <c r="A4" i="27" s="1"/>
  <c r="G4" i="27"/>
  <c r="F4" i="27" a="1"/>
  <c r="F4" i="27" s="1"/>
  <c r="G12" i="27"/>
  <c r="A12" i="27" a="1"/>
  <c r="A12" i="27" s="1"/>
  <c r="F12" i="27" a="1"/>
  <c r="F12" i="27" s="1"/>
  <c r="G49" i="27"/>
  <c r="F49" i="27" a="1"/>
  <c r="F49" i="27" s="1"/>
  <c r="A49" i="27" a="1"/>
  <c r="A49" i="27" s="1"/>
  <c r="A43" i="27" a="1"/>
  <c r="A43" i="27" s="1"/>
  <c r="F43" i="27" a="1"/>
  <c r="F43" i="27" s="1"/>
  <c r="G43" i="27"/>
  <c r="F37" i="27" a="1"/>
  <c r="F37" i="27" s="1"/>
  <c r="G37" i="27"/>
  <c r="A37" i="27" a="1"/>
  <c r="A37" i="27" s="1"/>
  <c r="G28" i="27"/>
  <c r="A28" i="27" a="1"/>
  <c r="A28" i="27" s="1"/>
  <c r="F28" i="27" a="1"/>
  <c r="F28" i="27" s="1"/>
  <c r="F25" i="27" a="1"/>
  <c r="F25" i="27" s="1"/>
  <c r="A25" i="27" a="1"/>
  <c r="A25" i="27" s="1"/>
  <c r="G25" i="27"/>
  <c r="F14" i="27" a="1"/>
  <c r="F14" i="27" s="1"/>
  <c r="G14" i="27"/>
  <c r="A14" i="27" a="1"/>
  <c r="A14" i="27" s="1"/>
  <c r="F11" i="27" a="1"/>
  <c r="F11" i="27" s="1"/>
  <c r="A11" i="27" a="1"/>
  <c r="A11" i="27" s="1"/>
  <c r="G11" i="27"/>
  <c r="F5" i="27" a="1"/>
  <c r="F5" i="27" s="1"/>
  <c r="G5" i="27"/>
  <c r="A5" i="27" a="1"/>
  <c r="A5" i="27" s="1"/>
  <c r="F45" i="27" a="1"/>
  <c r="F45" i="27" s="1"/>
  <c r="G45" i="27"/>
  <c r="A45" i="27" a="1"/>
  <c r="A45" i="27" s="1"/>
  <c r="G36" i="27"/>
  <c r="A36" i="27" a="1"/>
  <c r="A36" i="27" s="1"/>
  <c r="F36" i="27" a="1"/>
  <c r="F36" i="27" s="1"/>
  <c r="A8" i="27" a="1"/>
  <c r="A8" i="27" s="1"/>
  <c r="F8" i="27" a="1"/>
  <c r="F8" i="27" s="1"/>
  <c r="G8" i="27"/>
  <c r="F21" i="27" a="1"/>
  <c r="F21" i="27" s="1"/>
  <c r="G21" i="27"/>
  <c r="A21" i="27" a="1"/>
  <c r="A21" i="27" s="1"/>
  <c r="N32" i="27" a="1"/>
  <c r="N32" i="27" s="1"/>
  <c r="O32" i="27"/>
  <c r="N28" i="27" a="1"/>
  <c r="N28" i="27" s="1"/>
  <c r="O28" i="27"/>
  <c r="N24" i="27" a="1"/>
  <c r="N24" i="27" s="1"/>
  <c r="O24" i="27"/>
  <c r="N20" i="27" a="1"/>
  <c r="N20" i="27" s="1"/>
  <c r="O20" i="27"/>
  <c r="G48" i="27"/>
  <c r="A48" i="27" a="1"/>
  <c r="A48" i="27" s="1"/>
  <c r="A7" i="27" a="1"/>
  <c r="A7" i="27" s="1"/>
  <c r="F7" i="27" a="1"/>
  <c r="F7" i="27" s="1"/>
  <c r="G7" i="27"/>
  <c r="F47" i="27" a="1"/>
  <c r="F47" i="27" s="1"/>
  <c r="G47" i="27"/>
  <c r="A47" i="27" a="1"/>
  <c r="A47" i="27" s="1"/>
  <c r="F27" i="27" a="1"/>
  <c r="F27" i="27" s="1"/>
  <c r="A27" i="27" a="1"/>
  <c r="A27" i="27" s="1"/>
  <c r="G27" i="27"/>
  <c r="G20" i="27"/>
  <c r="A20" i="27" a="1"/>
  <c r="A20" i="27" s="1"/>
  <c r="F20" i="27" a="1"/>
  <c r="F20" i="27" s="1"/>
  <c r="N16" i="27" a="1"/>
  <c r="N16" i="27" s="1"/>
  <c r="O16" i="27"/>
  <c r="O12" i="27"/>
  <c r="N12" i="27" a="1"/>
  <c r="N12" i="27" s="1"/>
  <c r="O8" i="27"/>
  <c r="N8" i="27" a="1"/>
  <c r="N8" i="27" s="1"/>
  <c r="O4" i="27"/>
  <c r="N4" i="27" a="1"/>
  <c r="N4" i="27" s="1"/>
  <c r="O48" i="27"/>
  <c r="N48" i="27" a="1"/>
  <c r="N48" i="27" s="1"/>
  <c r="O44" i="27"/>
  <c r="N44" i="27" a="1"/>
  <c r="N44" i="27" s="1"/>
  <c r="O40" i="27"/>
  <c r="N40" i="27" a="1"/>
  <c r="N40" i="27" s="1"/>
  <c r="F48" i="27" a="1"/>
  <c r="F48" i="27" s="1"/>
  <c r="A34" i="27" a="1"/>
  <c r="A34" i="27" s="1"/>
  <c r="O23" i="27"/>
  <c r="O7" i="27"/>
  <c r="O39" i="27"/>
  <c r="A18" i="27" a="1"/>
  <c r="A18" i="27" s="1"/>
  <c r="G9" i="27"/>
  <c r="G26" i="27"/>
  <c r="A26" i="27" a="1"/>
  <c r="A26" i="27" s="1"/>
  <c r="O31" i="27"/>
  <c r="O15" i="27"/>
  <c r="O47" i="27"/>
  <c r="F44" i="27" a="1"/>
  <c r="F44" i="27" s="1"/>
  <c r="G3" i="28"/>
  <c r="A3" i="28" a="1"/>
  <c r="A3" i="28" s="1"/>
  <c r="F3" i="28" a="1"/>
  <c r="F3" i="28" s="1"/>
  <c r="G3" i="31"/>
  <c r="A3" i="31" a="1"/>
  <c r="A3" i="31" s="1"/>
  <c r="F3" i="31" a="1"/>
  <c r="F3" i="31" s="1"/>
  <c r="N3" i="28" a="1"/>
  <c r="N3" i="28" s="1"/>
  <c r="O3" i="28"/>
  <c r="G3" i="33"/>
  <c r="A3" i="33" a="1"/>
  <c r="A3" i="33" s="1"/>
  <c r="F3" i="33" a="1"/>
  <c r="F3" i="33" s="1"/>
  <c r="O3" i="31"/>
  <c r="I3" i="31" a="1"/>
  <c r="I3" i="31" s="1"/>
  <c r="N3" i="31" a="1"/>
  <c r="N3" i="31" s="1"/>
  <c r="O3" i="33"/>
  <c r="I3" i="33" a="1"/>
  <c r="I3" i="33" s="1"/>
  <c r="N3" i="33" a="1"/>
  <c r="N3" i="33" s="1"/>
  <c r="I28" i="26" a="1"/>
  <c r="I28" i="26" s="1"/>
  <c r="I25" i="26" a="1"/>
  <c r="I25" i="26" s="1"/>
  <c r="O25" i="26"/>
  <c r="I21" i="26" a="1"/>
  <c r="I21" i="26" s="1"/>
  <c r="O21" i="26"/>
  <c r="I17" i="26" a="1"/>
  <c r="I17" i="26" s="1"/>
  <c r="O17" i="26"/>
  <c r="I13" i="26" a="1"/>
  <c r="I13" i="26" s="1"/>
  <c r="O13" i="26"/>
  <c r="I9" i="26" a="1"/>
  <c r="I9" i="26" s="1"/>
  <c r="O9" i="26"/>
  <c r="G38" i="26"/>
  <c r="A38" i="26" a="1"/>
  <c r="A38" i="26" s="1"/>
  <c r="F38" i="26" a="1"/>
  <c r="F38" i="26" s="1"/>
  <c r="F34" i="26" a="1"/>
  <c r="F34" i="26" s="1"/>
  <c r="G34" i="26"/>
  <c r="A34" i="26" a="1"/>
  <c r="A34" i="26" s="1"/>
  <c r="G30" i="26"/>
  <c r="A30" i="26" a="1"/>
  <c r="A30" i="26" s="1"/>
  <c r="F30" i="26" a="1"/>
  <c r="F30" i="26" s="1"/>
  <c r="F26" i="26" a="1"/>
  <c r="F26" i="26" s="1"/>
  <c r="G26" i="26"/>
  <c r="A26" i="26" a="1"/>
  <c r="A26" i="26" s="1"/>
  <c r="G22" i="26"/>
  <c r="A22" i="26" a="1"/>
  <c r="A22" i="26" s="1"/>
  <c r="F22" i="26" a="1"/>
  <c r="F22" i="26" s="1"/>
  <c r="F18" i="26" a="1"/>
  <c r="F18" i="26" s="1"/>
  <c r="G18" i="26"/>
  <c r="A18" i="26" a="1"/>
  <c r="A18" i="26" s="1"/>
  <c r="I5" i="26" a="1"/>
  <c r="I5" i="26" s="1"/>
  <c r="O5" i="26"/>
  <c r="I24" i="26" a="1"/>
  <c r="I24" i="26" s="1"/>
  <c r="O24" i="26"/>
  <c r="I20" i="26" a="1"/>
  <c r="I20" i="26" s="1"/>
  <c r="O20" i="26"/>
  <c r="I16" i="26" a="1"/>
  <c r="I16" i="26" s="1"/>
  <c r="O16" i="26"/>
  <c r="I12" i="26" a="1"/>
  <c r="I12" i="26" s="1"/>
  <c r="O12" i="26"/>
  <c r="I8" i="26" a="1"/>
  <c r="I8" i="26" s="1"/>
  <c r="O8" i="26"/>
  <c r="F37" i="26" a="1"/>
  <c r="F37" i="26" s="1"/>
  <c r="G37" i="26"/>
  <c r="A37" i="26" a="1"/>
  <c r="A37" i="26" s="1"/>
  <c r="G33" i="26"/>
  <c r="F33" i="26" a="1"/>
  <c r="F33" i="26" s="1"/>
  <c r="A33" i="26" a="1"/>
  <c r="A33" i="26" s="1"/>
  <c r="F29" i="26" a="1"/>
  <c r="F29" i="26" s="1"/>
  <c r="G29" i="26"/>
  <c r="A29" i="26" a="1"/>
  <c r="A29" i="26" s="1"/>
  <c r="G25" i="26"/>
  <c r="F25" i="26" a="1"/>
  <c r="F25" i="26" s="1"/>
  <c r="A25" i="26" a="1"/>
  <c r="A25" i="26" s="1"/>
  <c r="F21" i="26" a="1"/>
  <c r="F21" i="26" s="1"/>
  <c r="G21" i="26"/>
  <c r="A21" i="26" a="1"/>
  <c r="A21" i="26" s="1"/>
  <c r="G17" i="26"/>
  <c r="F17" i="26" a="1"/>
  <c r="F17" i="26" s="1"/>
  <c r="A17" i="26" a="1"/>
  <c r="A17" i="26" s="1"/>
  <c r="I27" i="26" a="1"/>
  <c r="I27" i="26" s="1"/>
  <c r="O27" i="26"/>
  <c r="I23" i="26" a="1"/>
  <c r="I23" i="26" s="1"/>
  <c r="O23" i="26"/>
  <c r="I19" i="26" a="1"/>
  <c r="I19" i="26" s="1"/>
  <c r="O19" i="26"/>
  <c r="I15" i="26" a="1"/>
  <c r="I15" i="26" s="1"/>
  <c r="O15" i="26"/>
  <c r="I11" i="26" a="1"/>
  <c r="I11" i="26" s="1"/>
  <c r="O11" i="26"/>
  <c r="I7" i="26" a="1"/>
  <c r="I7" i="26" s="1"/>
  <c r="O7" i="26"/>
  <c r="I4" i="26" a="1"/>
  <c r="I4" i="26" s="1"/>
  <c r="O4" i="26"/>
  <c r="F36" i="26" a="1"/>
  <c r="F36" i="26" s="1"/>
  <c r="A36" i="26" a="1"/>
  <c r="A36" i="26" s="1"/>
  <c r="G36" i="26"/>
  <c r="A32" i="26" a="1"/>
  <c r="A32" i="26" s="1"/>
  <c r="F32" i="26" a="1"/>
  <c r="F32" i="26" s="1"/>
  <c r="G32" i="26"/>
  <c r="F28" i="26" a="1"/>
  <c r="F28" i="26" s="1"/>
  <c r="A28" i="26" a="1"/>
  <c r="A28" i="26" s="1"/>
  <c r="G28" i="26"/>
  <c r="A24" i="26" a="1"/>
  <c r="A24" i="26" s="1"/>
  <c r="F24" i="26" a="1"/>
  <c r="F24" i="26" s="1"/>
  <c r="G24" i="26"/>
  <c r="F20" i="26" a="1"/>
  <c r="F20" i="26" s="1"/>
  <c r="A20" i="26" a="1"/>
  <c r="A20" i="26" s="1"/>
  <c r="G20" i="26"/>
  <c r="A16" i="26" a="1"/>
  <c r="A16" i="26" s="1"/>
  <c r="F16" i="26" a="1"/>
  <c r="F16" i="26" s="1"/>
  <c r="G16" i="26"/>
  <c r="O28" i="26"/>
  <c r="O26" i="26"/>
  <c r="I26" i="26" a="1"/>
  <c r="I26" i="26" s="1"/>
  <c r="O22" i="26"/>
  <c r="I22" i="26" a="1"/>
  <c r="I22" i="26" s="1"/>
  <c r="O18" i="26"/>
  <c r="I18" i="26" a="1"/>
  <c r="I18" i="26" s="1"/>
  <c r="O14" i="26"/>
  <c r="I14" i="26" a="1"/>
  <c r="I14" i="26" s="1"/>
  <c r="O10" i="26"/>
  <c r="I10" i="26" a="1"/>
  <c r="I10" i="26" s="1"/>
  <c r="O6" i="26"/>
  <c r="I6" i="26" a="1"/>
  <c r="I6" i="26" s="1"/>
  <c r="O38" i="26"/>
  <c r="I38" i="26" a="1"/>
  <c r="I38" i="26" s="1"/>
  <c r="F35" i="26" a="1"/>
  <c r="F35" i="26" s="1"/>
  <c r="G35" i="26"/>
  <c r="A35" i="26" a="1"/>
  <c r="A35" i="26" s="1"/>
  <c r="F31" i="26" a="1"/>
  <c r="F31" i="26" s="1"/>
  <c r="G31" i="26"/>
  <c r="A31" i="26" a="1"/>
  <c r="A31" i="26" s="1"/>
  <c r="F27" i="26" a="1"/>
  <c r="F27" i="26" s="1"/>
  <c r="G27" i="26"/>
  <c r="A27" i="26" a="1"/>
  <c r="A27" i="26" s="1"/>
  <c r="F23" i="26" a="1"/>
  <c r="F23" i="26" s="1"/>
  <c r="G23" i="26"/>
  <c r="A23" i="26" a="1"/>
  <c r="A23" i="26" s="1"/>
  <c r="F19" i="26" a="1"/>
  <c r="F19" i="26" s="1"/>
  <c r="G19" i="26"/>
  <c r="A19" i="26" a="1"/>
  <c r="A19" i="26" s="1"/>
  <c r="F15" i="26" a="1"/>
  <c r="F15" i="26" s="1"/>
  <c r="G15" i="26"/>
  <c r="A15" i="26" a="1"/>
  <c r="A15" i="26" s="1"/>
  <c r="G9" i="26"/>
  <c r="G11" i="26"/>
  <c r="G14" i="26"/>
  <c r="N32" i="25" a="1"/>
  <c r="N32" i="25" s="1"/>
  <c r="O10" i="25"/>
  <c r="O9" i="25"/>
  <c r="N9" i="25" a="1"/>
  <c r="N9" i="25" s="1"/>
  <c r="N5" i="25" a="1"/>
  <c r="N5" i="25" s="1"/>
  <c r="O5" i="25"/>
  <c r="O46" i="25"/>
  <c r="N42" i="25" a="1"/>
  <c r="N42" i="25" s="1"/>
  <c r="O38" i="25"/>
  <c r="N34" i="25" a="1"/>
  <c r="N34" i="25" s="1"/>
  <c r="O30" i="25"/>
  <c r="N26" i="25" a="1"/>
  <c r="N26" i="25" s="1"/>
  <c r="O22" i="25"/>
  <c r="N18" i="25" a="1"/>
  <c r="N18" i="25" s="1"/>
  <c r="O14" i="25"/>
  <c r="N50" i="25" a="1"/>
  <c r="N50" i="25" s="1"/>
  <c r="O61" i="25"/>
  <c r="N3" i="25" a="1"/>
  <c r="N3" i="25" s="1"/>
  <c r="I3" i="25" a="1"/>
  <c r="I3" i="25" s="1"/>
  <c r="O40" i="25"/>
  <c r="I10" i="25" a="1"/>
  <c r="I10" i="25" s="1"/>
  <c r="N4" i="25" a="1"/>
  <c r="N4" i="25" s="1"/>
  <c r="O4" i="25"/>
  <c r="N45" i="25" a="1"/>
  <c r="N45" i="25" s="1"/>
  <c r="O45" i="25"/>
  <c r="O41" i="25"/>
  <c r="N41" i="25" a="1"/>
  <c r="N41" i="25" s="1"/>
  <c r="N37" i="25" a="1"/>
  <c r="N37" i="25" s="1"/>
  <c r="O37" i="25"/>
  <c r="O33" i="25"/>
  <c r="N33" i="25" a="1"/>
  <c r="N33" i="25" s="1"/>
  <c r="N29" i="25" a="1"/>
  <c r="N29" i="25" s="1"/>
  <c r="O29" i="25"/>
  <c r="O25" i="25"/>
  <c r="N25" i="25" a="1"/>
  <c r="N25" i="25" s="1"/>
  <c r="N21" i="25" a="1"/>
  <c r="N21" i="25" s="1"/>
  <c r="O21" i="25"/>
  <c r="O17" i="25"/>
  <c r="N17" i="25" a="1"/>
  <c r="N17" i="25" s="1"/>
  <c r="N13" i="25" a="1"/>
  <c r="N13" i="25" s="1"/>
  <c r="O13" i="25"/>
  <c r="O49" i="25"/>
  <c r="N49" i="25" a="1"/>
  <c r="N49" i="25" s="1"/>
  <c r="N62" i="25" a="1"/>
  <c r="N62" i="25" s="1"/>
  <c r="O62" i="25"/>
  <c r="N6" i="25" a="1"/>
  <c r="N6" i="25" s="1"/>
  <c r="N11" i="25" a="1"/>
  <c r="N11" i="25" s="1"/>
  <c r="O11" i="25"/>
  <c r="N51" i="25" a="1"/>
  <c r="N51" i="25" s="1"/>
  <c r="O51" i="25"/>
  <c r="N7" i="25" a="1"/>
  <c r="N7" i="25" s="1"/>
  <c r="O7" i="25"/>
  <c r="N44" i="25" a="1"/>
  <c r="N44" i="25" s="1"/>
  <c r="O44" i="25"/>
  <c r="N36" i="25" a="1"/>
  <c r="N36" i="25" s="1"/>
  <c r="O36" i="25"/>
  <c r="N28" i="25" a="1"/>
  <c r="N28" i="25" s="1"/>
  <c r="O28" i="25"/>
  <c r="N20" i="25" a="1"/>
  <c r="N20" i="25" s="1"/>
  <c r="O20" i="25"/>
  <c r="N12" i="25" a="1"/>
  <c r="N12" i="25" s="1"/>
  <c r="O12" i="25"/>
  <c r="N47" i="25" a="1"/>
  <c r="N47" i="25" s="1"/>
  <c r="O47" i="25"/>
  <c r="N43" i="25" a="1"/>
  <c r="N43" i="25" s="1"/>
  <c r="O43" i="25"/>
  <c r="N39" i="25" a="1"/>
  <c r="N39" i="25" s="1"/>
  <c r="O39" i="25"/>
  <c r="N35" i="25" a="1"/>
  <c r="N35" i="25" s="1"/>
  <c r="O35" i="25"/>
  <c r="N31" i="25" a="1"/>
  <c r="N31" i="25" s="1"/>
  <c r="O31" i="25"/>
  <c r="N27" i="25" a="1"/>
  <c r="N27" i="25" s="1"/>
  <c r="O27" i="25"/>
  <c r="N23" i="25" a="1"/>
  <c r="N23" i="25" s="1"/>
  <c r="O23" i="25"/>
  <c r="N19" i="25" a="1"/>
  <c r="N19" i="25" s="1"/>
  <c r="O19" i="25"/>
  <c r="N15" i="25" a="1"/>
  <c r="N15" i="25" s="1"/>
  <c r="O15" i="25"/>
  <c r="N60" i="25" a="1"/>
  <c r="N60" i="25" s="1"/>
  <c r="O60" i="25"/>
  <c r="N64" i="25" a="1"/>
  <c r="N64" i="25" s="1"/>
  <c r="O64" i="25"/>
  <c r="N58" i="25" a="1"/>
  <c r="N58" i="25" s="1"/>
  <c r="O55" i="25"/>
  <c r="G8" i="25"/>
  <c r="F9" i="25" a="1"/>
  <c r="F9" i="25" s="1"/>
  <c r="G9" i="25"/>
  <c r="A9" i="25" a="1"/>
  <c r="A9" i="25" s="1"/>
  <c r="F60" i="25" a="1"/>
  <c r="F60" i="25" s="1"/>
  <c r="A60" i="25" a="1"/>
  <c r="A60" i="25" s="1"/>
  <c r="G60" i="25"/>
  <c r="F58" i="25" a="1"/>
  <c r="F58" i="25" s="1"/>
  <c r="G58" i="25"/>
  <c r="A58" i="25" a="1"/>
  <c r="A58" i="25" s="1"/>
  <c r="A56" i="25" a="1"/>
  <c r="A56" i="25" s="1"/>
  <c r="F56" i="25" a="1"/>
  <c r="F56" i="25" s="1"/>
  <c r="G56" i="25"/>
  <c r="F27" i="25" a="1"/>
  <c r="F27" i="25" s="1"/>
  <c r="A27" i="25" a="1"/>
  <c r="A27" i="25" s="1"/>
  <c r="F35" i="25" a="1"/>
  <c r="F35" i="25" s="1"/>
  <c r="A35" i="25" a="1"/>
  <c r="A35" i="25" s="1"/>
  <c r="G57" i="25"/>
  <c r="F20" i="25" a="1"/>
  <c r="F20" i="25" s="1"/>
  <c r="A20" i="25" a="1"/>
  <c r="A20" i="25" s="1"/>
  <c r="G20" i="25"/>
  <c r="G6" i="25"/>
  <c r="A6" i="25" a="1"/>
  <c r="A6" i="25" s="1"/>
  <c r="F19" i="25" a="1"/>
  <c r="F19" i="25" s="1"/>
  <c r="A19" i="25" a="1"/>
  <c r="A19" i="25" s="1"/>
  <c r="F51" i="25" a="1"/>
  <c r="F51" i="25" s="1"/>
  <c r="A51" i="25" a="1"/>
  <c r="A51" i="25" s="1"/>
  <c r="G49" i="25"/>
  <c r="G35" i="25"/>
  <c r="G5" i="25"/>
  <c r="A5" i="25" a="1"/>
  <c r="A5" i="25" s="1"/>
  <c r="F5" i="25" a="1"/>
  <c r="F5" i="25" s="1"/>
  <c r="F11" i="25" a="1"/>
  <c r="F11" i="25" s="1"/>
  <c r="A11" i="25" a="1"/>
  <c r="A11" i="25" s="1"/>
  <c r="G11" i="25"/>
  <c r="A17" i="25" a="1"/>
  <c r="A17" i="25" s="1"/>
  <c r="F50" i="25" a="1"/>
  <c r="F50" i="25" s="1"/>
  <c r="G50" i="25"/>
  <c r="A50" i="25" a="1"/>
  <c r="A50" i="25" s="1"/>
  <c r="G46" i="25"/>
  <c r="A46" i="25" a="1"/>
  <c r="A46" i="25" s="1"/>
  <c r="F46" i="25" a="1"/>
  <c r="F46" i="25" s="1"/>
  <c r="F42" i="25" a="1"/>
  <c r="F42" i="25" s="1"/>
  <c r="G42" i="25"/>
  <c r="A42" i="25" a="1"/>
  <c r="A42" i="25" s="1"/>
  <c r="G38" i="25"/>
  <c r="A38" i="25" a="1"/>
  <c r="A38" i="25" s="1"/>
  <c r="F38" i="25" a="1"/>
  <c r="F38" i="25" s="1"/>
  <c r="F34" i="25" a="1"/>
  <c r="F34" i="25" s="1"/>
  <c r="G34" i="25"/>
  <c r="A34" i="25" a="1"/>
  <c r="A34" i="25" s="1"/>
  <c r="G30" i="25"/>
  <c r="A30" i="25" a="1"/>
  <c r="A30" i="25" s="1"/>
  <c r="F30" i="25" a="1"/>
  <c r="F30" i="25" s="1"/>
  <c r="F26" i="25" a="1"/>
  <c r="F26" i="25" s="1"/>
  <c r="G26" i="25"/>
  <c r="A26" i="25" a="1"/>
  <c r="A26" i="25" s="1"/>
  <c r="G22" i="25"/>
  <c r="A22" i="25" a="1"/>
  <c r="A22" i="25" s="1"/>
  <c r="F22" i="25" a="1"/>
  <c r="F22" i="25" s="1"/>
  <c r="F43" i="25" a="1"/>
  <c r="F43" i="25" s="1"/>
  <c r="A43" i="25" a="1"/>
  <c r="A43" i="25" s="1"/>
  <c r="A61" i="25" a="1"/>
  <c r="A61" i="25" s="1"/>
  <c r="G61" i="25"/>
  <c r="F59" i="25" a="1"/>
  <c r="F59" i="25" s="1"/>
  <c r="A59" i="25" a="1"/>
  <c r="A59" i="25" s="1"/>
  <c r="A57" i="25" a="1"/>
  <c r="A57" i="25" s="1"/>
  <c r="A55" i="25" a="1"/>
  <c r="A55" i="25" s="1"/>
  <c r="G55" i="25"/>
  <c r="F49" i="25" a="1"/>
  <c r="F49" i="25" s="1"/>
  <c r="G41" i="25"/>
  <c r="G27" i="25"/>
  <c r="A45" i="25" a="1"/>
  <c r="A45" i="25" s="1"/>
  <c r="G45" i="25"/>
  <c r="A21" i="25" a="1"/>
  <c r="A21" i="25" s="1"/>
  <c r="G21" i="25"/>
  <c r="A4" i="25" a="1"/>
  <c r="A4" i="25" s="1"/>
  <c r="F4" i="25" a="1"/>
  <c r="F4" i="25" s="1"/>
  <c r="G4" i="25"/>
  <c r="F10" i="25" a="1"/>
  <c r="F10" i="25" s="1"/>
  <c r="A10" i="25" a="1"/>
  <c r="A10" i="25" s="1"/>
  <c r="A16" i="25" a="1"/>
  <c r="A16" i="25" s="1"/>
  <c r="F16" i="25" a="1"/>
  <c r="F16" i="25" s="1"/>
  <c r="G16" i="25"/>
  <c r="A53" i="25" a="1"/>
  <c r="A53" i="25" s="1"/>
  <c r="G53" i="25"/>
  <c r="A37" i="25" a="1"/>
  <c r="A37" i="25" s="1"/>
  <c r="G37" i="25"/>
  <c r="A29" i="25" a="1"/>
  <c r="A29" i="25" s="1"/>
  <c r="G29" i="25"/>
  <c r="F61" i="25" a="1"/>
  <c r="F61" i="25" s="1"/>
  <c r="F47" i="25" a="1"/>
  <c r="F47" i="25" s="1"/>
  <c r="G39" i="25"/>
  <c r="F33" i="25" a="1"/>
  <c r="F33" i="25" s="1"/>
  <c r="F18" i="25" a="1"/>
  <c r="F18" i="25" s="1"/>
  <c r="G18" i="25"/>
  <c r="A18" i="25" a="1"/>
  <c r="A18" i="25" s="1"/>
  <c r="G54" i="25"/>
  <c r="A54" i="25" a="1"/>
  <c r="A54" i="25" s="1"/>
  <c r="F54" i="25" a="1"/>
  <c r="F54" i="25" s="1"/>
  <c r="A7" i="25" a="1"/>
  <c r="A7" i="25" s="1"/>
  <c r="F7" i="25" a="1"/>
  <c r="F7" i="25" s="1"/>
  <c r="G7" i="25"/>
  <c r="F52" i="25" a="1"/>
  <c r="F52" i="25" s="1"/>
  <c r="A52" i="25" a="1"/>
  <c r="A52" i="25" s="1"/>
  <c r="G52" i="25"/>
  <c r="A48" i="25" a="1"/>
  <c r="A48" i="25" s="1"/>
  <c r="F48" i="25" a="1"/>
  <c r="F48" i="25" s="1"/>
  <c r="G48" i="25"/>
  <c r="F44" i="25" a="1"/>
  <c r="F44" i="25" s="1"/>
  <c r="A44" i="25" a="1"/>
  <c r="A44" i="25" s="1"/>
  <c r="G44" i="25"/>
  <c r="A40" i="25" a="1"/>
  <c r="A40" i="25" s="1"/>
  <c r="F40" i="25" a="1"/>
  <c r="F40" i="25" s="1"/>
  <c r="G40" i="25"/>
  <c r="F36" i="25" a="1"/>
  <c r="F36" i="25" s="1"/>
  <c r="A36" i="25" a="1"/>
  <c r="A36" i="25" s="1"/>
  <c r="G36" i="25"/>
  <c r="A32" i="25" a="1"/>
  <c r="A32" i="25" s="1"/>
  <c r="F32" i="25" a="1"/>
  <c r="F32" i="25" s="1"/>
  <c r="G32" i="25"/>
  <c r="F28" i="25" a="1"/>
  <c r="F28" i="25" s="1"/>
  <c r="A28" i="25" a="1"/>
  <c r="A28" i="25" s="1"/>
  <c r="G28" i="25"/>
  <c r="A24" i="25" a="1"/>
  <c r="A24" i="25" s="1"/>
  <c r="F24" i="25" a="1"/>
  <c r="F24" i="25" s="1"/>
  <c r="G24" i="25"/>
  <c r="F14" i="25" a="1"/>
  <c r="F14" i="25" s="1"/>
  <c r="A14" i="25" a="1"/>
  <c r="A14" i="25" s="1"/>
  <c r="G3" i="27"/>
  <c r="A3" i="27" a="1"/>
  <c r="A3" i="27" s="1"/>
  <c r="F3" i="27" a="1"/>
  <c r="F3" i="27" s="1"/>
  <c r="O3" i="27"/>
  <c r="F3" i="25" a="1"/>
  <c r="F3" i="25" s="1"/>
  <c r="G3" i="25"/>
  <c r="A3" i="25" a="1"/>
  <c r="A3" i="25" s="1"/>
  <c r="F3" i="26" a="1"/>
  <c r="F3" i="26" s="1"/>
  <c r="G3" i="26"/>
  <c r="N28" i="24" a="1"/>
  <c r="N28" i="24" s="1"/>
  <c r="I28" i="24" a="1"/>
  <c r="I28" i="24" s="1"/>
  <c r="O28" i="24"/>
  <c r="G32" i="24"/>
  <c r="N35" i="24" a="1"/>
  <c r="N35" i="24" s="1"/>
  <c r="O36" i="24"/>
  <c r="O32" i="24"/>
  <c r="F34" i="24" a="1"/>
  <c r="F34" i="24" s="1"/>
  <c r="A30" i="24" a="1"/>
  <c r="A30" i="24" s="1"/>
  <c r="G22" i="24"/>
  <c r="F18" i="24" a="1"/>
  <c r="F18" i="24" s="1"/>
  <c r="A14" i="24" a="1"/>
  <c r="A14" i="24" s="1"/>
  <c r="N29" i="24" a="1"/>
  <c r="N29" i="24" s="1"/>
  <c r="O31" i="5"/>
  <c r="N31" i="5" a="1"/>
  <c r="N31" i="5" s="1"/>
  <c r="I31" i="5" a="1"/>
  <c r="I31" i="5" s="1"/>
  <c r="G35" i="24"/>
  <c r="F35" i="24" a="1"/>
  <c r="F35" i="24" s="1"/>
  <c r="F31" i="24" a="1"/>
  <c r="F31" i="24" s="1"/>
  <c r="G31" i="24"/>
  <c r="G27" i="24"/>
  <c r="F27" i="24" a="1"/>
  <c r="F27" i="24" s="1"/>
  <c r="F23" i="24" a="1"/>
  <c r="F23" i="24" s="1"/>
  <c r="G23" i="24"/>
  <c r="G19" i="24"/>
  <c r="F19" i="24" a="1"/>
  <c r="F19" i="24" s="1"/>
  <c r="F15" i="24" a="1"/>
  <c r="F15" i="24" s="1"/>
  <c r="G15" i="24"/>
  <c r="N26" i="24" a="1"/>
  <c r="N26" i="24" s="1"/>
  <c r="N18" i="24" a="1"/>
  <c r="N18" i="24" s="1"/>
  <c r="N10" i="24" a="1"/>
  <c r="N10" i="24" s="1"/>
  <c r="O6" i="24"/>
  <c r="N25" i="24" a="1"/>
  <c r="N25" i="24" s="1"/>
  <c r="N17" i="24" a="1"/>
  <c r="N17" i="24" s="1"/>
  <c r="N8" i="24" a="1"/>
  <c r="N8" i="24" s="1"/>
  <c r="O4" i="24"/>
  <c r="G11" i="24"/>
  <c r="F11" i="24" a="1"/>
  <c r="F11" i="24" s="1"/>
  <c r="F7" i="24" a="1"/>
  <c r="F7" i="24" s="1"/>
  <c r="G7" i="24"/>
  <c r="N24" i="24" a="1"/>
  <c r="N24" i="24" s="1"/>
  <c r="N16" i="24" a="1"/>
  <c r="N16" i="24" s="1"/>
  <c r="N7" i="24" a="1"/>
  <c r="N7" i="24" s="1"/>
  <c r="O22" i="24"/>
  <c r="O5" i="24"/>
  <c r="N5" i="24" a="1"/>
  <c r="N5" i="24" s="1"/>
  <c r="N23" i="24" a="1"/>
  <c r="N23" i="24" s="1"/>
  <c r="N15" i="24" a="1"/>
  <c r="N15" i="24" s="1"/>
  <c r="O20" i="24"/>
  <c r="O31" i="24"/>
  <c r="A31" i="24" a="1"/>
  <c r="A31" i="24" s="1"/>
  <c r="F37" i="24" a="1"/>
  <c r="F37" i="24" s="1"/>
  <c r="G37" i="24"/>
  <c r="F29" i="24" a="1"/>
  <c r="F29" i="24" s="1"/>
  <c r="G29" i="24"/>
  <c r="F21" i="24" a="1"/>
  <c r="F21" i="24" s="1"/>
  <c r="G21" i="24"/>
  <c r="F13" i="24" a="1"/>
  <c r="F13" i="24" s="1"/>
  <c r="G13" i="24"/>
  <c r="N14" i="24" a="1"/>
  <c r="N14" i="24" s="1"/>
  <c r="G34" i="24"/>
  <c r="F33" i="24" a="1"/>
  <c r="F33" i="24" s="1"/>
  <c r="G33" i="24"/>
  <c r="F25" i="24" a="1"/>
  <c r="F25" i="24" s="1"/>
  <c r="G25" i="24"/>
  <c r="F17" i="24" a="1"/>
  <c r="F17" i="24" s="1"/>
  <c r="G17" i="24"/>
  <c r="A22" i="24" a="1"/>
  <c r="A22" i="24" s="1"/>
  <c r="I25" i="24" a="1"/>
  <c r="I25" i="24" s="1"/>
  <c r="I17" i="24" a="1"/>
  <c r="I17" i="24" s="1"/>
  <c r="N37" i="24" a="1"/>
  <c r="N37" i="24" s="1"/>
  <c r="N21" i="24" a="1"/>
  <c r="N21" i="24" s="1"/>
  <c r="N13" i="24" a="1"/>
  <c r="N13" i="24" s="1"/>
  <c r="F9" i="24" a="1"/>
  <c r="F9" i="24" s="1"/>
  <c r="G9" i="24"/>
  <c r="F5" i="24" a="1"/>
  <c r="F5" i="24" s="1"/>
  <c r="G5" i="24"/>
  <c r="I24" i="24" a="1"/>
  <c r="I24" i="24" s="1"/>
  <c r="I16" i="24" a="1"/>
  <c r="I16" i="24" s="1"/>
  <c r="I8" i="24" a="1"/>
  <c r="I8" i="24" s="1"/>
  <c r="N12" i="24" a="1"/>
  <c r="N12" i="24" s="1"/>
  <c r="G3" i="24"/>
  <c r="F3" i="24" a="1"/>
  <c r="F3" i="24" s="1"/>
  <c r="A3" i="24" a="1"/>
  <c r="A3" i="24" s="1"/>
  <c r="N9" i="24" a="1"/>
  <c r="N9" i="24" s="1"/>
  <c r="O9" i="24"/>
  <c r="N27" i="24" a="1"/>
  <c r="N27" i="24" s="1"/>
  <c r="N19" i="24" a="1"/>
  <c r="N19" i="24" s="1"/>
  <c r="N11" i="24" a="1"/>
  <c r="N11" i="24" s="1"/>
  <c r="O33" i="24"/>
  <c r="O29" i="24"/>
  <c r="L42" i="23" l="1" a="1"/>
  <c r="L42" i="23" s="1"/>
  <c r="K42" i="23" a="1"/>
  <c r="K42" i="23" s="1"/>
  <c r="L56" i="23" a="1"/>
  <c r="L56" i="23" s="1"/>
  <c r="K56" i="23" a="1"/>
  <c r="K56" i="23" s="1"/>
  <c r="L55" i="23" a="1"/>
  <c r="L55" i="23" s="1"/>
  <c r="K55" i="23" a="1"/>
  <c r="K55" i="23" s="1"/>
  <c r="L54" i="23" a="1"/>
  <c r="L54" i="23" s="1"/>
  <c r="K54" i="23" a="1"/>
  <c r="K54" i="23" s="1"/>
  <c r="L53" i="23" a="1"/>
  <c r="L53" i="23" s="1"/>
  <c r="K53" i="23" a="1"/>
  <c r="K53" i="23" s="1"/>
  <c r="L52" i="23" a="1"/>
  <c r="L52" i="23" s="1"/>
  <c r="K52" i="23" a="1"/>
  <c r="K52" i="23" s="1"/>
  <c r="L51" i="23" a="1"/>
  <c r="L51" i="23" s="1"/>
  <c r="K51" i="23" a="1"/>
  <c r="K51" i="23" s="1"/>
  <c r="L50" i="23" a="1"/>
  <c r="L50" i="23" s="1"/>
  <c r="K50" i="23" a="1"/>
  <c r="K50" i="23" s="1"/>
  <c r="L49" i="23" a="1"/>
  <c r="L49" i="23" s="1"/>
  <c r="K49" i="23" a="1"/>
  <c r="K49" i="23" s="1"/>
  <c r="L41" i="23" a="1"/>
  <c r="L41" i="23" s="1"/>
  <c r="K41" i="23" a="1"/>
  <c r="K41" i="23" s="1"/>
  <c r="L46" i="23" a="1"/>
  <c r="L46" i="23" s="1"/>
  <c r="K46" i="23" a="1"/>
  <c r="K46" i="23" s="1"/>
  <c r="L45" i="23" a="1"/>
  <c r="L45" i="23" s="1"/>
  <c r="K45" i="23" a="1"/>
  <c r="K45" i="23" s="1"/>
  <c r="L44" i="23" a="1"/>
  <c r="L44" i="23" s="1"/>
  <c r="K44" i="23" a="1"/>
  <c r="K44" i="23" s="1"/>
  <c r="L43" i="23" a="1"/>
  <c r="L43" i="23" s="1"/>
  <c r="K43" i="23" a="1"/>
  <c r="K43" i="23" s="1"/>
  <c r="L47" i="23" a="1"/>
  <c r="L47" i="23" s="1"/>
  <c r="K47" i="23" a="1"/>
  <c r="K47" i="23" s="1"/>
  <c r="L40" i="23" a="1"/>
  <c r="L40" i="23" s="1"/>
  <c r="K40" i="23" a="1"/>
  <c r="K40" i="23" s="1"/>
  <c r="K35" i="23" a="1"/>
  <c r="K35" i="23" s="1"/>
  <c r="L35" i="23" a="1"/>
  <c r="L35" i="23" s="1"/>
  <c r="K36" i="23" a="1"/>
  <c r="K36" i="23" s="1"/>
  <c r="L36" i="23" a="1"/>
  <c r="L36" i="23" s="1"/>
  <c r="K37" i="23" a="1"/>
  <c r="K37" i="23" s="1"/>
  <c r="L37" i="23" a="1"/>
  <c r="L37" i="23" s="1"/>
  <c r="K38" i="23" a="1"/>
  <c r="K38" i="23" s="1"/>
  <c r="L38" i="23" a="1"/>
  <c r="L38" i="23" s="1"/>
  <c r="K39" i="23" a="1"/>
  <c r="K39" i="23" s="1"/>
  <c r="L39" i="23" a="1"/>
  <c r="L39" i="23" s="1"/>
  <c r="L34" i="23" a="1"/>
  <c r="L34" i="23" s="1"/>
  <c r="K34" i="23" a="1"/>
  <c r="K34" i="23" s="1"/>
  <c r="K4" i="23" a="1"/>
  <c r="K4" i="23" s="1"/>
  <c r="L4" i="23" a="1"/>
  <c r="L4" i="23" s="1"/>
  <c r="K5" i="23" a="1"/>
  <c r="K5" i="23" s="1"/>
  <c r="L5" i="23" a="1"/>
  <c r="L5" i="23" s="1"/>
  <c r="K6" i="23" a="1"/>
  <c r="K6" i="23" s="1"/>
  <c r="L6" i="23" a="1"/>
  <c r="L6" i="23" s="1"/>
  <c r="K7" i="23" a="1"/>
  <c r="K7" i="23" s="1"/>
  <c r="L7" i="23" a="1"/>
  <c r="L7" i="23" s="1"/>
  <c r="K8" i="23" a="1"/>
  <c r="K8" i="23" s="1"/>
  <c r="L8" i="23" a="1"/>
  <c r="L8" i="23" s="1"/>
  <c r="K9" i="23" a="1"/>
  <c r="K9" i="23" s="1"/>
  <c r="L9" i="23" a="1"/>
  <c r="L9" i="23" s="1"/>
  <c r="K10" i="23" a="1"/>
  <c r="K10" i="23" s="1"/>
  <c r="L10" i="23" a="1"/>
  <c r="L10" i="23" s="1"/>
  <c r="K11" i="23" a="1"/>
  <c r="K11" i="23" s="1"/>
  <c r="L11" i="23" a="1"/>
  <c r="L11" i="23" s="1"/>
  <c r="K12" i="23" a="1"/>
  <c r="K12" i="23" s="1"/>
  <c r="L12" i="23" a="1"/>
  <c r="L12" i="23" s="1"/>
  <c r="K13" i="23" a="1"/>
  <c r="K13" i="23" s="1"/>
  <c r="L13" i="23" a="1"/>
  <c r="L13" i="23" s="1"/>
  <c r="K14" i="23" a="1"/>
  <c r="K14" i="23" s="1"/>
  <c r="L14" i="23" a="1"/>
  <c r="L14" i="23" s="1"/>
  <c r="K15" i="23" a="1"/>
  <c r="K15" i="23" s="1"/>
  <c r="L15" i="23" a="1"/>
  <c r="L15" i="23" s="1"/>
  <c r="K16" i="23" a="1"/>
  <c r="K16" i="23" s="1"/>
  <c r="L16" i="23" a="1"/>
  <c r="L16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K21" i="23" a="1"/>
  <c r="K21" i="23" s="1"/>
  <c r="L21" i="23" a="1"/>
  <c r="L21" i="23" s="1"/>
  <c r="K22" i="23" a="1"/>
  <c r="K22" i="23" s="1"/>
  <c r="L22" i="23" a="1"/>
  <c r="L22" i="23" s="1"/>
  <c r="K23" i="23" a="1"/>
  <c r="K23" i="23" s="1"/>
  <c r="L23" i="23" a="1"/>
  <c r="L23" i="23" s="1"/>
  <c r="K24" i="23" a="1"/>
  <c r="K24" i="23" s="1"/>
  <c r="L24" i="23" a="1"/>
  <c r="L24" i="23" s="1"/>
  <c r="K25" i="23" a="1"/>
  <c r="K25" i="23" s="1"/>
  <c r="L25" i="23" a="1"/>
  <c r="L25" i="23" s="1"/>
  <c r="K26" i="23" a="1"/>
  <c r="K26" i="23" s="1"/>
  <c r="L26" i="23" a="1"/>
  <c r="L26" i="23" s="1"/>
  <c r="K27" i="23" a="1"/>
  <c r="K27" i="23" s="1"/>
  <c r="L27" i="23" a="1"/>
  <c r="L27" i="23" s="1"/>
  <c r="K28" i="23" a="1"/>
  <c r="K28" i="23" s="1"/>
  <c r="L28" i="23" a="1"/>
  <c r="L28" i="23" s="1"/>
  <c r="K29" i="23" a="1"/>
  <c r="K29" i="23" s="1"/>
  <c r="L29" i="23" a="1"/>
  <c r="L29" i="23" s="1"/>
  <c r="K30" i="23" a="1"/>
  <c r="K30" i="23" s="1"/>
  <c r="L30" i="23" a="1"/>
  <c r="L30" i="23" s="1"/>
  <c r="K31" i="23" a="1"/>
  <c r="K31" i="23" s="1"/>
  <c r="L31" i="23" a="1"/>
  <c r="L31" i="23" s="1"/>
  <c r="K32" i="23" a="1"/>
  <c r="K32" i="23" s="1"/>
  <c r="L32" i="23" a="1"/>
  <c r="L32" i="23" s="1"/>
  <c r="K33" i="23" a="1"/>
  <c r="K33" i="23" s="1"/>
  <c r="L33" i="23" a="1"/>
  <c r="L33" i="23" s="1"/>
  <c r="L3" i="23" a="1"/>
  <c r="L3" i="23" s="1"/>
  <c r="K3" i="23" a="1"/>
  <c r="K3" i="23" s="1"/>
  <c r="C21" i="23" a="1"/>
  <c r="C21" i="23" s="1"/>
  <c r="D21" i="23" a="1"/>
  <c r="D21" i="23" s="1"/>
  <c r="D20" i="23" a="1"/>
  <c r="D20" i="23" s="1"/>
  <c r="C20" i="23" a="1"/>
  <c r="C20" i="23" s="1"/>
  <c r="D19" i="23" a="1"/>
  <c r="D19" i="23" s="1"/>
  <c r="C19" i="23" a="1"/>
  <c r="C19" i="23" s="1"/>
  <c r="D18" i="23" a="1"/>
  <c r="D18" i="23" s="1"/>
  <c r="C18" i="23" a="1"/>
  <c r="C18" i="23" s="1"/>
  <c r="D15" i="23" a="1"/>
  <c r="D15" i="23" s="1"/>
  <c r="C15" i="23" a="1"/>
  <c r="C15" i="23" s="1"/>
  <c r="D14" i="23" a="1"/>
  <c r="D14" i="23" s="1"/>
  <c r="C14" i="23" a="1"/>
  <c r="C14" i="23" s="1"/>
  <c r="D13" i="23" a="1"/>
  <c r="D13" i="23" s="1"/>
  <c r="C13" i="23" a="1"/>
  <c r="C13" i="23" s="1"/>
  <c r="C10" i="23" a="1"/>
  <c r="C10" i="23" s="1"/>
  <c r="D10" i="23" a="1"/>
  <c r="D10" i="23" s="1"/>
  <c r="C11" i="23" a="1"/>
  <c r="C11" i="23" s="1"/>
  <c r="D11" i="23" a="1"/>
  <c r="D11" i="23" s="1"/>
  <c r="D9" i="23" a="1"/>
  <c r="D9" i="23" s="1"/>
  <c r="C9" i="23" a="1"/>
  <c r="C9" i="23" s="1"/>
  <c r="C25" i="23" a="1"/>
  <c r="C25" i="23" s="1"/>
  <c r="D25" i="23" a="1"/>
  <c r="D25" i="23" s="1"/>
  <c r="C26" i="23" a="1"/>
  <c r="C26" i="23" s="1"/>
  <c r="D26" i="23" a="1"/>
  <c r="D26" i="23" s="1"/>
  <c r="C27" i="23" a="1"/>
  <c r="C27" i="23" s="1"/>
  <c r="D27" i="23" a="1"/>
  <c r="D27" i="23" s="1"/>
  <c r="C28" i="23" a="1"/>
  <c r="C28" i="23" s="1"/>
  <c r="D28" i="23" a="1"/>
  <c r="D28" i="23" s="1"/>
  <c r="C29" i="23" a="1"/>
  <c r="C29" i="23" s="1"/>
  <c r="D29" i="23" a="1"/>
  <c r="D29" i="23" s="1"/>
  <c r="C30" i="23" a="1"/>
  <c r="C30" i="23" s="1"/>
  <c r="D30" i="23" a="1"/>
  <c r="D30" i="23" s="1"/>
  <c r="C31" i="23" a="1"/>
  <c r="C31" i="23" s="1"/>
  <c r="D31" i="23" a="1"/>
  <c r="D31" i="23" s="1"/>
  <c r="C32" i="23" a="1"/>
  <c r="C32" i="23" s="1"/>
  <c r="D32" i="23" a="1"/>
  <c r="D32" i="23" s="1"/>
  <c r="C33" i="23" a="1"/>
  <c r="C33" i="23" s="1"/>
  <c r="D33" i="23" a="1"/>
  <c r="D33" i="23" s="1"/>
  <c r="C34" i="23" a="1"/>
  <c r="C34" i="23" s="1"/>
  <c r="D34" i="23" a="1"/>
  <c r="D34" i="23" s="1"/>
  <c r="C35" i="23" a="1"/>
  <c r="C35" i="23" s="1"/>
  <c r="D35" i="23" a="1"/>
  <c r="D35" i="23" s="1"/>
  <c r="C36" i="23" a="1"/>
  <c r="C36" i="23" s="1"/>
  <c r="D36" i="23" a="1"/>
  <c r="D36" i="23" s="1"/>
  <c r="C37" i="23" a="1"/>
  <c r="C37" i="23" s="1"/>
  <c r="D37" i="23" a="1"/>
  <c r="D37" i="23" s="1"/>
  <c r="C38" i="23" a="1"/>
  <c r="C38" i="23" s="1"/>
  <c r="D38" i="23" a="1"/>
  <c r="D38" i="23" s="1"/>
  <c r="C39" i="23" a="1"/>
  <c r="C39" i="23" s="1"/>
  <c r="D39" i="23" a="1"/>
  <c r="D39" i="23" s="1"/>
  <c r="C40" i="23" a="1"/>
  <c r="C40" i="23" s="1"/>
  <c r="D40" i="23" a="1"/>
  <c r="D40" i="23" s="1"/>
  <c r="C41" i="23" a="1"/>
  <c r="C41" i="23" s="1"/>
  <c r="D41" i="23" a="1"/>
  <c r="D41" i="23" s="1"/>
  <c r="C42" i="23" a="1"/>
  <c r="C42" i="23" s="1"/>
  <c r="D42" i="23" a="1"/>
  <c r="D42" i="23" s="1"/>
  <c r="C43" i="23" a="1"/>
  <c r="C43" i="23" s="1"/>
  <c r="D43" i="23" a="1"/>
  <c r="D43" i="23" s="1"/>
  <c r="C44" i="23" a="1"/>
  <c r="C44" i="23" s="1"/>
  <c r="D44" i="23" a="1"/>
  <c r="D44" i="23" s="1"/>
  <c r="C45" i="23" a="1"/>
  <c r="C45" i="23" s="1"/>
  <c r="D45" i="23" a="1"/>
  <c r="D45" i="23" s="1"/>
  <c r="C46" i="23" a="1"/>
  <c r="C46" i="23" s="1"/>
  <c r="D46" i="23" a="1"/>
  <c r="D46" i="23" s="1"/>
  <c r="C47" i="23" a="1"/>
  <c r="C47" i="23" s="1"/>
  <c r="D47" i="23" a="1"/>
  <c r="D47" i="23" s="1"/>
  <c r="C48" i="23" a="1"/>
  <c r="C48" i="23" s="1"/>
  <c r="D48" i="23" a="1"/>
  <c r="D48" i="23" s="1"/>
  <c r="C49" i="23" a="1"/>
  <c r="C49" i="23" s="1"/>
  <c r="D49" i="23" a="1"/>
  <c r="D49" i="23" s="1"/>
  <c r="C50" i="23" a="1"/>
  <c r="C50" i="23" s="1"/>
  <c r="D50" i="23" a="1"/>
  <c r="D50" i="23" s="1"/>
  <c r="C51" i="23" a="1"/>
  <c r="C51" i="23" s="1"/>
  <c r="D51" i="23" a="1"/>
  <c r="D51" i="23" s="1"/>
  <c r="C52" i="23" a="1"/>
  <c r="C52" i="23" s="1"/>
  <c r="D52" i="23" a="1"/>
  <c r="D52" i="23" s="1"/>
  <c r="C53" i="23" a="1"/>
  <c r="C53" i="23" s="1"/>
  <c r="D53" i="23" a="1"/>
  <c r="D53" i="23" s="1"/>
  <c r="C54" i="23" a="1"/>
  <c r="C54" i="23" s="1"/>
  <c r="D54" i="23" a="1"/>
  <c r="D54" i="23" s="1"/>
  <c r="C55" i="23" a="1"/>
  <c r="C55" i="23" s="1"/>
  <c r="D55" i="23" a="1"/>
  <c r="D55" i="23" s="1"/>
  <c r="C56" i="23" a="1"/>
  <c r="C56" i="23" s="1"/>
  <c r="D56" i="23" a="1"/>
  <c r="D56" i="23" s="1"/>
  <c r="C57" i="23" a="1"/>
  <c r="C57" i="23" s="1"/>
  <c r="D57" i="23" a="1"/>
  <c r="D57" i="23" s="1"/>
  <c r="C58" i="23" a="1"/>
  <c r="C58" i="23" s="1"/>
  <c r="D58" i="23" a="1"/>
  <c r="D58" i="23" s="1"/>
  <c r="C59" i="23" a="1"/>
  <c r="C59" i="23" s="1"/>
  <c r="D59" i="23" a="1"/>
  <c r="D59" i="23" s="1"/>
  <c r="D24" i="23" a="1"/>
  <c r="D24" i="23" s="1"/>
  <c r="C24" i="23" a="1"/>
  <c r="C24" i="23" s="1"/>
  <c r="D23" i="23" a="1"/>
  <c r="D23" i="23" s="1"/>
  <c r="C23" i="23" a="1"/>
  <c r="C23" i="23" s="1"/>
  <c r="D22" i="23" a="1"/>
  <c r="D22" i="23" s="1"/>
  <c r="C22" i="23" a="1"/>
  <c r="C22" i="23" s="1"/>
  <c r="D17" i="23" a="1"/>
  <c r="D17" i="23" s="1"/>
  <c r="C17" i="23" a="1"/>
  <c r="C17" i="23" s="1"/>
  <c r="D16" i="23" a="1"/>
  <c r="D16" i="23" s="1"/>
  <c r="C16" i="23" a="1"/>
  <c r="C16" i="23" s="1"/>
  <c r="C4" i="23" a="1"/>
  <c r="C4" i="23" s="1"/>
  <c r="D4" i="23" a="1"/>
  <c r="D4" i="23" s="1"/>
  <c r="C5" i="23" a="1"/>
  <c r="C5" i="23" s="1"/>
  <c r="D5" i="23" a="1"/>
  <c r="D5" i="23" s="1"/>
  <c r="C6" i="23" a="1"/>
  <c r="C6" i="23" s="1"/>
  <c r="D6" i="23" a="1"/>
  <c r="D6" i="23" s="1"/>
  <c r="C7" i="23" a="1"/>
  <c r="C7" i="23" s="1"/>
  <c r="D7" i="23" a="1"/>
  <c r="D7" i="23" s="1"/>
  <c r="C8" i="23" a="1"/>
  <c r="C8" i="23" s="1"/>
  <c r="D8" i="23" a="1"/>
  <c r="D8" i="23" s="1"/>
  <c r="D3" i="23" a="1"/>
  <c r="D3" i="23" s="1"/>
  <c r="C3" i="23" a="1"/>
  <c r="C3" i="23" s="1"/>
  <c r="L13" i="22" a="1"/>
  <c r="L13" i="22" s="1"/>
  <c r="K13" i="22" a="1"/>
  <c r="K13" i="22" s="1"/>
  <c r="K17" i="22" a="1"/>
  <c r="K17" i="22" s="1"/>
  <c r="L17" i="22" a="1"/>
  <c r="L17" i="22" s="1"/>
  <c r="K18" i="22" a="1"/>
  <c r="K18" i="22" s="1"/>
  <c r="L18" i="22" a="1"/>
  <c r="L18" i="22" s="1"/>
  <c r="K19" i="22" a="1"/>
  <c r="K19" i="22" s="1"/>
  <c r="L19" i="22" a="1"/>
  <c r="L19" i="22" s="1"/>
  <c r="K20" i="22" a="1"/>
  <c r="K20" i="22" s="1"/>
  <c r="L20" i="22" a="1"/>
  <c r="L20" i="22" s="1"/>
  <c r="L16" i="22" a="1"/>
  <c r="L16" i="22" s="1"/>
  <c r="K16" i="22" a="1"/>
  <c r="K16" i="22" s="1"/>
  <c r="L15" i="22" a="1"/>
  <c r="L15" i="22" s="1"/>
  <c r="K15" i="22" a="1"/>
  <c r="K15" i="22" s="1"/>
  <c r="L14" i="22" a="1"/>
  <c r="L14" i="22" s="1"/>
  <c r="K14" i="22" a="1"/>
  <c r="K14" i="22" s="1"/>
  <c r="K10" i="22" a="1"/>
  <c r="K10" i="22" s="1"/>
  <c r="L10" i="22" a="1"/>
  <c r="L10" i="22" s="1"/>
  <c r="K11" i="22" a="1"/>
  <c r="K11" i="22" s="1"/>
  <c r="L11" i="22" a="1"/>
  <c r="L11" i="22" s="1"/>
  <c r="L9" i="22" a="1"/>
  <c r="L9" i="22" s="1"/>
  <c r="K9" i="22" a="1"/>
  <c r="K9" i="22" s="1"/>
  <c r="K4" i="22" a="1"/>
  <c r="K4" i="22" s="1"/>
  <c r="L4" i="22" a="1"/>
  <c r="L4" i="22" s="1"/>
  <c r="K5" i="22" a="1"/>
  <c r="K5" i="22" s="1"/>
  <c r="L5" i="22" a="1"/>
  <c r="L5" i="22" s="1"/>
  <c r="K6" i="22" a="1"/>
  <c r="K6" i="22" s="1"/>
  <c r="L6" i="22" a="1"/>
  <c r="L6" i="22" s="1"/>
  <c r="K7" i="22" a="1"/>
  <c r="K7" i="22" s="1"/>
  <c r="L7" i="22" a="1"/>
  <c r="L7" i="22" s="1"/>
  <c r="K8" i="22" a="1"/>
  <c r="K8" i="22" s="1"/>
  <c r="L8" i="22" a="1"/>
  <c r="L8" i="22" s="1"/>
  <c r="K12" i="22" a="1"/>
  <c r="K12" i="22" s="1"/>
  <c r="L12" i="22" a="1"/>
  <c r="L12" i="22" s="1"/>
  <c r="K21" i="22" a="1"/>
  <c r="K21" i="22" s="1"/>
  <c r="L21" i="22" a="1"/>
  <c r="L21" i="22" s="1"/>
  <c r="K22" i="22" a="1"/>
  <c r="K22" i="22" s="1"/>
  <c r="L22" i="22" a="1"/>
  <c r="L22" i="22" s="1"/>
  <c r="K23" i="22" a="1"/>
  <c r="K23" i="22" s="1"/>
  <c r="L23" i="22" a="1"/>
  <c r="L23" i="22" s="1"/>
  <c r="K24" i="22" a="1"/>
  <c r="K24" i="22" s="1"/>
  <c r="L24" i="22" a="1"/>
  <c r="L24" i="22" s="1"/>
  <c r="K25" i="22" a="1"/>
  <c r="K25" i="22" s="1"/>
  <c r="L25" i="22" a="1"/>
  <c r="L25" i="22" s="1"/>
  <c r="K26" i="22" a="1"/>
  <c r="K26" i="22" s="1"/>
  <c r="L26" i="22" a="1"/>
  <c r="L26" i="22" s="1"/>
  <c r="L3" i="22" a="1"/>
  <c r="L3" i="22" s="1"/>
  <c r="K3" i="22" a="1"/>
  <c r="K3" i="22" s="1"/>
  <c r="C10" i="22" a="1"/>
  <c r="C10" i="22" s="1"/>
  <c r="D10" i="22" a="1"/>
  <c r="D10" i="22" s="1"/>
  <c r="C11" i="22" a="1"/>
  <c r="C11" i="22" s="1"/>
  <c r="D11" i="22" a="1"/>
  <c r="D11" i="22" s="1"/>
  <c r="C12" i="22" a="1"/>
  <c r="C12" i="22" s="1"/>
  <c r="D12" i="22" a="1"/>
  <c r="D12" i="22" s="1"/>
  <c r="C13" i="22" a="1"/>
  <c r="C13" i="22" s="1"/>
  <c r="D13" i="22" a="1"/>
  <c r="D13" i="22" s="1"/>
  <c r="C14" i="22" a="1"/>
  <c r="C14" i="22" s="1"/>
  <c r="D14" i="22" a="1"/>
  <c r="D14" i="22" s="1"/>
  <c r="D9" i="22" a="1"/>
  <c r="D9" i="22" s="1"/>
  <c r="C9" i="22" a="1"/>
  <c r="C9" i="22" s="1"/>
  <c r="C4" i="22" a="1"/>
  <c r="C4" i="22" s="1"/>
  <c r="D4" i="22" a="1"/>
  <c r="D4" i="22" s="1"/>
  <c r="C5" i="22" a="1"/>
  <c r="C5" i="22" s="1"/>
  <c r="D5" i="22" a="1"/>
  <c r="D5" i="22" s="1"/>
  <c r="C6" i="22" a="1"/>
  <c r="C6" i="22" s="1"/>
  <c r="D6" i="22" a="1"/>
  <c r="D6" i="22" s="1"/>
  <c r="C7" i="22" a="1"/>
  <c r="C7" i="22" s="1"/>
  <c r="D7" i="22" a="1"/>
  <c r="D7" i="22" s="1"/>
  <c r="C8" i="22" a="1"/>
  <c r="C8" i="22" s="1"/>
  <c r="D8" i="22" a="1"/>
  <c r="D8" i="22" s="1"/>
  <c r="C15" i="22" a="1"/>
  <c r="C15" i="22" s="1"/>
  <c r="D15" i="22" a="1"/>
  <c r="D15" i="22" s="1"/>
  <c r="C16" i="22" a="1"/>
  <c r="C16" i="22" s="1"/>
  <c r="D16" i="22" a="1"/>
  <c r="D16" i="22" s="1"/>
  <c r="C17" i="22" a="1"/>
  <c r="C17" i="22" s="1"/>
  <c r="D17" i="22" a="1"/>
  <c r="D17" i="22" s="1"/>
  <c r="C18" i="22" a="1"/>
  <c r="C18" i="22" s="1"/>
  <c r="D18" i="22" a="1"/>
  <c r="D18" i="22" s="1"/>
  <c r="C19" i="22" a="1"/>
  <c r="C19" i="22" s="1"/>
  <c r="D19" i="22" a="1"/>
  <c r="D19" i="22" s="1"/>
  <c r="C20" i="22" a="1"/>
  <c r="C20" i="22" s="1"/>
  <c r="D20" i="22" a="1"/>
  <c r="D20" i="22" s="1"/>
  <c r="C21" i="22" a="1"/>
  <c r="C21" i="22" s="1"/>
  <c r="D21" i="22" a="1"/>
  <c r="D21" i="22" s="1"/>
  <c r="C22" i="22" a="1"/>
  <c r="C22" i="22" s="1"/>
  <c r="D22" i="22" a="1"/>
  <c r="D22" i="22" s="1"/>
  <c r="C23" i="22" a="1"/>
  <c r="C23" i="22" s="1"/>
  <c r="D23" i="22" a="1"/>
  <c r="D23" i="22" s="1"/>
  <c r="C24" i="22" a="1"/>
  <c r="C24" i="22" s="1"/>
  <c r="D24" i="22" a="1"/>
  <c r="D24" i="22" s="1"/>
  <c r="C25" i="22" a="1"/>
  <c r="C25" i="22" s="1"/>
  <c r="D25" i="22" a="1"/>
  <c r="D25" i="22" s="1"/>
  <c r="C26" i="22" a="1"/>
  <c r="C26" i="22" s="1"/>
  <c r="D26" i="22" a="1"/>
  <c r="D26" i="22" s="1"/>
  <c r="C3" i="22" a="1"/>
  <c r="C3" i="22" s="1"/>
  <c r="D3" i="22" a="1"/>
  <c r="D3" i="22" s="1"/>
  <c r="K36" i="21" a="1"/>
  <c r="K36" i="21" s="1"/>
  <c r="L36" i="21" a="1"/>
  <c r="L36" i="21" s="1"/>
  <c r="K26" i="21" a="1"/>
  <c r="K26" i="21" s="1"/>
  <c r="L26" i="21" a="1"/>
  <c r="L26" i="21" s="1"/>
  <c r="K27" i="21" a="1"/>
  <c r="K27" i="21" s="1"/>
  <c r="L27" i="21" a="1"/>
  <c r="L27" i="21" s="1"/>
  <c r="K28" i="21" a="1"/>
  <c r="K28" i="21" s="1"/>
  <c r="L28" i="21" a="1"/>
  <c r="L28" i="21" s="1"/>
  <c r="K29" i="21" a="1"/>
  <c r="K29" i="21" s="1"/>
  <c r="L29" i="21" a="1"/>
  <c r="L29" i="21" s="1"/>
  <c r="K30" i="21" a="1"/>
  <c r="K30" i="21" s="1"/>
  <c r="L30" i="21" a="1"/>
  <c r="L30" i="21" s="1"/>
  <c r="K10" i="21" a="1"/>
  <c r="K10" i="21" s="1"/>
  <c r="L10" i="21" a="1"/>
  <c r="L10" i="21" s="1"/>
  <c r="K11" i="21" a="1"/>
  <c r="K11" i="21" s="1"/>
  <c r="L11" i="21" a="1"/>
  <c r="L11" i="21" s="1"/>
  <c r="K12" i="21" a="1"/>
  <c r="K12" i="21" s="1"/>
  <c r="L12" i="21" a="1"/>
  <c r="L12" i="21" s="1"/>
  <c r="K13" i="21" a="1"/>
  <c r="K13" i="21" s="1"/>
  <c r="L13" i="21" a="1"/>
  <c r="L13" i="21" s="1"/>
  <c r="K14" i="21" a="1"/>
  <c r="K14" i="21" s="1"/>
  <c r="L14" i="21" a="1"/>
  <c r="L14" i="21" s="1"/>
  <c r="L9" i="21" a="1"/>
  <c r="L9" i="21" s="1"/>
  <c r="K9" i="21" a="1"/>
  <c r="K9" i="21" s="1"/>
  <c r="L8" i="21" a="1"/>
  <c r="L8" i="21" s="1"/>
  <c r="K8" i="21" a="1"/>
  <c r="K8" i="21" s="1"/>
  <c r="K37" i="21" a="1"/>
  <c r="K37" i="21" s="1"/>
  <c r="L37" i="21" a="1"/>
  <c r="L37" i="21" s="1"/>
  <c r="K38" i="21" a="1"/>
  <c r="K38" i="21" s="1"/>
  <c r="L38" i="21" a="1"/>
  <c r="L38" i="21" s="1"/>
  <c r="L35" i="21" a="1"/>
  <c r="L35" i="21" s="1"/>
  <c r="K35" i="21" a="1"/>
  <c r="K35" i="21" s="1"/>
  <c r="L34" i="21" a="1"/>
  <c r="L34" i="21" s="1"/>
  <c r="K34" i="21" a="1"/>
  <c r="K34" i="21" s="1"/>
  <c r="L33" i="21" a="1"/>
  <c r="L33" i="21" s="1"/>
  <c r="K33" i="21" a="1"/>
  <c r="K33" i="21" s="1"/>
  <c r="L32" i="21" a="1"/>
  <c r="L32" i="21" s="1"/>
  <c r="K32" i="21" a="1"/>
  <c r="K32" i="21" s="1"/>
  <c r="L31" i="21" a="1"/>
  <c r="L31" i="21" s="1"/>
  <c r="K31" i="21" a="1"/>
  <c r="K31" i="21" s="1"/>
  <c r="L25" i="21" a="1"/>
  <c r="L25" i="21" s="1"/>
  <c r="K25" i="21" a="1"/>
  <c r="K25" i="21" s="1"/>
  <c r="L24" i="21" a="1"/>
  <c r="L24" i="21" s="1"/>
  <c r="K24" i="21" a="1"/>
  <c r="K24" i="21" s="1"/>
  <c r="L23" i="21" a="1"/>
  <c r="L23" i="21" s="1"/>
  <c r="K23" i="21" a="1"/>
  <c r="K23" i="21" s="1"/>
  <c r="L22" i="21" a="1"/>
  <c r="L22" i="21" s="1"/>
  <c r="K22" i="21" a="1"/>
  <c r="K22" i="21" s="1"/>
  <c r="L21" i="21" a="1"/>
  <c r="L21" i="21" s="1"/>
  <c r="K21" i="21" a="1"/>
  <c r="K21" i="21" s="1"/>
  <c r="L20" i="21" a="1"/>
  <c r="L20" i="21" s="1"/>
  <c r="K20" i="21" a="1"/>
  <c r="K20" i="21" s="1"/>
  <c r="L19" i="21" a="1"/>
  <c r="L19" i="21" s="1"/>
  <c r="K19" i="21" a="1"/>
  <c r="K19" i="21" s="1"/>
  <c r="L18" i="21" a="1"/>
  <c r="L18" i="21" s="1"/>
  <c r="K18" i="21" a="1"/>
  <c r="K18" i="21" s="1"/>
  <c r="L17" i="21" a="1"/>
  <c r="L17" i="21" s="1"/>
  <c r="K17" i="21" a="1"/>
  <c r="K17" i="21" s="1"/>
  <c r="L16" i="21" a="1"/>
  <c r="L16" i="21" s="1"/>
  <c r="K16" i="21" a="1"/>
  <c r="K16" i="21" s="1"/>
  <c r="L15" i="21" a="1"/>
  <c r="L15" i="21" s="1"/>
  <c r="K15" i="21" a="1"/>
  <c r="K15" i="21" s="1"/>
  <c r="L7" i="21" a="1"/>
  <c r="L7" i="21" s="1"/>
  <c r="K7" i="21" a="1"/>
  <c r="K7" i="21" s="1"/>
  <c r="L6" i="21" a="1"/>
  <c r="L6" i="21" s="1"/>
  <c r="K6" i="21" a="1"/>
  <c r="K6" i="21" s="1"/>
  <c r="L5" i="21" a="1"/>
  <c r="L5" i="21" s="1"/>
  <c r="K5" i="21" a="1"/>
  <c r="K5" i="21" s="1"/>
  <c r="L4" i="21" a="1"/>
  <c r="L4" i="21" s="1"/>
  <c r="K4" i="21" a="1"/>
  <c r="K4" i="21" s="1"/>
  <c r="L3" i="21" a="1"/>
  <c r="L3" i="21" s="1"/>
  <c r="K3" i="21" a="1"/>
  <c r="K3" i="21" s="1"/>
  <c r="C28" i="21" a="1"/>
  <c r="C28" i="21" s="1"/>
  <c r="D28" i="21" a="1"/>
  <c r="D28" i="21" s="1"/>
  <c r="D27" i="21" a="1"/>
  <c r="D27" i="21" s="1"/>
  <c r="C27" i="21" a="1"/>
  <c r="C27" i="21" s="1"/>
  <c r="C30" i="21" a="1"/>
  <c r="C30" i="21" s="1"/>
  <c r="D30" i="21" a="1"/>
  <c r="D30" i="21" s="1"/>
  <c r="D29" i="21" a="1"/>
  <c r="D29" i="21" s="1"/>
  <c r="C29" i="21" a="1"/>
  <c r="C29" i="21" s="1"/>
  <c r="D26" i="21" a="1"/>
  <c r="D26" i="21" s="1"/>
  <c r="C26" i="21" a="1"/>
  <c r="C26" i="21" s="1"/>
  <c r="C4" i="21" a="1"/>
  <c r="C4" i="21" s="1"/>
  <c r="D4" i="21" a="1"/>
  <c r="D4" i="21" s="1"/>
  <c r="C5" i="21" a="1"/>
  <c r="C5" i="21" s="1"/>
  <c r="D5" i="21" a="1"/>
  <c r="D5" i="21" s="1"/>
  <c r="C6" i="21" a="1"/>
  <c r="C6" i="21" s="1"/>
  <c r="D6" i="21" a="1"/>
  <c r="D6" i="21" s="1"/>
  <c r="C7" i="21" a="1"/>
  <c r="C7" i="21" s="1"/>
  <c r="D7" i="21" a="1"/>
  <c r="D7" i="21" s="1"/>
  <c r="C8" i="21" a="1"/>
  <c r="C8" i="21" s="1"/>
  <c r="D8" i="21" a="1"/>
  <c r="D8" i="21" s="1"/>
  <c r="C9" i="21" a="1"/>
  <c r="C9" i="21" s="1"/>
  <c r="D9" i="21" a="1"/>
  <c r="D9" i="21" s="1"/>
  <c r="C10" i="21" a="1"/>
  <c r="C10" i="21" s="1"/>
  <c r="D10" i="21" a="1"/>
  <c r="D10" i="21" s="1"/>
  <c r="C11" i="21" a="1"/>
  <c r="C11" i="21" s="1"/>
  <c r="D11" i="21" a="1"/>
  <c r="D11" i="21" s="1"/>
  <c r="C12" i="21" a="1"/>
  <c r="C12" i="21" s="1"/>
  <c r="D12" i="21" a="1"/>
  <c r="D12" i="21" s="1"/>
  <c r="C13" i="21" a="1"/>
  <c r="C13" i="21" s="1"/>
  <c r="D13" i="21" a="1"/>
  <c r="D13" i="21" s="1"/>
  <c r="C14" i="21" a="1"/>
  <c r="C14" i="21" s="1"/>
  <c r="D14" i="21" a="1"/>
  <c r="D14" i="21" s="1"/>
  <c r="C15" i="21" a="1"/>
  <c r="C15" i="21" s="1"/>
  <c r="D15" i="21" a="1"/>
  <c r="D15" i="21" s="1"/>
  <c r="C16" i="21" a="1"/>
  <c r="C16" i="21" s="1"/>
  <c r="D16" i="21" a="1"/>
  <c r="D16" i="21" s="1"/>
  <c r="C17" i="21" a="1"/>
  <c r="C17" i="21" s="1"/>
  <c r="D17" i="21" a="1"/>
  <c r="D17" i="21" s="1"/>
  <c r="C18" i="21" a="1"/>
  <c r="C18" i="21" s="1"/>
  <c r="D18" i="21" a="1"/>
  <c r="D18" i="21" s="1"/>
  <c r="C19" i="21" a="1"/>
  <c r="C19" i="21" s="1"/>
  <c r="D19" i="21" a="1"/>
  <c r="D19" i="21" s="1"/>
  <c r="C20" i="21" a="1"/>
  <c r="C20" i="21" s="1"/>
  <c r="D20" i="21" a="1"/>
  <c r="D20" i="21" s="1"/>
  <c r="C21" i="21" a="1"/>
  <c r="C21" i="21" s="1"/>
  <c r="D21" i="21" a="1"/>
  <c r="D21" i="21" s="1"/>
  <c r="C22" i="21" a="1"/>
  <c r="C22" i="21" s="1"/>
  <c r="D22" i="21" a="1"/>
  <c r="D22" i="21" s="1"/>
  <c r="C23" i="21" a="1"/>
  <c r="C23" i="21" s="1"/>
  <c r="D23" i="21" a="1"/>
  <c r="D23" i="21" s="1"/>
  <c r="C24" i="21" a="1"/>
  <c r="C24" i="21" s="1"/>
  <c r="D24" i="21" a="1"/>
  <c r="D24" i="21" s="1"/>
  <c r="C25" i="21" a="1"/>
  <c r="C25" i="21" s="1"/>
  <c r="D25" i="21" a="1"/>
  <c r="D25" i="21" s="1"/>
  <c r="C31" i="21" a="1"/>
  <c r="C31" i="21" s="1"/>
  <c r="D31" i="21" a="1"/>
  <c r="D31" i="21" s="1"/>
  <c r="C32" i="21" a="1"/>
  <c r="C32" i="21" s="1"/>
  <c r="D32" i="21" a="1"/>
  <c r="D32" i="21" s="1"/>
  <c r="C33" i="21" a="1"/>
  <c r="C33" i="21" s="1"/>
  <c r="D33" i="21" a="1"/>
  <c r="D33" i="21" s="1"/>
  <c r="C34" i="21" a="1"/>
  <c r="C34" i="21" s="1"/>
  <c r="D34" i="21" a="1"/>
  <c r="D34" i="21" s="1"/>
  <c r="C35" i="21" a="1"/>
  <c r="C35" i="21" s="1"/>
  <c r="D35" i="21" a="1"/>
  <c r="D35" i="21" s="1"/>
  <c r="D3" i="21" a="1"/>
  <c r="D3" i="21" s="1"/>
  <c r="C3" i="21" a="1"/>
  <c r="C3" i="21" s="1"/>
  <c r="K14" i="20" a="1"/>
  <c r="K14" i="20" s="1"/>
  <c r="L14" i="20" a="1"/>
  <c r="L14" i="20" s="1"/>
  <c r="L13" i="20" a="1"/>
  <c r="L13" i="20" s="1"/>
  <c r="K13" i="20" a="1"/>
  <c r="K13" i="20" s="1"/>
  <c r="K22" i="20" a="1"/>
  <c r="K22" i="20" s="1"/>
  <c r="L22" i="20" a="1"/>
  <c r="L22" i="20" s="1"/>
  <c r="K23" i="20" a="1"/>
  <c r="K23" i="20" s="1"/>
  <c r="L23" i="20" a="1"/>
  <c r="L23" i="20" s="1"/>
  <c r="K24" i="20" a="1"/>
  <c r="K24" i="20" s="1"/>
  <c r="L24" i="20" a="1"/>
  <c r="L24" i="20" s="1"/>
  <c r="K11" i="20" a="1"/>
  <c r="K11" i="20" s="1"/>
  <c r="L11" i="20" a="1"/>
  <c r="L11" i="20" s="1"/>
  <c r="K12" i="20" a="1"/>
  <c r="K12" i="20" s="1"/>
  <c r="L12" i="20" a="1"/>
  <c r="L12" i="20" s="1"/>
  <c r="K15" i="20" a="1"/>
  <c r="K15" i="20" s="1"/>
  <c r="L15" i="20" a="1"/>
  <c r="L15" i="20" s="1"/>
  <c r="K16" i="20" a="1"/>
  <c r="K16" i="20" s="1"/>
  <c r="L16" i="20" a="1"/>
  <c r="L16" i="20" s="1"/>
  <c r="K17" i="20" a="1"/>
  <c r="K17" i="20" s="1"/>
  <c r="L17" i="20" a="1"/>
  <c r="L17" i="20" s="1"/>
  <c r="L10" i="20" a="1"/>
  <c r="L10" i="20" s="1"/>
  <c r="K10" i="20" a="1"/>
  <c r="K10" i="20" s="1"/>
  <c r="L29" i="20" a="1"/>
  <c r="L29" i="20" s="1"/>
  <c r="K29" i="20" a="1"/>
  <c r="K29" i="20" s="1"/>
  <c r="D3" i="20" a="1"/>
  <c r="D3" i="20" s="1"/>
  <c r="C3" i="20" a="1"/>
  <c r="C3" i="20" s="1"/>
  <c r="K4" i="20" a="1"/>
  <c r="K4" i="20" s="1"/>
  <c r="L4" i="20" a="1"/>
  <c r="L4" i="20" s="1"/>
  <c r="K5" i="20" a="1"/>
  <c r="K5" i="20" s="1"/>
  <c r="L5" i="20" a="1"/>
  <c r="L5" i="20" s="1"/>
  <c r="K6" i="20" a="1"/>
  <c r="K6" i="20" s="1"/>
  <c r="L6" i="20" a="1"/>
  <c r="L6" i="20" s="1"/>
  <c r="K7" i="20" a="1"/>
  <c r="K7" i="20" s="1"/>
  <c r="L7" i="20" a="1"/>
  <c r="L7" i="20" s="1"/>
  <c r="K8" i="20" a="1"/>
  <c r="K8" i="20" s="1"/>
  <c r="L8" i="20" a="1"/>
  <c r="L8" i="20" s="1"/>
  <c r="K9" i="20" a="1"/>
  <c r="K9" i="20" s="1"/>
  <c r="L9" i="20" a="1"/>
  <c r="L9" i="20" s="1"/>
  <c r="K18" i="20" a="1"/>
  <c r="K18" i="20" s="1"/>
  <c r="L18" i="20" a="1"/>
  <c r="L18" i="20" s="1"/>
  <c r="K19" i="20" a="1"/>
  <c r="K19" i="20" s="1"/>
  <c r="L19" i="20" a="1"/>
  <c r="L19" i="20" s="1"/>
  <c r="K20" i="20" a="1"/>
  <c r="K20" i="20" s="1"/>
  <c r="L20" i="20" a="1"/>
  <c r="L20" i="20" s="1"/>
  <c r="K25" i="20" a="1"/>
  <c r="K25" i="20" s="1"/>
  <c r="L25" i="20" a="1"/>
  <c r="L25" i="20" s="1"/>
  <c r="K26" i="20" a="1"/>
  <c r="K26" i="20" s="1"/>
  <c r="L26" i="20" a="1"/>
  <c r="L26" i="20" s="1"/>
  <c r="K27" i="20" a="1"/>
  <c r="K27" i="20" s="1"/>
  <c r="L27" i="20" a="1"/>
  <c r="L27" i="20" s="1"/>
  <c r="K28" i="20" a="1"/>
  <c r="K28" i="20" s="1"/>
  <c r="L28" i="20" a="1"/>
  <c r="L28" i="20" s="1"/>
  <c r="K30" i="20" a="1"/>
  <c r="K30" i="20" s="1"/>
  <c r="L30" i="20" a="1"/>
  <c r="L30" i="20" s="1"/>
  <c r="L3" i="20" a="1"/>
  <c r="L3" i="20" s="1"/>
  <c r="K3" i="20" a="1"/>
  <c r="K3" i="20" s="1"/>
  <c r="C27" i="20" a="1"/>
  <c r="C27" i="20" s="1"/>
  <c r="D27" i="20" a="1"/>
  <c r="D27" i="20" s="1"/>
  <c r="C28" i="20" a="1"/>
  <c r="C28" i="20" s="1"/>
  <c r="D28" i="20" a="1"/>
  <c r="D28" i="20" s="1"/>
  <c r="C29" i="20" a="1"/>
  <c r="C29" i="20" s="1"/>
  <c r="D29" i="20" a="1"/>
  <c r="D29" i="20" s="1"/>
  <c r="C30" i="20" a="1"/>
  <c r="C30" i="20" s="1"/>
  <c r="D30" i="20" a="1"/>
  <c r="D30" i="20" s="1"/>
  <c r="D26" i="20" a="1"/>
  <c r="D26" i="20" s="1"/>
  <c r="C26" i="20" a="1"/>
  <c r="C26" i="20" s="1"/>
  <c r="D25" i="20" a="1"/>
  <c r="D25" i="20" s="1"/>
  <c r="C25" i="20" a="1"/>
  <c r="C25" i="20" s="1"/>
  <c r="D24" i="20" a="1"/>
  <c r="D24" i="20" s="1"/>
  <c r="C24" i="20" a="1"/>
  <c r="C24" i="20" s="1"/>
  <c r="D15" i="20" a="1"/>
  <c r="D15" i="20" s="1"/>
  <c r="C15" i="20" a="1"/>
  <c r="C15" i="20" s="1"/>
  <c r="D14" i="20" a="1"/>
  <c r="D14" i="20" s="1"/>
  <c r="C14" i="20" a="1"/>
  <c r="C14" i="20" s="1"/>
  <c r="D13" i="20" a="1"/>
  <c r="D13" i="20" s="1"/>
  <c r="C13" i="20" a="1"/>
  <c r="C13" i="20" s="1"/>
  <c r="C5" i="20" a="1"/>
  <c r="C5" i="20" s="1"/>
  <c r="D5" i="20" a="1"/>
  <c r="D5" i="20" s="1"/>
  <c r="C6" i="20" a="1"/>
  <c r="C6" i="20" s="1"/>
  <c r="D6" i="20" a="1"/>
  <c r="D6" i="20" s="1"/>
  <c r="C7" i="20" a="1"/>
  <c r="C7" i="20" s="1"/>
  <c r="D7" i="20" a="1"/>
  <c r="D7" i="20" s="1"/>
  <c r="C8" i="20" a="1"/>
  <c r="C8" i="20" s="1"/>
  <c r="D8" i="20" a="1"/>
  <c r="D8" i="20" s="1"/>
  <c r="D4" i="20" a="1"/>
  <c r="D4" i="20" s="1"/>
  <c r="C4" i="20" a="1"/>
  <c r="C4" i="20" s="1"/>
  <c r="C10" i="20" a="1"/>
  <c r="C10" i="20" s="1"/>
  <c r="D10" i="20" a="1"/>
  <c r="D10" i="20" s="1"/>
  <c r="C11" i="20" a="1"/>
  <c r="C11" i="20" s="1"/>
  <c r="D11" i="20" a="1"/>
  <c r="D11" i="20" s="1"/>
  <c r="D9" i="20" a="1"/>
  <c r="D9" i="20" s="1"/>
  <c r="C9" i="20" a="1"/>
  <c r="C9" i="20" s="1"/>
  <c r="C17" i="20" a="1"/>
  <c r="C17" i="20" s="1"/>
  <c r="D17" i="20" a="1"/>
  <c r="D17" i="20" s="1"/>
  <c r="C18" i="20" a="1"/>
  <c r="C18" i="20" s="1"/>
  <c r="D18" i="20" a="1"/>
  <c r="D18" i="20" s="1"/>
  <c r="C19" i="20" a="1"/>
  <c r="C19" i="20" s="1"/>
  <c r="D19" i="20" a="1"/>
  <c r="D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D16" i="20" a="1"/>
  <c r="D16" i="20" s="1"/>
  <c r="C16" i="20" a="1"/>
  <c r="C16" i="20" s="1"/>
  <c r="K23" i="19" a="1"/>
  <c r="K23" i="19" s="1"/>
  <c r="L23" i="19" a="1"/>
  <c r="L23" i="19" s="1"/>
  <c r="K24" i="19" a="1"/>
  <c r="K24" i="19" s="1"/>
  <c r="L24" i="19" a="1"/>
  <c r="L24" i="19" s="1"/>
  <c r="K25" i="19" a="1"/>
  <c r="K25" i="19" s="1"/>
  <c r="L25" i="19" a="1"/>
  <c r="L25" i="19" s="1"/>
  <c r="K26" i="19" a="1"/>
  <c r="K26" i="19" s="1"/>
  <c r="L26" i="19" a="1"/>
  <c r="L26" i="19" s="1"/>
  <c r="K27" i="19" a="1"/>
  <c r="K27" i="19" s="1"/>
  <c r="L27" i="19" a="1"/>
  <c r="L27" i="19" s="1"/>
  <c r="K28" i="19" a="1"/>
  <c r="K28" i="19" s="1"/>
  <c r="L28" i="19" a="1"/>
  <c r="L28" i="19" s="1"/>
  <c r="K29" i="19" a="1"/>
  <c r="K29" i="19" s="1"/>
  <c r="L29" i="19" a="1"/>
  <c r="L29" i="19" s="1"/>
  <c r="K30" i="19" a="1"/>
  <c r="K30" i="19" s="1"/>
  <c r="L30" i="19" a="1"/>
  <c r="L30" i="19" s="1"/>
  <c r="K31" i="19" a="1"/>
  <c r="K31" i="19" s="1"/>
  <c r="L31" i="19" a="1"/>
  <c r="L31" i="19" s="1"/>
  <c r="K32" i="19" a="1"/>
  <c r="K32" i="19" s="1"/>
  <c r="L32" i="19" a="1"/>
  <c r="L32" i="19" s="1"/>
  <c r="K33" i="19" a="1"/>
  <c r="K33" i="19" s="1"/>
  <c r="L33" i="19" a="1"/>
  <c r="L33" i="19" s="1"/>
  <c r="K34" i="19" a="1"/>
  <c r="K34" i="19" s="1"/>
  <c r="L34" i="19" a="1"/>
  <c r="L34" i="19" s="1"/>
  <c r="L22" i="19" a="1"/>
  <c r="L22" i="19" s="1"/>
  <c r="K22" i="19" a="1"/>
  <c r="K22" i="19" s="1"/>
  <c r="K4" i="19" a="1"/>
  <c r="K4" i="19" s="1"/>
  <c r="L4" i="19" a="1"/>
  <c r="L4" i="19" s="1"/>
  <c r="K5" i="19" a="1"/>
  <c r="K5" i="19" s="1"/>
  <c r="L5" i="19" a="1"/>
  <c r="L5" i="19" s="1"/>
  <c r="K6" i="19" a="1"/>
  <c r="K6" i="19" s="1"/>
  <c r="L6" i="19" a="1"/>
  <c r="L6" i="19" s="1"/>
  <c r="K7" i="19" a="1"/>
  <c r="K7" i="19" s="1"/>
  <c r="L7" i="19" a="1"/>
  <c r="L7" i="19" s="1"/>
  <c r="K8" i="19" a="1"/>
  <c r="K8" i="19" s="1"/>
  <c r="L8" i="19" a="1"/>
  <c r="L8" i="19" s="1"/>
  <c r="K9" i="19" a="1"/>
  <c r="K9" i="19" s="1"/>
  <c r="L9" i="19" a="1"/>
  <c r="L9" i="19" s="1"/>
  <c r="K10" i="19" a="1"/>
  <c r="K10" i="19" s="1"/>
  <c r="L10" i="19" a="1"/>
  <c r="L10" i="19" s="1"/>
  <c r="K11" i="19" a="1"/>
  <c r="K11" i="19" s="1"/>
  <c r="L11" i="19" a="1"/>
  <c r="L11" i="19" s="1"/>
  <c r="K12" i="19" a="1"/>
  <c r="K12" i="19" s="1"/>
  <c r="L12" i="19" a="1"/>
  <c r="L12" i="19" s="1"/>
  <c r="K13" i="19" a="1"/>
  <c r="K13" i="19" s="1"/>
  <c r="L13" i="19" a="1"/>
  <c r="L13" i="19" s="1"/>
  <c r="K14" i="19" a="1"/>
  <c r="K14" i="19" s="1"/>
  <c r="L14" i="19" a="1"/>
  <c r="L14" i="19" s="1"/>
  <c r="K15" i="19" a="1"/>
  <c r="K15" i="19" s="1"/>
  <c r="L15" i="19" a="1"/>
  <c r="L15" i="19" s="1"/>
  <c r="K16" i="19" a="1"/>
  <c r="K16" i="19" s="1"/>
  <c r="L16" i="19" a="1"/>
  <c r="L16" i="19" s="1"/>
  <c r="K17" i="19" a="1"/>
  <c r="K17" i="19" s="1"/>
  <c r="L17" i="19" a="1"/>
  <c r="L17" i="19" s="1"/>
  <c r="K18" i="19" a="1"/>
  <c r="K18" i="19" s="1"/>
  <c r="L18" i="19" a="1"/>
  <c r="L18" i="19" s="1"/>
  <c r="K19" i="19" a="1"/>
  <c r="K19" i="19" s="1"/>
  <c r="L19" i="19" a="1"/>
  <c r="L19" i="19" s="1"/>
  <c r="K20" i="19" a="1"/>
  <c r="K20" i="19" s="1"/>
  <c r="L20" i="19" a="1"/>
  <c r="L20" i="19" s="1"/>
  <c r="K21" i="19" a="1"/>
  <c r="K21" i="19" s="1"/>
  <c r="L21" i="19" a="1"/>
  <c r="L21" i="19" s="1"/>
  <c r="L3" i="19" a="1"/>
  <c r="L3" i="19" s="1"/>
  <c r="K3" i="19" a="1"/>
  <c r="K3" i="19" s="1"/>
  <c r="C11" i="19" a="1"/>
  <c r="C11" i="19" s="1"/>
  <c r="D11" i="19" a="1"/>
  <c r="D11" i="19" s="1"/>
  <c r="C12" i="19" a="1"/>
  <c r="C12" i="19" s="1"/>
  <c r="D12" i="19" a="1"/>
  <c r="D12" i="19" s="1"/>
  <c r="C13" i="19" a="1"/>
  <c r="C13" i="19" s="1"/>
  <c r="D13" i="19" a="1"/>
  <c r="D13" i="19" s="1"/>
  <c r="C14" i="19" a="1"/>
  <c r="C14" i="19" s="1"/>
  <c r="D14" i="19" a="1"/>
  <c r="D14" i="19" s="1"/>
  <c r="C15" i="19" a="1"/>
  <c r="C15" i="19" s="1"/>
  <c r="D15" i="19" a="1"/>
  <c r="D15" i="19" s="1"/>
  <c r="C16" i="19" a="1"/>
  <c r="C16" i="19" s="1"/>
  <c r="D16" i="19" a="1"/>
  <c r="D16" i="19" s="1"/>
  <c r="C17" i="19" a="1"/>
  <c r="C17" i="19" s="1"/>
  <c r="D17" i="19" a="1"/>
  <c r="D17" i="19" s="1"/>
  <c r="C18" i="19" a="1"/>
  <c r="C18" i="19" s="1"/>
  <c r="D18" i="19" a="1"/>
  <c r="D18" i="19" s="1"/>
  <c r="C19" i="19" a="1"/>
  <c r="C19" i="19" s="1"/>
  <c r="D19" i="19" a="1"/>
  <c r="D19" i="19" s="1"/>
  <c r="C20" i="19" a="1"/>
  <c r="C20" i="19" s="1"/>
  <c r="D20" i="19" a="1"/>
  <c r="D20" i="19" s="1"/>
  <c r="C21" i="19" a="1"/>
  <c r="C21" i="19" s="1"/>
  <c r="D21" i="19" a="1"/>
  <c r="D21" i="19" s="1"/>
  <c r="C22" i="19" a="1"/>
  <c r="C22" i="19" s="1"/>
  <c r="D22" i="19" a="1"/>
  <c r="D22" i="19" s="1"/>
  <c r="C23" i="19" a="1"/>
  <c r="C23" i="19" s="1"/>
  <c r="D23" i="19" a="1"/>
  <c r="D23" i="19" s="1"/>
  <c r="C24" i="19" a="1"/>
  <c r="C24" i="19" s="1"/>
  <c r="D24" i="19" a="1"/>
  <c r="D24" i="19" s="1"/>
  <c r="C25" i="19" a="1"/>
  <c r="C25" i="19" s="1"/>
  <c r="D25" i="19" a="1"/>
  <c r="D25" i="19" s="1"/>
  <c r="C26" i="19" a="1"/>
  <c r="C26" i="19" s="1"/>
  <c r="D26" i="19" a="1"/>
  <c r="D26" i="19" s="1"/>
  <c r="C27" i="19" a="1"/>
  <c r="C27" i="19" s="1"/>
  <c r="D27" i="19" a="1"/>
  <c r="D27" i="19" s="1"/>
  <c r="C28" i="19" a="1"/>
  <c r="C28" i="19" s="1"/>
  <c r="D28" i="19" a="1"/>
  <c r="D28" i="19" s="1"/>
  <c r="C29" i="19" a="1"/>
  <c r="C29" i="19" s="1"/>
  <c r="D29" i="19" a="1"/>
  <c r="D29" i="19" s="1"/>
  <c r="C30" i="19" a="1"/>
  <c r="C30" i="19" s="1"/>
  <c r="D30" i="19" a="1"/>
  <c r="D30" i="19" s="1"/>
  <c r="C31" i="19" a="1"/>
  <c r="C31" i="19" s="1"/>
  <c r="D31" i="19" a="1"/>
  <c r="D31" i="19" s="1"/>
  <c r="C32" i="19" a="1"/>
  <c r="C32" i="19" s="1"/>
  <c r="D32" i="19" a="1"/>
  <c r="D32" i="19" s="1"/>
  <c r="C33" i="19" a="1"/>
  <c r="C33" i="19" s="1"/>
  <c r="D33" i="19" a="1"/>
  <c r="D33" i="19" s="1"/>
  <c r="C34" i="19" a="1"/>
  <c r="C34" i="19" s="1"/>
  <c r="D34" i="19" a="1"/>
  <c r="D34" i="19" s="1"/>
  <c r="D10" i="19" a="1"/>
  <c r="D10" i="19" s="1"/>
  <c r="C10" i="19" a="1"/>
  <c r="C10" i="19" s="1"/>
  <c r="C4" i="19" a="1"/>
  <c r="C4" i="19" s="1"/>
  <c r="D4" i="19" a="1"/>
  <c r="D4" i="19" s="1"/>
  <c r="C5" i="19" a="1"/>
  <c r="C5" i="19" s="1"/>
  <c r="D5" i="19" a="1"/>
  <c r="D5" i="19" s="1"/>
  <c r="C6" i="19" a="1"/>
  <c r="C6" i="19" s="1"/>
  <c r="D6" i="19" a="1"/>
  <c r="D6" i="19" s="1"/>
  <c r="C7" i="19" a="1"/>
  <c r="C7" i="19" s="1"/>
  <c r="D7" i="19" a="1"/>
  <c r="D7" i="19" s="1"/>
  <c r="C8" i="19" a="1"/>
  <c r="C8" i="19" s="1"/>
  <c r="D8" i="19" a="1"/>
  <c r="D8" i="19" s="1"/>
  <c r="C9" i="19" a="1"/>
  <c r="C9" i="19" s="1"/>
  <c r="D9" i="19" a="1"/>
  <c r="D9" i="19" s="1"/>
  <c r="D3" i="19" a="1"/>
  <c r="D3" i="19" s="1"/>
  <c r="C3" i="19" a="1"/>
  <c r="C3" i="19" s="1"/>
  <c r="K40" i="18" a="1"/>
  <c r="K40" i="18" s="1"/>
  <c r="L40" i="18" a="1"/>
  <c r="L40" i="18" s="1"/>
  <c r="K41" i="18" a="1"/>
  <c r="K41" i="18" s="1"/>
  <c r="L41" i="18" a="1"/>
  <c r="L41" i="18" s="1"/>
  <c r="K42" i="18" a="1"/>
  <c r="K42" i="18" s="1"/>
  <c r="L42" i="18" a="1"/>
  <c r="L42" i="18" s="1"/>
  <c r="K43" i="18" a="1"/>
  <c r="K43" i="18" s="1"/>
  <c r="L43" i="18" a="1"/>
  <c r="L43" i="18" s="1"/>
  <c r="K44" i="18" a="1"/>
  <c r="K44" i="18" s="1"/>
  <c r="L44" i="18" a="1"/>
  <c r="L44" i="18" s="1"/>
  <c r="K45" i="18" a="1"/>
  <c r="K45" i="18" s="1"/>
  <c r="L45" i="18" a="1"/>
  <c r="L45" i="18" s="1"/>
  <c r="K46" i="18" a="1"/>
  <c r="K46" i="18" s="1"/>
  <c r="L46" i="18" a="1"/>
  <c r="L46" i="18" s="1"/>
  <c r="N46" i="18" s="1" a="1"/>
  <c r="N46" i="18" s="1"/>
  <c r="K47" i="18" a="1"/>
  <c r="K47" i="18" s="1"/>
  <c r="L47" i="18" a="1"/>
  <c r="L47" i="18" s="1"/>
  <c r="K48" i="18" a="1"/>
  <c r="K48" i="18" s="1"/>
  <c r="L48" i="18" a="1"/>
  <c r="L48" i="18" s="1"/>
  <c r="K49" i="18" a="1"/>
  <c r="K49" i="18" s="1"/>
  <c r="L49" i="18" a="1"/>
  <c r="L49" i="18" s="1"/>
  <c r="K50" i="18" a="1"/>
  <c r="K50" i="18" s="1"/>
  <c r="L50" i="18" a="1"/>
  <c r="L50" i="18" s="1"/>
  <c r="K51" i="18" a="1"/>
  <c r="K51" i="18" s="1"/>
  <c r="L51" i="18" a="1"/>
  <c r="L51" i="18" s="1"/>
  <c r="K52" i="18" a="1"/>
  <c r="K52" i="18" s="1"/>
  <c r="L52" i="18" a="1"/>
  <c r="L52" i="18" s="1"/>
  <c r="K53" i="18" a="1"/>
  <c r="K53" i="18" s="1"/>
  <c r="L53" i="18" a="1"/>
  <c r="L53" i="18" s="1"/>
  <c r="K54" i="18" a="1"/>
  <c r="K54" i="18" s="1"/>
  <c r="L54" i="18" a="1"/>
  <c r="L54" i="18" s="1"/>
  <c r="L39" i="18" a="1"/>
  <c r="L39" i="18" s="1"/>
  <c r="K39" i="18" a="1"/>
  <c r="K39" i="18" s="1"/>
  <c r="K4" i="18" a="1"/>
  <c r="K4" i="18" s="1"/>
  <c r="L4" i="18" a="1"/>
  <c r="L4" i="18" s="1"/>
  <c r="K5" i="18" a="1"/>
  <c r="K5" i="18" s="1"/>
  <c r="L5" i="18" a="1"/>
  <c r="L5" i="18" s="1"/>
  <c r="K6" i="18" a="1"/>
  <c r="K6" i="18" s="1"/>
  <c r="L6" i="18" a="1"/>
  <c r="L6" i="18" s="1"/>
  <c r="K7" i="18" a="1"/>
  <c r="K7" i="18" s="1"/>
  <c r="L7" i="18" a="1"/>
  <c r="L7" i="18" s="1"/>
  <c r="K8" i="18" a="1"/>
  <c r="K8" i="18" s="1"/>
  <c r="L8" i="18" a="1"/>
  <c r="L8" i="18" s="1"/>
  <c r="K9" i="18" a="1"/>
  <c r="K9" i="18" s="1"/>
  <c r="L9" i="18" a="1"/>
  <c r="L9" i="18" s="1"/>
  <c r="K10" i="18" a="1"/>
  <c r="K10" i="18" s="1"/>
  <c r="L10" i="18" a="1"/>
  <c r="L10" i="18" s="1"/>
  <c r="K11" i="18" a="1"/>
  <c r="K11" i="18" s="1"/>
  <c r="L11" i="18" a="1"/>
  <c r="L11" i="18" s="1"/>
  <c r="K12" i="18" a="1"/>
  <c r="K12" i="18" s="1"/>
  <c r="L12" i="18" a="1"/>
  <c r="L12" i="18" s="1"/>
  <c r="K13" i="18" a="1"/>
  <c r="K13" i="18" s="1"/>
  <c r="L13" i="18" a="1"/>
  <c r="L13" i="18" s="1"/>
  <c r="K14" i="18" a="1"/>
  <c r="K14" i="18" s="1"/>
  <c r="L14" i="18" a="1"/>
  <c r="L14" i="18" s="1"/>
  <c r="K15" i="18" a="1"/>
  <c r="K15" i="18" s="1"/>
  <c r="L15" i="18" a="1"/>
  <c r="L15" i="18" s="1"/>
  <c r="K16" i="18" a="1"/>
  <c r="K16" i="18" s="1"/>
  <c r="L16" i="18" a="1"/>
  <c r="L16" i="18" s="1"/>
  <c r="K17" i="18" a="1"/>
  <c r="K17" i="18" s="1"/>
  <c r="L17" i="18" a="1"/>
  <c r="L17" i="18" s="1"/>
  <c r="K18" i="18" a="1"/>
  <c r="K18" i="18" s="1"/>
  <c r="L18" i="18" a="1"/>
  <c r="L18" i="18" s="1"/>
  <c r="K19" i="18" a="1"/>
  <c r="K19" i="18" s="1"/>
  <c r="L19" i="18" a="1"/>
  <c r="L19" i="18" s="1"/>
  <c r="K20" i="18" a="1"/>
  <c r="K20" i="18" s="1"/>
  <c r="L20" i="18" a="1"/>
  <c r="L20" i="18" s="1"/>
  <c r="K21" i="18" a="1"/>
  <c r="K21" i="18" s="1"/>
  <c r="L21" i="18" a="1"/>
  <c r="L21" i="18" s="1"/>
  <c r="K22" i="18" a="1"/>
  <c r="K22" i="18" s="1"/>
  <c r="L22" i="18" a="1"/>
  <c r="L22" i="18" s="1"/>
  <c r="K23" i="18" a="1"/>
  <c r="K23" i="18" s="1"/>
  <c r="L23" i="18" a="1"/>
  <c r="L23" i="18" s="1"/>
  <c r="K24" i="18" a="1"/>
  <c r="K24" i="18" s="1"/>
  <c r="L24" i="18" a="1"/>
  <c r="L24" i="18" s="1"/>
  <c r="K25" i="18" a="1"/>
  <c r="K25" i="18" s="1"/>
  <c r="L25" i="18" a="1"/>
  <c r="L25" i="18" s="1"/>
  <c r="K26" i="18" a="1"/>
  <c r="K26" i="18" s="1"/>
  <c r="L26" i="18" a="1"/>
  <c r="L26" i="18" s="1"/>
  <c r="K27" i="18" a="1"/>
  <c r="K27" i="18" s="1"/>
  <c r="L27" i="18" a="1"/>
  <c r="L27" i="18" s="1"/>
  <c r="K28" i="18" a="1"/>
  <c r="K28" i="18" s="1"/>
  <c r="L28" i="18" a="1"/>
  <c r="L28" i="18" s="1"/>
  <c r="K29" i="18" a="1"/>
  <c r="K29" i="18" s="1"/>
  <c r="L29" i="18" a="1"/>
  <c r="L29" i="18" s="1"/>
  <c r="K30" i="18" a="1"/>
  <c r="K30" i="18" s="1"/>
  <c r="L30" i="18" a="1"/>
  <c r="L30" i="18" s="1"/>
  <c r="K31" i="18" a="1"/>
  <c r="K31" i="18" s="1"/>
  <c r="L31" i="18" a="1"/>
  <c r="L31" i="18" s="1"/>
  <c r="K32" i="18" a="1"/>
  <c r="K32" i="18" s="1"/>
  <c r="L32" i="18" a="1"/>
  <c r="L32" i="18" s="1"/>
  <c r="K33" i="18" a="1"/>
  <c r="K33" i="18" s="1"/>
  <c r="L33" i="18" a="1"/>
  <c r="L33" i="18" s="1"/>
  <c r="K34" i="18" a="1"/>
  <c r="K34" i="18" s="1"/>
  <c r="L34" i="18" a="1"/>
  <c r="L34" i="18" s="1"/>
  <c r="K35" i="18" a="1"/>
  <c r="K35" i="18" s="1"/>
  <c r="L35" i="18" a="1"/>
  <c r="L35" i="18" s="1"/>
  <c r="K36" i="18" a="1"/>
  <c r="K36" i="18" s="1"/>
  <c r="L36" i="18" a="1"/>
  <c r="L36" i="18" s="1"/>
  <c r="K37" i="18" a="1"/>
  <c r="K37" i="18" s="1"/>
  <c r="L37" i="18" a="1"/>
  <c r="L37" i="18" s="1"/>
  <c r="K38" i="18" a="1"/>
  <c r="K38" i="18" s="1"/>
  <c r="L38" i="18" a="1"/>
  <c r="L38" i="18" s="1"/>
  <c r="O52" i="18"/>
  <c r="C45" i="18" a="1"/>
  <c r="C45" i="18" s="1"/>
  <c r="D45" i="18" a="1"/>
  <c r="D45" i="18" s="1"/>
  <c r="C46" i="18" a="1"/>
  <c r="C46" i="18" s="1"/>
  <c r="D46" i="18" a="1"/>
  <c r="D46" i="18" s="1"/>
  <c r="C47" i="18" a="1"/>
  <c r="C47" i="18" s="1"/>
  <c r="D47" i="18" a="1"/>
  <c r="D47" i="18" s="1"/>
  <c r="C48" i="18" a="1"/>
  <c r="C48" i="18" s="1"/>
  <c r="D48" i="18" a="1"/>
  <c r="D48" i="18" s="1"/>
  <c r="C49" i="18" a="1"/>
  <c r="C49" i="18" s="1"/>
  <c r="D49" i="18" a="1"/>
  <c r="D49" i="18" s="1"/>
  <c r="C50" i="18" a="1"/>
  <c r="C50" i="18" s="1"/>
  <c r="D50" i="18" a="1"/>
  <c r="D50" i="18" s="1"/>
  <c r="C51" i="18" a="1"/>
  <c r="C51" i="18" s="1"/>
  <c r="D51" i="18" a="1"/>
  <c r="D51" i="18" s="1"/>
  <c r="C52" i="18" a="1"/>
  <c r="C52" i="18" s="1"/>
  <c r="D52" i="18" a="1"/>
  <c r="D52" i="18" s="1"/>
  <c r="C53" i="18" a="1"/>
  <c r="C53" i="18" s="1"/>
  <c r="D53" i="18" a="1"/>
  <c r="D53" i="18" s="1"/>
  <c r="C54" i="18" a="1"/>
  <c r="C54" i="18" s="1"/>
  <c r="D54" i="18" a="1"/>
  <c r="D54" i="18" s="1"/>
  <c r="L3" i="18" a="1"/>
  <c r="L3" i="18" s="1"/>
  <c r="K3" i="18" a="1"/>
  <c r="K3" i="18" s="1"/>
  <c r="C20" i="18" a="1"/>
  <c r="C20" i="18" s="1"/>
  <c r="D20" i="18" a="1"/>
  <c r="D20" i="18" s="1"/>
  <c r="C21" i="18" a="1"/>
  <c r="C21" i="18" s="1"/>
  <c r="D21" i="18" a="1"/>
  <c r="D21" i="18" s="1"/>
  <c r="C22" i="18" a="1"/>
  <c r="C22" i="18" s="1"/>
  <c r="D22" i="18" a="1"/>
  <c r="D22" i="18" s="1"/>
  <c r="C23" i="18" a="1"/>
  <c r="C23" i="18" s="1"/>
  <c r="D23" i="18" a="1"/>
  <c r="D23" i="18" s="1"/>
  <c r="C24" i="18" a="1"/>
  <c r="C24" i="18" s="1"/>
  <c r="D24" i="18" a="1"/>
  <c r="D24" i="18" s="1"/>
  <c r="C25" i="18" a="1"/>
  <c r="C25" i="18" s="1"/>
  <c r="D25" i="18" a="1"/>
  <c r="D25" i="18" s="1"/>
  <c r="C26" i="18" a="1"/>
  <c r="C26" i="18" s="1"/>
  <c r="D26" i="18" a="1"/>
  <c r="D26" i="18" s="1"/>
  <c r="C27" i="18" a="1"/>
  <c r="C27" i="18" s="1"/>
  <c r="D27" i="18" a="1"/>
  <c r="D27" i="18" s="1"/>
  <c r="C28" i="18" a="1"/>
  <c r="C28" i="18" s="1"/>
  <c r="D28" i="18" a="1"/>
  <c r="D28" i="18" s="1"/>
  <c r="C29" i="18" a="1"/>
  <c r="C29" i="18" s="1"/>
  <c r="D29" i="18" a="1"/>
  <c r="D29" i="18" s="1"/>
  <c r="C30" i="18" a="1"/>
  <c r="C30" i="18" s="1"/>
  <c r="D30" i="18" a="1"/>
  <c r="D30" i="18" s="1"/>
  <c r="C31" i="18" a="1"/>
  <c r="C31" i="18" s="1"/>
  <c r="D31" i="18" a="1"/>
  <c r="D31" i="18" s="1"/>
  <c r="C32" i="18" a="1"/>
  <c r="C32" i="18" s="1"/>
  <c r="D32" i="18" a="1"/>
  <c r="D32" i="18" s="1"/>
  <c r="C33" i="18" a="1"/>
  <c r="C33" i="18" s="1"/>
  <c r="D33" i="18" a="1"/>
  <c r="D33" i="18" s="1"/>
  <c r="C34" i="18" a="1"/>
  <c r="C34" i="18" s="1"/>
  <c r="D34" i="18" a="1"/>
  <c r="D34" i="18" s="1"/>
  <c r="C35" i="18" a="1"/>
  <c r="C35" i="18" s="1"/>
  <c r="D35" i="18" a="1"/>
  <c r="D35" i="18" s="1"/>
  <c r="C36" i="18" a="1"/>
  <c r="C36" i="18" s="1"/>
  <c r="D36" i="18" a="1"/>
  <c r="D36" i="18" s="1"/>
  <c r="C37" i="18" a="1"/>
  <c r="C37" i="18" s="1"/>
  <c r="D37" i="18" a="1"/>
  <c r="D37" i="18" s="1"/>
  <c r="C38" i="18" a="1"/>
  <c r="C38" i="18" s="1"/>
  <c r="D38" i="18" a="1"/>
  <c r="D38" i="18" s="1"/>
  <c r="C39" i="18" a="1"/>
  <c r="C39" i="18" s="1"/>
  <c r="D39" i="18" a="1"/>
  <c r="D39" i="18" s="1"/>
  <c r="C40" i="18" a="1"/>
  <c r="C40" i="18" s="1"/>
  <c r="D40" i="18" a="1"/>
  <c r="D40" i="18" s="1"/>
  <c r="C41" i="18" a="1"/>
  <c r="C41" i="18" s="1"/>
  <c r="D41" i="18" a="1"/>
  <c r="D41" i="18" s="1"/>
  <c r="C42" i="18" a="1"/>
  <c r="C42" i="18" s="1"/>
  <c r="D42" i="18" a="1"/>
  <c r="D42" i="18" s="1"/>
  <c r="C43" i="18" a="1"/>
  <c r="C43" i="18" s="1"/>
  <c r="D43" i="18" a="1"/>
  <c r="D43" i="18" s="1"/>
  <c r="C44" i="18" a="1"/>
  <c r="C44" i="18" s="1"/>
  <c r="D44" i="18" a="1"/>
  <c r="D44" i="18" s="1"/>
  <c r="D19" i="18" a="1"/>
  <c r="D19" i="18" s="1"/>
  <c r="C19" i="18" a="1"/>
  <c r="C19" i="18" s="1"/>
  <c r="C4" i="18" a="1"/>
  <c r="C4" i="18" s="1"/>
  <c r="D4" i="18" a="1"/>
  <c r="D4" i="18" s="1"/>
  <c r="C5" i="18" a="1"/>
  <c r="C5" i="18" s="1"/>
  <c r="D5" i="18" a="1"/>
  <c r="D5" i="18" s="1"/>
  <c r="C6" i="18" a="1"/>
  <c r="C6" i="18" s="1"/>
  <c r="D6" i="18" a="1"/>
  <c r="D6" i="18" s="1"/>
  <c r="C7" i="18" a="1"/>
  <c r="C7" i="18" s="1"/>
  <c r="D7" i="18" a="1"/>
  <c r="D7" i="18" s="1"/>
  <c r="C8" i="18" a="1"/>
  <c r="C8" i="18" s="1"/>
  <c r="D8" i="18" a="1"/>
  <c r="D8" i="18" s="1"/>
  <c r="C9" i="18" a="1"/>
  <c r="C9" i="18" s="1"/>
  <c r="D9" i="18" a="1"/>
  <c r="D9" i="18" s="1"/>
  <c r="C10" i="18" a="1"/>
  <c r="C10" i="18" s="1"/>
  <c r="D10" i="18" a="1"/>
  <c r="D10" i="18" s="1"/>
  <c r="C11" i="18" a="1"/>
  <c r="C11" i="18" s="1"/>
  <c r="D11" i="18" a="1"/>
  <c r="D11" i="18" s="1"/>
  <c r="C12" i="18" a="1"/>
  <c r="C12" i="18" s="1"/>
  <c r="D12" i="18" a="1"/>
  <c r="D12" i="18" s="1"/>
  <c r="C13" i="18" a="1"/>
  <c r="C13" i="18" s="1"/>
  <c r="D13" i="18" a="1"/>
  <c r="D13" i="18" s="1"/>
  <c r="C14" i="18" a="1"/>
  <c r="C14" i="18" s="1"/>
  <c r="D14" i="18" a="1"/>
  <c r="D14" i="18" s="1"/>
  <c r="C15" i="18" a="1"/>
  <c r="C15" i="18" s="1"/>
  <c r="D15" i="18" a="1"/>
  <c r="D15" i="18" s="1"/>
  <c r="C16" i="18" a="1"/>
  <c r="C16" i="18" s="1"/>
  <c r="D16" i="18" a="1"/>
  <c r="D16" i="18" s="1"/>
  <c r="C17" i="18" a="1"/>
  <c r="C17" i="18" s="1"/>
  <c r="D17" i="18" a="1"/>
  <c r="D17" i="18" s="1"/>
  <c r="C18" i="18" a="1"/>
  <c r="C18" i="18" s="1"/>
  <c r="D18" i="18" a="1"/>
  <c r="D18" i="18" s="1"/>
  <c r="D3" i="18" a="1"/>
  <c r="D3" i="18" s="1"/>
  <c r="C3" i="18" a="1"/>
  <c r="C3" i="18" s="1"/>
  <c r="K19" i="16" a="1"/>
  <c r="K19" i="16" s="1"/>
  <c r="L19" i="16" a="1"/>
  <c r="L19" i="16" s="1"/>
  <c r="K20" i="16" a="1"/>
  <c r="K20" i="16" s="1"/>
  <c r="L20" i="16" a="1"/>
  <c r="L20" i="16" s="1"/>
  <c r="K21" i="16" a="1"/>
  <c r="K21" i="16" s="1"/>
  <c r="L21" i="16" a="1"/>
  <c r="L21" i="16" s="1"/>
  <c r="K6" i="16" a="1"/>
  <c r="K6" i="16" s="1"/>
  <c r="L6" i="16" a="1"/>
  <c r="L6" i="16" s="1"/>
  <c r="K7" i="16" a="1"/>
  <c r="K7" i="16" s="1"/>
  <c r="L7" i="16" a="1"/>
  <c r="L7" i="16" s="1"/>
  <c r="K8" i="16" a="1"/>
  <c r="K8" i="16" s="1"/>
  <c r="L8" i="16" a="1"/>
  <c r="L8" i="16" s="1"/>
  <c r="K9" i="16" a="1"/>
  <c r="K9" i="16" s="1"/>
  <c r="L9" i="16" a="1"/>
  <c r="L9" i="16" s="1"/>
  <c r="K10" i="16" a="1"/>
  <c r="K10" i="16" s="1"/>
  <c r="L10" i="16" a="1"/>
  <c r="L10" i="16" s="1"/>
  <c r="K11" i="16" a="1"/>
  <c r="K11" i="16" s="1"/>
  <c r="L11" i="16" a="1"/>
  <c r="L11" i="16" s="1"/>
  <c r="K12" i="16" a="1"/>
  <c r="K12" i="16" s="1"/>
  <c r="L12" i="16" a="1"/>
  <c r="L12" i="16" s="1"/>
  <c r="K13" i="16" a="1"/>
  <c r="K13" i="16" s="1"/>
  <c r="L13" i="16" a="1"/>
  <c r="L13" i="16" s="1"/>
  <c r="K14" i="16" a="1"/>
  <c r="K14" i="16" s="1"/>
  <c r="L14" i="16" a="1"/>
  <c r="L14" i="16" s="1"/>
  <c r="K15" i="16" a="1"/>
  <c r="K15" i="16" s="1"/>
  <c r="L15" i="16" a="1"/>
  <c r="L15" i="16" s="1"/>
  <c r="K16" i="16" a="1"/>
  <c r="K16" i="16" s="1"/>
  <c r="L16" i="16" a="1"/>
  <c r="L16" i="16" s="1"/>
  <c r="K17" i="16" a="1"/>
  <c r="K17" i="16" s="1"/>
  <c r="L17" i="16" a="1"/>
  <c r="L17" i="16" s="1"/>
  <c r="K18" i="16" a="1"/>
  <c r="K18" i="16" s="1"/>
  <c r="L18" i="16" a="1"/>
  <c r="L18" i="16" s="1"/>
  <c r="L5" i="16" a="1"/>
  <c r="L5" i="16" s="1"/>
  <c r="K5" i="16" a="1"/>
  <c r="K5" i="16" s="1"/>
  <c r="K4" i="16" a="1"/>
  <c r="K4" i="16" s="1"/>
  <c r="L4" i="16" a="1"/>
  <c r="L4" i="16" s="1"/>
  <c r="L3" i="16" a="1"/>
  <c r="L3" i="16" s="1"/>
  <c r="K3" i="16" a="1"/>
  <c r="K3" i="16" s="1"/>
  <c r="C20" i="16" a="1"/>
  <c r="C20" i="16" s="1"/>
  <c r="D20" i="16" a="1"/>
  <c r="D20" i="16" s="1"/>
  <c r="C21" i="16" a="1"/>
  <c r="C21" i="16" s="1"/>
  <c r="D21" i="16" a="1"/>
  <c r="D21" i="16" s="1"/>
  <c r="D19" i="16" a="1"/>
  <c r="D19" i="16" s="1"/>
  <c r="C19" i="16" a="1"/>
  <c r="C19" i="16" s="1"/>
  <c r="C4" i="16" a="1"/>
  <c r="C4" i="16" s="1"/>
  <c r="D4" i="16" a="1"/>
  <c r="D4" i="16" s="1"/>
  <c r="C5" i="16" a="1"/>
  <c r="C5" i="16" s="1"/>
  <c r="D5" i="16" a="1"/>
  <c r="D5" i="16" s="1"/>
  <c r="C6" i="16" a="1"/>
  <c r="C6" i="16" s="1"/>
  <c r="D6" i="16" a="1"/>
  <c r="D6" i="16" s="1"/>
  <c r="C7" i="16" a="1"/>
  <c r="C7" i="16" s="1"/>
  <c r="D7" i="16" a="1"/>
  <c r="D7" i="16" s="1"/>
  <c r="C8" i="16" a="1"/>
  <c r="C8" i="16" s="1"/>
  <c r="D8" i="16" a="1"/>
  <c r="D8" i="16" s="1"/>
  <c r="C9" i="16" a="1"/>
  <c r="C9" i="16" s="1"/>
  <c r="D9" i="16" a="1"/>
  <c r="D9" i="16" s="1"/>
  <c r="C10" i="16" a="1"/>
  <c r="C10" i="16" s="1"/>
  <c r="D10" i="16" a="1"/>
  <c r="D10" i="16" s="1"/>
  <c r="C11" i="16" a="1"/>
  <c r="C11" i="16" s="1"/>
  <c r="D11" i="16" a="1"/>
  <c r="D11" i="16" s="1"/>
  <c r="C12" i="16" a="1"/>
  <c r="C12" i="16" s="1"/>
  <c r="D12" i="16" a="1"/>
  <c r="D12" i="16" s="1"/>
  <c r="C13" i="16" a="1"/>
  <c r="C13" i="16" s="1"/>
  <c r="D13" i="16" a="1"/>
  <c r="D13" i="16" s="1"/>
  <c r="C14" i="16" a="1"/>
  <c r="C14" i="16" s="1"/>
  <c r="D14" i="16" a="1"/>
  <c r="D14" i="16" s="1"/>
  <c r="C15" i="16" a="1"/>
  <c r="C15" i="16" s="1"/>
  <c r="D15" i="16" a="1"/>
  <c r="D15" i="16" s="1"/>
  <c r="C16" i="16" a="1"/>
  <c r="C16" i="16" s="1"/>
  <c r="D16" i="16" a="1"/>
  <c r="D16" i="16" s="1"/>
  <c r="C17" i="16" a="1"/>
  <c r="C17" i="16" s="1"/>
  <c r="D17" i="16" a="1"/>
  <c r="D17" i="16" s="1"/>
  <c r="C18" i="16" a="1"/>
  <c r="C18" i="16" s="1"/>
  <c r="D18" i="16" a="1"/>
  <c r="D18" i="16" s="1"/>
  <c r="D3" i="16" a="1"/>
  <c r="D3" i="16" s="1"/>
  <c r="C3" i="16" a="1"/>
  <c r="C3" i="16" s="1"/>
  <c r="K22" i="15" a="1"/>
  <c r="K22" i="15" s="1"/>
  <c r="L22" i="15" a="1"/>
  <c r="L22" i="15" s="1"/>
  <c r="K23" i="15" a="1"/>
  <c r="K23" i="15" s="1"/>
  <c r="L23" i="15" a="1"/>
  <c r="L23" i="15" s="1"/>
  <c r="K24" i="15" a="1"/>
  <c r="K24" i="15" s="1"/>
  <c r="L24" i="15" a="1"/>
  <c r="L24" i="15" s="1"/>
  <c r="K25" i="15" a="1"/>
  <c r="K25" i="15" s="1"/>
  <c r="L25" i="15" a="1"/>
  <c r="L25" i="15" s="1"/>
  <c r="K26" i="15" a="1"/>
  <c r="K26" i="15" s="1"/>
  <c r="L26" i="15" a="1"/>
  <c r="L26" i="15" s="1"/>
  <c r="K27" i="15" a="1"/>
  <c r="K27" i="15" s="1"/>
  <c r="L27" i="15" a="1"/>
  <c r="L27" i="15" s="1"/>
  <c r="K28" i="15" a="1"/>
  <c r="K28" i="15" s="1"/>
  <c r="L28" i="15" a="1"/>
  <c r="L28" i="15" s="1"/>
  <c r="K29" i="15" a="1"/>
  <c r="K29" i="15" s="1"/>
  <c r="L29" i="15" a="1"/>
  <c r="L29" i="15" s="1"/>
  <c r="L21" i="15" a="1"/>
  <c r="L21" i="15" s="1"/>
  <c r="K21" i="15" a="1"/>
  <c r="K21" i="15" s="1"/>
  <c r="L20" i="15" a="1"/>
  <c r="L20" i="15" s="1"/>
  <c r="K20" i="15" a="1"/>
  <c r="K20" i="15" s="1"/>
  <c r="L19" i="15" a="1"/>
  <c r="L19" i="15" s="1"/>
  <c r="K19" i="15" a="1"/>
  <c r="K19" i="15" s="1"/>
  <c r="L18" i="15" a="1"/>
  <c r="L18" i="15" s="1"/>
  <c r="K18" i="15" a="1"/>
  <c r="K18" i="15" s="1"/>
  <c r="L17" i="15" a="1"/>
  <c r="L17" i="15" s="1"/>
  <c r="K17" i="15" a="1"/>
  <c r="K17" i="15" s="1"/>
  <c r="L16" i="15" a="1"/>
  <c r="L16" i="15" s="1"/>
  <c r="K16" i="15" a="1"/>
  <c r="K16" i="15" s="1"/>
  <c r="L15" i="15" a="1"/>
  <c r="L15" i="15" s="1"/>
  <c r="K15" i="15" a="1"/>
  <c r="K15" i="15" s="1"/>
  <c r="L14" i="15" a="1"/>
  <c r="L14" i="15" s="1"/>
  <c r="K14" i="15" a="1"/>
  <c r="K14" i="15" s="1"/>
  <c r="L13" i="15" a="1"/>
  <c r="L13" i="15" s="1"/>
  <c r="K13" i="15" a="1"/>
  <c r="K13" i="15" s="1"/>
  <c r="L12" i="15" a="1"/>
  <c r="L12" i="15" s="1"/>
  <c r="K12" i="15" a="1"/>
  <c r="K12" i="15" s="1"/>
  <c r="L11" i="15" a="1"/>
  <c r="L11" i="15" s="1"/>
  <c r="K11" i="15" a="1"/>
  <c r="K11" i="15" s="1"/>
  <c r="L10" i="15" a="1"/>
  <c r="L10" i="15" s="1"/>
  <c r="K10" i="15" a="1"/>
  <c r="K10" i="15" s="1"/>
  <c r="L9" i="15" a="1"/>
  <c r="L9" i="15" s="1"/>
  <c r="K9" i="15" a="1"/>
  <c r="K9" i="15" s="1"/>
  <c r="L8" i="15" a="1"/>
  <c r="L8" i="15" s="1"/>
  <c r="K8" i="15" a="1"/>
  <c r="K8" i="15" s="1"/>
  <c r="L7" i="15" a="1"/>
  <c r="L7" i="15" s="1"/>
  <c r="K7" i="15" a="1"/>
  <c r="K7" i="15" s="1"/>
  <c r="L6" i="15" a="1"/>
  <c r="L6" i="15" s="1"/>
  <c r="K6" i="15" a="1"/>
  <c r="K6" i="15" s="1"/>
  <c r="L5" i="15" a="1"/>
  <c r="L5" i="15" s="1"/>
  <c r="K5" i="15" a="1"/>
  <c r="K5" i="15" s="1"/>
  <c r="L4" i="15" a="1"/>
  <c r="L4" i="15" s="1"/>
  <c r="K4" i="15" a="1"/>
  <c r="K4" i="15" s="1"/>
  <c r="L3" i="15" a="1"/>
  <c r="L3" i="15" s="1"/>
  <c r="K3" i="15" a="1"/>
  <c r="K3" i="15" s="1"/>
  <c r="O49" i="15"/>
  <c r="O45" i="15"/>
  <c r="O44" i="15"/>
  <c r="O42" i="15"/>
  <c r="O41" i="15"/>
  <c r="I49" i="15" a="1"/>
  <c r="I49" i="15" s="1"/>
  <c r="L48" i="15" a="1"/>
  <c r="L48" i="15" s="1"/>
  <c r="K48" i="15" a="1"/>
  <c r="K48" i="15" s="1"/>
  <c r="L47" i="15" a="1"/>
  <c r="L47" i="15" s="1"/>
  <c r="K47" i="15" a="1"/>
  <c r="K47" i="15" s="1"/>
  <c r="L46" i="15" a="1"/>
  <c r="L46" i="15" s="1"/>
  <c r="K46" i="15" a="1"/>
  <c r="K46" i="15" s="1"/>
  <c r="I45" i="15" a="1"/>
  <c r="I45" i="15" s="1"/>
  <c r="I44" i="15" a="1"/>
  <c r="I44" i="15" s="1"/>
  <c r="L43" i="15" a="1"/>
  <c r="L43" i="15" s="1"/>
  <c r="K43" i="15" a="1"/>
  <c r="K43" i="15" s="1"/>
  <c r="I42" i="15" a="1"/>
  <c r="I42" i="15" s="1"/>
  <c r="I41" i="15" a="1"/>
  <c r="I41" i="15" s="1"/>
  <c r="L40" i="15" a="1"/>
  <c r="L40" i="15" s="1"/>
  <c r="K40" i="15" a="1"/>
  <c r="K40" i="15" s="1"/>
  <c r="L39" i="15" a="1"/>
  <c r="L39" i="15" s="1"/>
  <c r="K39" i="15" a="1"/>
  <c r="K39" i="15" s="1"/>
  <c r="L38" i="15" a="1"/>
  <c r="L38" i="15" s="1"/>
  <c r="K38" i="15" a="1"/>
  <c r="K38" i="15" s="1"/>
  <c r="L37" i="15" a="1"/>
  <c r="L37" i="15" s="1"/>
  <c r="K37" i="15" a="1"/>
  <c r="K37" i="15" s="1"/>
  <c r="L36" i="15" a="1"/>
  <c r="L36" i="15" s="1"/>
  <c r="K36" i="15" a="1"/>
  <c r="K36" i="15" s="1"/>
  <c r="L35" i="15" a="1"/>
  <c r="L35" i="15" s="1"/>
  <c r="K35" i="15" a="1"/>
  <c r="K35" i="15" s="1"/>
  <c r="L34" i="15" a="1"/>
  <c r="L34" i="15" s="1"/>
  <c r="K34" i="15" a="1"/>
  <c r="K34" i="15" s="1"/>
  <c r="L33" i="15" a="1"/>
  <c r="L33" i="15" s="1"/>
  <c r="K33" i="15" a="1"/>
  <c r="K33" i="15" s="1"/>
  <c r="L32" i="15" a="1"/>
  <c r="L32" i="15" s="1"/>
  <c r="K32" i="15" a="1"/>
  <c r="K32" i="15" s="1"/>
  <c r="L31" i="15" a="1"/>
  <c r="L31" i="15" s="1"/>
  <c r="K31" i="15" a="1"/>
  <c r="K31" i="15" s="1"/>
  <c r="L30" i="15" a="1"/>
  <c r="L30" i="15" s="1"/>
  <c r="K30" i="15" a="1"/>
  <c r="K30" i="15" s="1"/>
  <c r="C27" i="15" a="1"/>
  <c r="C27" i="15" s="1"/>
  <c r="D50" i="15" a="1"/>
  <c r="D50" i="15" s="1"/>
  <c r="C50" i="15" a="1"/>
  <c r="C50" i="15" s="1"/>
  <c r="D49" i="15" a="1"/>
  <c r="D49" i="15" s="1"/>
  <c r="C49" i="15" a="1"/>
  <c r="C49" i="15" s="1"/>
  <c r="D48" i="15" a="1"/>
  <c r="D48" i="15" s="1"/>
  <c r="C48" i="15" a="1"/>
  <c r="C48" i="15" s="1"/>
  <c r="D47" i="15" a="1"/>
  <c r="D47" i="15" s="1"/>
  <c r="C47" i="15" a="1"/>
  <c r="C47" i="15" s="1"/>
  <c r="D46" i="15" a="1"/>
  <c r="D46" i="15" s="1"/>
  <c r="C46" i="15" a="1"/>
  <c r="C46" i="15" s="1"/>
  <c r="D45" i="15" a="1"/>
  <c r="D45" i="15" s="1"/>
  <c r="C45" i="15" a="1"/>
  <c r="C45" i="15" s="1"/>
  <c r="D44" i="15" a="1"/>
  <c r="D44" i="15" s="1"/>
  <c r="C44" i="15" a="1"/>
  <c r="C44" i="15" s="1"/>
  <c r="D43" i="15" a="1"/>
  <c r="D43" i="15" s="1"/>
  <c r="C43" i="15" a="1"/>
  <c r="C43" i="15" s="1"/>
  <c r="D42" i="15" a="1"/>
  <c r="D42" i="15" s="1"/>
  <c r="C42" i="15" a="1"/>
  <c r="C42" i="15" s="1"/>
  <c r="D41" i="15" a="1"/>
  <c r="D41" i="15" s="1"/>
  <c r="C41" i="15" a="1"/>
  <c r="C41" i="15" s="1"/>
  <c r="D40" i="15" a="1"/>
  <c r="D40" i="15" s="1"/>
  <c r="C40" i="15" a="1"/>
  <c r="C40" i="15" s="1"/>
  <c r="D39" i="15" a="1"/>
  <c r="D39" i="15" s="1"/>
  <c r="C39" i="15" a="1"/>
  <c r="C39" i="15" s="1"/>
  <c r="D38" i="15" a="1"/>
  <c r="D38" i="15" s="1"/>
  <c r="C38" i="15" a="1"/>
  <c r="C38" i="15" s="1"/>
  <c r="D37" i="15" a="1"/>
  <c r="D37" i="15" s="1"/>
  <c r="C37" i="15" a="1"/>
  <c r="C37" i="15" s="1"/>
  <c r="D36" i="15" a="1"/>
  <c r="D36" i="15" s="1"/>
  <c r="C36" i="15" a="1"/>
  <c r="C36" i="15" s="1"/>
  <c r="D35" i="15" a="1"/>
  <c r="D35" i="15" s="1"/>
  <c r="C35" i="15" a="1"/>
  <c r="C35" i="15" s="1"/>
  <c r="C23" i="15" a="1"/>
  <c r="C23" i="15" s="1"/>
  <c r="D23" i="15" a="1"/>
  <c r="D23" i="15" s="1"/>
  <c r="C24" i="15" a="1"/>
  <c r="C24" i="15" s="1"/>
  <c r="D24" i="15" a="1"/>
  <c r="D24" i="15" s="1"/>
  <c r="C25" i="15" a="1"/>
  <c r="C25" i="15" s="1"/>
  <c r="D25" i="15" a="1"/>
  <c r="D25" i="15" s="1"/>
  <c r="C26" i="15" a="1"/>
  <c r="C26" i="15" s="1"/>
  <c r="D26" i="15" a="1"/>
  <c r="D26" i="15" s="1"/>
  <c r="D27" i="15" a="1"/>
  <c r="D27" i="15" s="1"/>
  <c r="C28" i="15" a="1"/>
  <c r="C28" i="15" s="1"/>
  <c r="D28" i="15" a="1"/>
  <c r="D28" i="15" s="1"/>
  <c r="C29" i="15" a="1"/>
  <c r="C29" i="15" s="1"/>
  <c r="D29" i="15" a="1"/>
  <c r="D29" i="15" s="1"/>
  <c r="C30" i="15" a="1"/>
  <c r="C30" i="15" s="1"/>
  <c r="D30" i="15" a="1"/>
  <c r="D30" i="15" s="1"/>
  <c r="C31" i="15" a="1"/>
  <c r="C31" i="15" s="1"/>
  <c r="D31" i="15" a="1"/>
  <c r="D31" i="15" s="1"/>
  <c r="C32" i="15" a="1"/>
  <c r="C32" i="15" s="1"/>
  <c r="D32" i="15" a="1"/>
  <c r="D32" i="15" s="1"/>
  <c r="C33" i="15" a="1"/>
  <c r="C33" i="15" s="1"/>
  <c r="D33" i="15" a="1"/>
  <c r="D33" i="15" s="1"/>
  <c r="C34" i="15" a="1"/>
  <c r="C34" i="15" s="1"/>
  <c r="D34" i="15" a="1"/>
  <c r="D34" i="15" s="1"/>
  <c r="D22" i="15" a="1"/>
  <c r="D22" i="15" s="1"/>
  <c r="C22" i="15" a="1"/>
  <c r="C22" i="15" s="1"/>
  <c r="D21" i="15" a="1"/>
  <c r="D21" i="15" s="1"/>
  <c r="C21" i="15" a="1"/>
  <c r="C21" i="15" s="1"/>
  <c r="D20" i="15" a="1"/>
  <c r="D20" i="15" s="1"/>
  <c r="C20" i="15" a="1"/>
  <c r="C20" i="15" s="1"/>
  <c r="D19" i="15" a="1"/>
  <c r="D19" i="15" s="1"/>
  <c r="C19" i="15" a="1"/>
  <c r="C19" i="15" s="1"/>
  <c r="D18" i="15" a="1"/>
  <c r="D18" i="15" s="1"/>
  <c r="C18" i="15" a="1"/>
  <c r="C18" i="15" s="1"/>
  <c r="D17" i="15" a="1"/>
  <c r="D17" i="15" s="1"/>
  <c r="C17" i="15" a="1"/>
  <c r="C17" i="15" s="1"/>
  <c r="D16" i="15" a="1"/>
  <c r="D16" i="15" s="1"/>
  <c r="C16" i="15" a="1"/>
  <c r="C16" i="15" s="1"/>
  <c r="D15" i="15" a="1"/>
  <c r="D15" i="15" s="1"/>
  <c r="C15" i="15" a="1"/>
  <c r="C15" i="15" s="1"/>
  <c r="D14" i="15" a="1"/>
  <c r="D14" i="15" s="1"/>
  <c r="C14" i="15" a="1"/>
  <c r="C14" i="15" s="1"/>
  <c r="D13" i="15" a="1"/>
  <c r="D13" i="15" s="1"/>
  <c r="C13" i="15" a="1"/>
  <c r="C13" i="15" s="1"/>
  <c r="D12" i="15" a="1"/>
  <c r="D12" i="15" s="1"/>
  <c r="C12" i="15" a="1"/>
  <c r="C12" i="15" s="1"/>
  <c r="G11" i="15"/>
  <c r="A11" i="15" a="1"/>
  <c r="A11" i="15" s="1"/>
  <c r="G10" i="15"/>
  <c r="A10" i="15" a="1"/>
  <c r="A10" i="15" s="1"/>
  <c r="D9" i="15" a="1"/>
  <c r="D9" i="15" s="1"/>
  <c r="C9" i="15" a="1"/>
  <c r="C9" i="15" s="1"/>
  <c r="G8" i="15"/>
  <c r="A8" i="15" a="1"/>
  <c r="A8" i="15" s="1"/>
  <c r="G7" i="15"/>
  <c r="A7" i="15" a="1"/>
  <c r="A7" i="15" s="1"/>
  <c r="D6" i="15" a="1"/>
  <c r="D6" i="15" s="1"/>
  <c r="C6" i="15" a="1"/>
  <c r="C6" i="15" s="1"/>
  <c r="D5" i="15" a="1"/>
  <c r="D5" i="15" s="1"/>
  <c r="C5" i="15" a="1"/>
  <c r="C5" i="15" s="1"/>
  <c r="D4" i="15" a="1"/>
  <c r="D4" i="15" s="1"/>
  <c r="C4" i="15" a="1"/>
  <c r="C4" i="15" s="1"/>
  <c r="G3" i="15"/>
  <c r="A3" i="15" a="1"/>
  <c r="A3" i="15" s="1"/>
  <c r="K21" i="14" a="1"/>
  <c r="K21" i="14" s="1"/>
  <c r="L21" i="14" a="1"/>
  <c r="L21" i="14" s="1"/>
  <c r="K22" i="14" a="1"/>
  <c r="K22" i="14" s="1"/>
  <c r="L22" i="14" a="1"/>
  <c r="L22" i="14" s="1"/>
  <c r="K23" i="14" a="1"/>
  <c r="K23" i="14" s="1"/>
  <c r="L23" i="14" a="1"/>
  <c r="L23" i="14" s="1"/>
  <c r="K24" i="14" a="1"/>
  <c r="K24" i="14" s="1"/>
  <c r="L24" i="14" a="1"/>
  <c r="L24" i="14" s="1"/>
  <c r="K25" i="14" a="1"/>
  <c r="K25" i="14" s="1"/>
  <c r="L25" i="14" a="1"/>
  <c r="L25" i="14" s="1"/>
  <c r="K26" i="14" a="1"/>
  <c r="K26" i="14" s="1"/>
  <c r="L26" i="14" a="1"/>
  <c r="L26" i="14" s="1"/>
  <c r="K27" i="14" a="1"/>
  <c r="K27" i="14" s="1"/>
  <c r="L27" i="14" a="1"/>
  <c r="L27" i="14" s="1"/>
  <c r="K28" i="14" a="1"/>
  <c r="K28" i="14" s="1"/>
  <c r="L28" i="14" a="1"/>
  <c r="L28" i="14" s="1"/>
  <c r="K29" i="14" a="1"/>
  <c r="K29" i="14" s="1"/>
  <c r="L29" i="14" a="1"/>
  <c r="L29" i="14" s="1"/>
  <c r="K30" i="14" a="1"/>
  <c r="K30" i="14" s="1"/>
  <c r="L30" i="14" a="1"/>
  <c r="L30" i="14" s="1"/>
  <c r="K31" i="14" a="1"/>
  <c r="K31" i="14" s="1"/>
  <c r="L31" i="14" a="1"/>
  <c r="L31" i="14" s="1"/>
  <c r="K32" i="14" a="1"/>
  <c r="K32" i="14" s="1"/>
  <c r="L32" i="14" a="1"/>
  <c r="L32" i="14" s="1"/>
  <c r="K33" i="14" a="1"/>
  <c r="K33" i="14" s="1"/>
  <c r="L33" i="14" a="1"/>
  <c r="L33" i="14" s="1"/>
  <c r="K34" i="14" a="1"/>
  <c r="K34" i="14" s="1"/>
  <c r="L34" i="14" a="1"/>
  <c r="L34" i="14" s="1"/>
  <c r="K35" i="14" a="1"/>
  <c r="K35" i="14" s="1"/>
  <c r="L35" i="14" a="1"/>
  <c r="L35" i="14" s="1"/>
  <c r="K36" i="14" a="1"/>
  <c r="K36" i="14" s="1"/>
  <c r="L36" i="14" a="1"/>
  <c r="L36" i="14" s="1"/>
  <c r="K37" i="14" a="1"/>
  <c r="K37" i="14" s="1"/>
  <c r="L37" i="14" a="1"/>
  <c r="L37" i="14" s="1"/>
  <c r="K38" i="14" a="1"/>
  <c r="K38" i="14" s="1"/>
  <c r="L38" i="14" a="1"/>
  <c r="L38" i="14" s="1"/>
  <c r="K39" i="14" a="1"/>
  <c r="K39" i="14" s="1"/>
  <c r="L39" i="14" a="1"/>
  <c r="L39" i="14" s="1"/>
  <c r="K40" i="14" a="1"/>
  <c r="K40" i="14" s="1"/>
  <c r="L40" i="14" a="1"/>
  <c r="L40" i="14" s="1"/>
  <c r="K41" i="14" a="1"/>
  <c r="K41" i="14" s="1"/>
  <c r="L41" i="14" a="1"/>
  <c r="L41" i="14" s="1"/>
  <c r="K42" i="14" a="1"/>
  <c r="K42" i="14" s="1"/>
  <c r="L42" i="14" a="1"/>
  <c r="L42" i="14" s="1"/>
  <c r="L20" i="14" a="1"/>
  <c r="L20" i="14" s="1"/>
  <c r="K20" i="14" a="1"/>
  <c r="K20" i="14" s="1"/>
  <c r="L3" i="14" a="1"/>
  <c r="L3" i="14" s="1"/>
  <c r="C4" i="14" a="1"/>
  <c r="C4" i="14" s="1"/>
  <c r="D4" i="14" a="1"/>
  <c r="D4" i="14" s="1"/>
  <c r="C5" i="14" a="1"/>
  <c r="C5" i="14" s="1"/>
  <c r="D5" i="14" a="1"/>
  <c r="D5" i="14" s="1"/>
  <c r="C6" i="14" a="1"/>
  <c r="C6" i="14" s="1"/>
  <c r="D6" i="14" a="1"/>
  <c r="D6" i="14" s="1"/>
  <c r="C7" i="14" a="1"/>
  <c r="C7" i="14" s="1"/>
  <c r="D7" i="14" a="1"/>
  <c r="D7" i="14" s="1"/>
  <c r="C8" i="14" a="1"/>
  <c r="C8" i="14" s="1"/>
  <c r="D8" i="14" a="1"/>
  <c r="D8" i="14" s="1"/>
  <c r="C9" i="14" a="1"/>
  <c r="C9" i="14" s="1"/>
  <c r="D9" i="14" a="1"/>
  <c r="D9" i="14" s="1"/>
  <c r="C10" i="14" a="1"/>
  <c r="C10" i="14" s="1"/>
  <c r="D10" i="14" a="1"/>
  <c r="D10" i="14" s="1"/>
  <c r="C11" i="14" a="1"/>
  <c r="C11" i="14" s="1"/>
  <c r="D11" i="14" a="1"/>
  <c r="D11" i="14" s="1"/>
  <c r="C12" i="14" a="1"/>
  <c r="C12" i="14" s="1"/>
  <c r="D12" i="14" a="1"/>
  <c r="D12" i="14" s="1"/>
  <c r="C13" i="14" a="1"/>
  <c r="C13" i="14" s="1"/>
  <c r="D13" i="14" a="1"/>
  <c r="D13" i="14" s="1"/>
  <c r="C14" i="14" a="1"/>
  <c r="C14" i="14" s="1"/>
  <c r="D14" i="14" a="1"/>
  <c r="D14" i="14" s="1"/>
  <c r="C15" i="14" a="1"/>
  <c r="C15" i="14" s="1"/>
  <c r="D15" i="14" a="1"/>
  <c r="D15" i="14" s="1"/>
  <c r="C16" i="14" a="1"/>
  <c r="C16" i="14" s="1"/>
  <c r="D16" i="14" a="1"/>
  <c r="D16" i="14" s="1"/>
  <c r="C17" i="14" a="1"/>
  <c r="C17" i="14" s="1"/>
  <c r="D17" i="14" a="1"/>
  <c r="D17" i="14" s="1"/>
  <c r="C18" i="14" a="1"/>
  <c r="C18" i="14" s="1"/>
  <c r="D18" i="14" a="1"/>
  <c r="D18" i="14" s="1"/>
  <c r="C19" i="14" a="1"/>
  <c r="C19" i="14" s="1"/>
  <c r="D19" i="14" a="1"/>
  <c r="D19" i="14" s="1"/>
  <c r="C20" i="14" a="1"/>
  <c r="C20" i="14" s="1"/>
  <c r="D20" i="14" a="1"/>
  <c r="D20" i="14" s="1"/>
  <c r="C21" i="14" a="1"/>
  <c r="C21" i="14" s="1"/>
  <c r="D21" i="14" a="1"/>
  <c r="D21" i="14" s="1"/>
  <c r="C22" i="14" a="1"/>
  <c r="C22" i="14" s="1"/>
  <c r="D22" i="14" a="1"/>
  <c r="D22" i="14" s="1"/>
  <c r="C23" i="14" a="1"/>
  <c r="C23" i="14" s="1"/>
  <c r="D23" i="14" a="1"/>
  <c r="D23" i="14" s="1"/>
  <c r="C24" i="14" a="1"/>
  <c r="C24" i="14" s="1"/>
  <c r="D24" i="14" a="1"/>
  <c r="D24" i="14" s="1"/>
  <c r="C25" i="14" a="1"/>
  <c r="C25" i="14" s="1"/>
  <c r="D25" i="14" a="1"/>
  <c r="D25" i="14" s="1"/>
  <c r="C3" i="14" a="1"/>
  <c r="C3" i="14" s="1"/>
  <c r="D3" i="14" a="1"/>
  <c r="D3" i="14" s="1"/>
  <c r="C26" i="14" a="1"/>
  <c r="C26" i="14" s="1"/>
  <c r="D26" i="14" a="1"/>
  <c r="D26" i="14" s="1"/>
  <c r="C27" i="14" a="1"/>
  <c r="C27" i="14" s="1"/>
  <c r="D27" i="14" a="1"/>
  <c r="D27" i="14" s="1"/>
  <c r="C28" i="14" a="1"/>
  <c r="C28" i="14" s="1"/>
  <c r="D28" i="14" a="1"/>
  <c r="D28" i="14" s="1"/>
  <c r="C29" i="14" a="1"/>
  <c r="C29" i="14" s="1"/>
  <c r="D29" i="14" a="1"/>
  <c r="D29" i="14" s="1"/>
  <c r="C30" i="14" a="1"/>
  <c r="C30" i="14" s="1"/>
  <c r="D30" i="14" a="1"/>
  <c r="D30" i="14" s="1"/>
  <c r="C31" i="14" a="1"/>
  <c r="C31" i="14" s="1"/>
  <c r="D31" i="14" a="1"/>
  <c r="D31" i="14" s="1"/>
  <c r="C32" i="14" a="1"/>
  <c r="C32" i="14" s="1"/>
  <c r="D32" i="14" a="1"/>
  <c r="D32" i="14" s="1"/>
  <c r="C33" i="14" a="1"/>
  <c r="C33" i="14" s="1"/>
  <c r="D33" i="14" a="1"/>
  <c r="D33" i="14" s="1"/>
  <c r="C34" i="14" a="1"/>
  <c r="C34" i="14" s="1"/>
  <c r="D34" i="14" a="1"/>
  <c r="D34" i="14" s="1"/>
  <c r="C35" i="14" a="1"/>
  <c r="C35" i="14" s="1"/>
  <c r="D35" i="14" a="1"/>
  <c r="D35" i="14" s="1"/>
  <c r="C36" i="14" a="1"/>
  <c r="C36" i="14" s="1"/>
  <c r="D36" i="14" a="1"/>
  <c r="D36" i="14" s="1"/>
  <c r="C37" i="14" a="1"/>
  <c r="C37" i="14" s="1"/>
  <c r="D37" i="14" a="1"/>
  <c r="D37" i="14" s="1"/>
  <c r="C38" i="14" a="1"/>
  <c r="C38" i="14" s="1"/>
  <c r="D38" i="14" a="1"/>
  <c r="D38" i="14" s="1"/>
  <c r="C39" i="14" a="1"/>
  <c r="C39" i="14" s="1"/>
  <c r="D39" i="14" a="1"/>
  <c r="D39" i="14" s="1"/>
  <c r="C40" i="14" a="1"/>
  <c r="C40" i="14" s="1"/>
  <c r="D40" i="14" a="1"/>
  <c r="D40" i="14" s="1"/>
  <c r="C41" i="14" a="1"/>
  <c r="C41" i="14" s="1"/>
  <c r="D41" i="14" a="1"/>
  <c r="D41" i="14" s="1"/>
  <c r="C42" i="14" a="1"/>
  <c r="C42" i="14" s="1"/>
  <c r="D42" i="14" a="1"/>
  <c r="D42" i="14" s="1"/>
  <c r="K4" i="14" a="1"/>
  <c r="K4" i="14" s="1"/>
  <c r="L4" i="14" a="1"/>
  <c r="L4" i="14" s="1"/>
  <c r="K5" i="14" a="1"/>
  <c r="K5" i="14" s="1"/>
  <c r="L5" i="14" a="1"/>
  <c r="L5" i="14" s="1"/>
  <c r="K6" i="14" a="1"/>
  <c r="K6" i="14" s="1"/>
  <c r="L6" i="14" a="1"/>
  <c r="L6" i="14" s="1"/>
  <c r="K7" i="14" a="1"/>
  <c r="K7" i="14" s="1"/>
  <c r="L7" i="14" a="1"/>
  <c r="L7" i="14" s="1"/>
  <c r="K8" i="14" a="1"/>
  <c r="K8" i="14" s="1"/>
  <c r="L8" i="14" a="1"/>
  <c r="L8" i="14" s="1"/>
  <c r="K9" i="14" a="1"/>
  <c r="K9" i="14" s="1"/>
  <c r="L9" i="14" a="1"/>
  <c r="L9" i="14" s="1"/>
  <c r="K10" i="14" a="1"/>
  <c r="K10" i="14" s="1"/>
  <c r="L10" i="14" a="1"/>
  <c r="L10" i="14" s="1"/>
  <c r="K11" i="14" a="1"/>
  <c r="K11" i="14" s="1"/>
  <c r="L11" i="14" a="1"/>
  <c r="L11" i="14" s="1"/>
  <c r="K12" i="14" a="1"/>
  <c r="K12" i="14" s="1"/>
  <c r="L12" i="14" a="1"/>
  <c r="L12" i="14" s="1"/>
  <c r="K13" i="14" a="1"/>
  <c r="K13" i="14" s="1"/>
  <c r="L13" i="14" a="1"/>
  <c r="L13" i="14" s="1"/>
  <c r="K14" i="14" a="1"/>
  <c r="K14" i="14" s="1"/>
  <c r="L14" i="14" a="1"/>
  <c r="L14" i="14" s="1"/>
  <c r="K15" i="14" a="1"/>
  <c r="K15" i="14" s="1"/>
  <c r="L15" i="14" a="1"/>
  <c r="L15" i="14" s="1"/>
  <c r="K16" i="14" a="1"/>
  <c r="K16" i="14" s="1"/>
  <c r="L16" i="14" a="1"/>
  <c r="L16" i="14" s="1"/>
  <c r="K17" i="14" a="1"/>
  <c r="K17" i="14" s="1"/>
  <c r="L17" i="14" a="1"/>
  <c r="L17" i="14" s="1"/>
  <c r="K18" i="14" a="1"/>
  <c r="K18" i="14" s="1"/>
  <c r="L18" i="14" a="1"/>
  <c r="L18" i="14" s="1"/>
  <c r="K19" i="14" a="1"/>
  <c r="K19" i="14" s="1"/>
  <c r="L19" i="14" a="1"/>
  <c r="L19" i="14" s="1"/>
  <c r="K3" i="14" a="1"/>
  <c r="K3" i="14" s="1"/>
  <c r="O36" i="10"/>
  <c r="O32" i="10"/>
  <c r="O31" i="10"/>
  <c r="O29" i="10"/>
  <c r="O28" i="10"/>
  <c r="I36" i="10" a="1"/>
  <c r="I36" i="10" s="1"/>
  <c r="I32" i="10" a="1"/>
  <c r="I32" i="10" s="1"/>
  <c r="I31" i="10" a="1"/>
  <c r="I31" i="10" s="1"/>
  <c r="I29" i="10" a="1"/>
  <c r="I29" i="10" s="1"/>
  <c r="I28" i="10" a="1"/>
  <c r="I28" i="10" s="1"/>
  <c r="K39" i="10" a="1"/>
  <c r="K39" i="10" s="1"/>
  <c r="L39" i="10" a="1"/>
  <c r="L39" i="10" s="1"/>
  <c r="K40" i="10" a="1"/>
  <c r="K40" i="10" s="1"/>
  <c r="L40" i="10" a="1"/>
  <c r="L40" i="10" s="1"/>
  <c r="K41" i="10" a="1"/>
  <c r="K41" i="10" s="1"/>
  <c r="L41" i="10" a="1"/>
  <c r="L41" i="10" s="1"/>
  <c r="K42" i="10" a="1"/>
  <c r="K42" i="10" s="1"/>
  <c r="L42" i="10" a="1"/>
  <c r="L42" i="10" s="1"/>
  <c r="K43" i="10" a="1"/>
  <c r="K43" i="10" s="1"/>
  <c r="L43" i="10" a="1"/>
  <c r="L43" i="10" s="1"/>
  <c r="K44" i="10" a="1"/>
  <c r="K44" i="10" s="1"/>
  <c r="L44" i="10" a="1"/>
  <c r="L44" i="10" s="1"/>
  <c r="K45" i="10" a="1"/>
  <c r="K45" i="10" s="1"/>
  <c r="L45" i="10" a="1"/>
  <c r="L45" i="10" s="1"/>
  <c r="L38" i="10" a="1"/>
  <c r="L38" i="10" s="1"/>
  <c r="K38" i="10" a="1"/>
  <c r="K38" i="10" s="1"/>
  <c r="L37" i="10" a="1"/>
  <c r="L37" i="10" s="1"/>
  <c r="K37" i="10" a="1"/>
  <c r="K37" i="10" s="1"/>
  <c r="K34" i="10" a="1"/>
  <c r="K34" i="10" s="1"/>
  <c r="L34" i="10" a="1"/>
  <c r="L34" i="10" s="1"/>
  <c r="K35" i="10" a="1"/>
  <c r="K35" i="10" s="1"/>
  <c r="L35" i="10" a="1"/>
  <c r="L35" i="10" s="1"/>
  <c r="L33" i="10" a="1"/>
  <c r="L33" i="10" s="1"/>
  <c r="K33" i="10" a="1"/>
  <c r="K33" i="10" s="1"/>
  <c r="L30" i="10" a="1"/>
  <c r="L30" i="10" s="1"/>
  <c r="K30" i="10" a="1"/>
  <c r="K30" i="10" s="1"/>
  <c r="K23" i="10" a="1"/>
  <c r="K23" i="10" s="1"/>
  <c r="L23" i="10" a="1"/>
  <c r="L23" i="10" s="1"/>
  <c r="K24" i="10" a="1"/>
  <c r="K24" i="10" s="1"/>
  <c r="L24" i="10" a="1"/>
  <c r="L24" i="10" s="1"/>
  <c r="K25" i="10" a="1"/>
  <c r="K25" i="10" s="1"/>
  <c r="L25" i="10" a="1"/>
  <c r="L25" i="10" s="1"/>
  <c r="K26" i="10" a="1"/>
  <c r="K26" i="10" s="1"/>
  <c r="L26" i="10" a="1"/>
  <c r="L26" i="10" s="1"/>
  <c r="K27" i="10" a="1"/>
  <c r="K27" i="10" s="1"/>
  <c r="L27" i="10" a="1"/>
  <c r="L27" i="10" s="1"/>
  <c r="L22" i="10" a="1"/>
  <c r="L22" i="10" s="1"/>
  <c r="K22" i="10" a="1"/>
  <c r="K22" i="10" s="1"/>
  <c r="K15" i="10" a="1"/>
  <c r="K15" i="10" s="1"/>
  <c r="L15" i="10" a="1"/>
  <c r="L15" i="10" s="1"/>
  <c r="K16" i="10" a="1"/>
  <c r="K16" i="10" s="1"/>
  <c r="L16" i="10" a="1"/>
  <c r="L16" i="10" s="1"/>
  <c r="K17" i="10" a="1"/>
  <c r="K17" i="10" s="1"/>
  <c r="L17" i="10" a="1"/>
  <c r="L17" i="10" s="1"/>
  <c r="K18" i="10" a="1"/>
  <c r="K18" i="10" s="1"/>
  <c r="L18" i="10" a="1"/>
  <c r="L18" i="10" s="1"/>
  <c r="K19" i="10" a="1"/>
  <c r="K19" i="10" s="1"/>
  <c r="L19" i="10" a="1"/>
  <c r="L19" i="10" s="1"/>
  <c r="K20" i="10" a="1"/>
  <c r="K20" i="10" s="1"/>
  <c r="L20" i="10" a="1"/>
  <c r="L20" i="10" s="1"/>
  <c r="K21" i="10" a="1"/>
  <c r="K21" i="10" s="1"/>
  <c r="L21" i="10" a="1"/>
  <c r="L21" i="10" s="1"/>
  <c r="K14" i="10" a="1"/>
  <c r="K14" i="10" s="1"/>
  <c r="L14" i="10" a="1"/>
  <c r="L14" i="10" s="1"/>
  <c r="L13" i="10" a="1"/>
  <c r="L13" i="10" s="1"/>
  <c r="K13" i="10" a="1"/>
  <c r="K13" i="10" s="1"/>
  <c r="L12" i="10" a="1"/>
  <c r="L12" i="10" s="1"/>
  <c r="K12" i="10" a="1"/>
  <c r="K12" i="10" s="1"/>
  <c r="L11" i="10" a="1"/>
  <c r="L11" i="10" s="1"/>
  <c r="K11" i="10" a="1"/>
  <c r="K11" i="10" s="1"/>
  <c r="L10" i="10" a="1"/>
  <c r="L10" i="10" s="1"/>
  <c r="K10" i="10" a="1"/>
  <c r="K10" i="10" s="1"/>
  <c r="L9" i="10" a="1"/>
  <c r="L9" i="10" s="1"/>
  <c r="K9" i="10" a="1"/>
  <c r="K9" i="10" s="1"/>
  <c r="L8" i="10" a="1"/>
  <c r="L8" i="10" s="1"/>
  <c r="K8" i="10" a="1"/>
  <c r="K8" i="10" s="1"/>
  <c r="L7" i="10" a="1"/>
  <c r="L7" i="10" s="1"/>
  <c r="K7" i="10" a="1"/>
  <c r="K7" i="10" s="1"/>
  <c r="K4" i="10" a="1"/>
  <c r="K4" i="10" s="1"/>
  <c r="L4" i="10" a="1"/>
  <c r="L4" i="10" s="1"/>
  <c r="K5" i="10" a="1"/>
  <c r="K5" i="10" s="1"/>
  <c r="L5" i="10" a="1"/>
  <c r="L5" i="10" s="1"/>
  <c r="K6" i="10" a="1"/>
  <c r="K6" i="10" s="1"/>
  <c r="L6" i="10" a="1"/>
  <c r="L6" i="10" s="1"/>
  <c r="L3" i="10" a="1"/>
  <c r="L3" i="10" s="1"/>
  <c r="K3" i="10" a="1"/>
  <c r="K3" i="10" s="1"/>
  <c r="A12" i="10" a="1"/>
  <c r="A12" i="10" s="1"/>
  <c r="A16" i="10" a="1"/>
  <c r="A16" i="10" s="1"/>
  <c r="A17" i="10" a="1"/>
  <c r="A17" i="10" s="1"/>
  <c r="A19" i="10" a="1"/>
  <c r="A19" i="10" s="1"/>
  <c r="A20" i="10" a="1"/>
  <c r="A20" i="10" s="1"/>
  <c r="G12" i="10"/>
  <c r="G16" i="10"/>
  <c r="G17" i="10"/>
  <c r="G19" i="10"/>
  <c r="G20" i="10"/>
  <c r="C35" i="10" a="1"/>
  <c r="C35" i="10" s="1"/>
  <c r="D35" i="10" a="1"/>
  <c r="D35" i="10" s="1"/>
  <c r="C36" i="10" a="1"/>
  <c r="C36" i="10" s="1"/>
  <c r="D36" i="10" a="1"/>
  <c r="D36" i="10" s="1"/>
  <c r="C37" i="10" a="1"/>
  <c r="C37" i="10" s="1"/>
  <c r="D37" i="10" a="1"/>
  <c r="D37" i="10" s="1"/>
  <c r="C38" i="10" a="1"/>
  <c r="C38" i="10" s="1"/>
  <c r="D38" i="10" a="1"/>
  <c r="D38" i="10" s="1"/>
  <c r="C39" i="10" a="1"/>
  <c r="C39" i="10" s="1"/>
  <c r="D39" i="10" a="1"/>
  <c r="D39" i="10" s="1"/>
  <c r="C40" i="10" a="1"/>
  <c r="C40" i="10" s="1"/>
  <c r="D40" i="10" a="1"/>
  <c r="D40" i="10" s="1"/>
  <c r="C41" i="10" a="1"/>
  <c r="C41" i="10" s="1"/>
  <c r="D41" i="10" a="1"/>
  <c r="D41" i="10" s="1"/>
  <c r="C42" i="10" a="1"/>
  <c r="C42" i="10" s="1"/>
  <c r="D42" i="10" a="1"/>
  <c r="D42" i="10" s="1"/>
  <c r="C43" i="10" a="1"/>
  <c r="C43" i="10" s="1"/>
  <c r="D43" i="10" a="1"/>
  <c r="D43" i="10" s="1"/>
  <c r="C44" i="10" a="1"/>
  <c r="C44" i="10" s="1"/>
  <c r="D44" i="10" a="1"/>
  <c r="D44" i="10" s="1"/>
  <c r="C45" i="10" a="1"/>
  <c r="C45" i="10" s="1"/>
  <c r="D45" i="10" a="1"/>
  <c r="D45" i="10" s="1"/>
  <c r="D34" i="10" a="1"/>
  <c r="D34" i="10" s="1"/>
  <c r="C34" i="10" a="1"/>
  <c r="C34" i="10" s="1"/>
  <c r="D33" i="10" a="1"/>
  <c r="D33" i="10" s="1"/>
  <c r="C33" i="10" a="1"/>
  <c r="C33" i="10" s="1"/>
  <c r="D32" i="10" a="1"/>
  <c r="D32" i="10" s="1"/>
  <c r="C32" i="10" a="1"/>
  <c r="C32" i="10" s="1"/>
  <c r="D31" i="10" a="1"/>
  <c r="D31" i="10" s="1"/>
  <c r="C31" i="10" a="1"/>
  <c r="C31" i="10" s="1"/>
  <c r="D30" i="10" a="1"/>
  <c r="D30" i="10" s="1"/>
  <c r="C30" i="10" a="1"/>
  <c r="C30" i="10" s="1"/>
  <c r="D29" i="10" a="1"/>
  <c r="D29" i="10" s="1"/>
  <c r="C29" i="10" a="1"/>
  <c r="C29" i="10" s="1"/>
  <c r="D28" i="10" a="1"/>
  <c r="D28" i="10" s="1"/>
  <c r="C28" i="10" a="1"/>
  <c r="C28" i="10" s="1"/>
  <c r="D27" i="10" a="1"/>
  <c r="D27" i="10" s="1"/>
  <c r="C27" i="10" a="1"/>
  <c r="C27" i="10" s="1"/>
  <c r="D26" i="10" a="1"/>
  <c r="D26" i="10" s="1"/>
  <c r="C26" i="10" a="1"/>
  <c r="C26" i="10" s="1"/>
  <c r="C13" i="10" a="1"/>
  <c r="C13" i="10" s="1"/>
  <c r="D13" i="10" a="1"/>
  <c r="D13" i="10" s="1"/>
  <c r="C14" i="10" a="1"/>
  <c r="C14" i="10" s="1"/>
  <c r="D14" i="10" a="1"/>
  <c r="D14" i="10" s="1"/>
  <c r="C15" i="10" a="1"/>
  <c r="C15" i="10" s="1"/>
  <c r="D15" i="10" a="1"/>
  <c r="D15" i="10" s="1"/>
  <c r="C18" i="10" a="1"/>
  <c r="C18" i="10" s="1"/>
  <c r="D18" i="10" a="1"/>
  <c r="D18" i="10" s="1"/>
  <c r="C21" i="10" a="1"/>
  <c r="C21" i="10" s="1"/>
  <c r="D21" i="10" a="1"/>
  <c r="D21" i="10" s="1"/>
  <c r="C22" i="10" a="1"/>
  <c r="C22" i="10" s="1"/>
  <c r="D22" i="10" a="1"/>
  <c r="D22" i="10" s="1"/>
  <c r="C23" i="10" a="1"/>
  <c r="C23" i="10" s="1"/>
  <c r="D23" i="10" a="1"/>
  <c r="D23" i="10" s="1"/>
  <c r="C24" i="10" a="1"/>
  <c r="C24" i="10" s="1"/>
  <c r="D24" i="10" a="1"/>
  <c r="D24" i="10" s="1"/>
  <c r="C25" i="10" a="1"/>
  <c r="C25" i="10" s="1"/>
  <c r="D25" i="10" a="1"/>
  <c r="D25" i="10" s="1"/>
  <c r="C4" i="10" a="1"/>
  <c r="C4" i="10" s="1"/>
  <c r="D4" i="10" a="1"/>
  <c r="D4" i="10" s="1"/>
  <c r="C5" i="10" a="1"/>
  <c r="C5" i="10" s="1"/>
  <c r="D5" i="10" a="1"/>
  <c r="D5" i="10" s="1"/>
  <c r="C6" i="10" a="1"/>
  <c r="C6" i="10" s="1"/>
  <c r="D6" i="10" a="1"/>
  <c r="D6" i="10" s="1"/>
  <c r="C7" i="10" a="1"/>
  <c r="C7" i="10" s="1"/>
  <c r="D7" i="10" a="1"/>
  <c r="D7" i="10" s="1"/>
  <c r="C8" i="10" a="1"/>
  <c r="C8" i="10" s="1"/>
  <c r="D8" i="10" a="1"/>
  <c r="D8" i="10" s="1"/>
  <c r="C9" i="10" a="1"/>
  <c r="C9" i="10" s="1"/>
  <c r="D9" i="10" a="1"/>
  <c r="D9" i="10" s="1"/>
  <c r="C10" i="10" a="1"/>
  <c r="C10" i="10" s="1"/>
  <c r="D10" i="10" a="1"/>
  <c r="D10" i="10" s="1"/>
  <c r="C11" i="10" a="1"/>
  <c r="C11" i="10" s="1"/>
  <c r="D11" i="10" a="1"/>
  <c r="D11" i="10" s="1"/>
  <c r="D3" i="10" a="1"/>
  <c r="D3" i="10" s="1"/>
  <c r="C3" i="10" a="1"/>
  <c r="C3" i="10" s="1"/>
  <c r="O10" i="18" l="1"/>
  <c r="O22" i="20"/>
  <c r="G51" i="18"/>
  <c r="O15" i="22"/>
  <c r="O7" i="21"/>
  <c r="O9" i="21"/>
  <c r="F18" i="16" a="1"/>
  <c r="F18" i="16" s="1"/>
  <c r="A14" i="16" a="1"/>
  <c r="A14" i="16" s="1"/>
  <c r="F10" i="16" a="1"/>
  <c r="F10" i="16" s="1"/>
  <c r="A6" i="16" a="1"/>
  <c r="A6" i="16" s="1"/>
  <c r="A8" i="18" a="1"/>
  <c r="A8" i="18" s="1"/>
  <c r="O24" i="21"/>
  <c r="G3" i="18"/>
  <c r="F19" i="18" a="1"/>
  <c r="F19" i="18" s="1"/>
  <c r="F25" i="18" a="1"/>
  <c r="F25" i="18" s="1"/>
  <c r="A3" i="14" a="1"/>
  <c r="A3" i="14" s="1"/>
  <c r="I3" i="16" a="1"/>
  <c r="I3" i="16" s="1"/>
  <c r="A40" i="18" a="1"/>
  <c r="A40" i="18" s="1"/>
  <c r="A32" i="18" a="1"/>
  <c r="A32" i="18" s="1"/>
  <c r="A24" i="18" a="1"/>
  <c r="A24" i="18" s="1"/>
  <c r="I32" i="18" a="1"/>
  <c r="I32" i="18" s="1"/>
  <c r="I24" i="18" a="1"/>
  <c r="I24" i="18" s="1"/>
  <c r="O20" i="18"/>
  <c r="I16" i="18" a="1"/>
  <c r="I16" i="18" s="1"/>
  <c r="O48" i="18"/>
  <c r="O40" i="18"/>
  <c r="A5" i="14" a="1"/>
  <c r="A5" i="14" s="1"/>
  <c r="N10" i="18" a="1"/>
  <c r="N10" i="18" s="1"/>
  <c r="N6" i="18" a="1"/>
  <c r="N6" i="18" s="1"/>
  <c r="N50" i="18" a="1"/>
  <c r="N50" i="18" s="1"/>
  <c r="N42" i="18" a="1"/>
  <c r="N42" i="18" s="1"/>
  <c r="O15" i="21"/>
  <c r="A23" i="23" a="1"/>
  <c r="A23" i="23" s="1"/>
  <c r="A19" i="23" a="1"/>
  <c r="A19" i="23" s="1"/>
  <c r="F17" i="16" a="1"/>
  <c r="F17" i="16" s="1"/>
  <c r="A13" i="16" a="1"/>
  <c r="A13" i="16" s="1"/>
  <c r="F9" i="16" a="1"/>
  <c r="F9" i="16" s="1"/>
  <c r="A5" i="16" a="1"/>
  <c r="A5" i="16" s="1"/>
  <c r="A6" i="19" a="1"/>
  <c r="A6" i="19" s="1"/>
  <c r="N4" i="23" a="1"/>
  <c r="N4" i="23" s="1"/>
  <c r="F16" i="16" a="1"/>
  <c r="F16" i="16" s="1"/>
  <c r="G12" i="16"/>
  <c r="G8" i="16"/>
  <c r="F4" i="16" a="1"/>
  <c r="F4" i="16" s="1"/>
  <c r="O42" i="18"/>
  <c r="N38" i="18" a="1"/>
  <c r="N38" i="18" s="1"/>
  <c r="I34" i="18" a="1"/>
  <c r="I34" i="18" s="1"/>
  <c r="I26" i="18" a="1"/>
  <c r="I26" i="18" s="1"/>
  <c r="I18" i="18" a="1"/>
  <c r="I18" i="18" s="1"/>
  <c r="I10" i="18" a="1"/>
  <c r="I10" i="18" s="1"/>
  <c r="N54" i="18" a="1"/>
  <c r="N54" i="18" s="1"/>
  <c r="I50" i="18" a="1"/>
  <c r="I50" i="18" s="1"/>
  <c r="I42" i="18" a="1"/>
  <c r="I42" i="18" s="1"/>
  <c r="F5" i="19" a="1"/>
  <c r="F5" i="19" s="1"/>
  <c r="F29" i="19" a="1"/>
  <c r="F29" i="19" s="1"/>
  <c r="F21" i="19" a="1"/>
  <c r="F21" i="19" s="1"/>
  <c r="F13" i="19" a="1"/>
  <c r="F13" i="19" s="1"/>
  <c r="N15" i="22" a="1"/>
  <c r="N15" i="22" s="1"/>
  <c r="A22" i="23" a="1"/>
  <c r="A22" i="23" s="1"/>
  <c r="G10" i="23"/>
  <c r="O36" i="23"/>
  <c r="A15" i="16" a="1"/>
  <c r="A15" i="16" s="1"/>
  <c r="F11" i="16" a="1"/>
  <c r="F11" i="16" s="1"/>
  <c r="A7" i="16" a="1"/>
  <c r="A7" i="16" s="1"/>
  <c r="O3" i="18"/>
  <c r="A52" i="18" a="1"/>
  <c r="A52" i="18" s="1"/>
  <c r="A32" i="19" a="1"/>
  <c r="A32" i="19" s="1"/>
  <c r="A24" i="19" a="1"/>
  <c r="A24" i="19" s="1"/>
  <c r="A16" i="19" a="1"/>
  <c r="A16" i="19" s="1"/>
  <c r="F8" i="21" a="1"/>
  <c r="F8" i="21" s="1"/>
  <c r="O34" i="18"/>
  <c r="N38" i="23" a="1"/>
  <c r="N38" i="23" s="1"/>
  <c r="N24" i="18" a="1"/>
  <c r="N24" i="18" s="1"/>
  <c r="N22" i="21" a="1"/>
  <c r="N22" i="21" s="1"/>
  <c r="I8" i="23" a="1"/>
  <c r="I8" i="23" s="1"/>
  <c r="O4" i="23"/>
  <c r="F49" i="18" a="1"/>
  <c r="F49" i="18" s="1"/>
  <c r="A45" i="18" a="1"/>
  <c r="A45" i="18" s="1"/>
  <c r="O16" i="18"/>
  <c r="G11" i="19"/>
  <c r="I3" i="18" a="1"/>
  <c r="I3" i="18" s="1"/>
  <c r="A34" i="19" a="1"/>
  <c r="A34" i="19" s="1"/>
  <c r="A30" i="19" a="1"/>
  <c r="A30" i="19" s="1"/>
  <c r="A26" i="19" a="1"/>
  <c r="A26" i="19" s="1"/>
  <c r="A22" i="19" a="1"/>
  <c r="A22" i="19" s="1"/>
  <c r="A18" i="19" a="1"/>
  <c r="A18" i="19" s="1"/>
  <c r="A14" i="19" a="1"/>
  <c r="A14" i="19" s="1"/>
  <c r="G10" i="21"/>
  <c r="F21" i="16" a="1"/>
  <c r="F21" i="16" s="1"/>
  <c r="A42" i="18" a="1"/>
  <c r="A42" i="18" s="1"/>
  <c r="A34" i="18" a="1"/>
  <c r="A34" i="18" s="1"/>
  <c r="F47" i="18" a="1"/>
  <c r="F47" i="18" s="1"/>
  <c r="A6" i="21" a="1"/>
  <c r="A6" i="21" s="1"/>
  <c r="N37" i="23" a="1"/>
  <c r="N37" i="23" s="1"/>
  <c r="I37" i="23" a="1"/>
  <c r="I37" i="23" s="1"/>
  <c r="O37" i="23"/>
  <c r="O8" i="23"/>
  <c r="N8" i="23" a="1"/>
  <c r="N8" i="23" s="1"/>
  <c r="O11" i="23"/>
  <c r="I11" i="23" a="1"/>
  <c r="I11" i="23" s="1"/>
  <c r="N11" i="23" a="1"/>
  <c r="N11" i="23" s="1"/>
  <c r="I7" i="23" a="1"/>
  <c r="I7" i="23" s="1"/>
  <c r="O7" i="23"/>
  <c r="N7" i="23" a="1"/>
  <c r="N7" i="23" s="1"/>
  <c r="F4" i="23" a="1"/>
  <c r="F4" i="23" s="1"/>
  <c r="N6" i="23" a="1"/>
  <c r="N6" i="23" s="1"/>
  <c r="O6" i="23"/>
  <c r="I6" i="23" a="1"/>
  <c r="I6" i="23" s="1"/>
  <c r="O39" i="23"/>
  <c r="N39" i="23" a="1"/>
  <c r="N39" i="23" s="1"/>
  <c r="I39" i="23" a="1"/>
  <c r="I39" i="23" s="1"/>
  <c r="O35" i="23"/>
  <c r="I35" i="23" a="1"/>
  <c r="I35" i="23" s="1"/>
  <c r="N35" i="23" a="1"/>
  <c r="N35" i="23" s="1"/>
  <c r="O13" i="23"/>
  <c r="N13" i="23" a="1"/>
  <c r="N13" i="23" s="1"/>
  <c r="I13" i="23" a="1"/>
  <c r="I13" i="23" s="1"/>
  <c r="N9" i="23" a="1"/>
  <c r="N9" i="23" s="1"/>
  <c r="I9" i="23" a="1"/>
  <c r="I9" i="23" s="1"/>
  <c r="O9" i="23"/>
  <c r="O5" i="23"/>
  <c r="N5" i="23" a="1"/>
  <c r="N5" i="23" s="1"/>
  <c r="I5" i="23" a="1"/>
  <c r="I5" i="23" s="1"/>
  <c r="O38" i="23"/>
  <c r="I38" i="23" a="1"/>
  <c r="I38" i="23" s="1"/>
  <c r="A18" i="23" a="1"/>
  <c r="A18" i="23" s="1"/>
  <c r="A14" i="23" a="1"/>
  <c r="A14" i="23" s="1"/>
  <c r="I16" i="22" a="1"/>
  <c r="I16" i="22" s="1"/>
  <c r="N16" i="22" a="1"/>
  <c r="N16" i="22" s="1"/>
  <c r="O16" i="22"/>
  <c r="N11" i="22" a="1"/>
  <c r="N11" i="22" s="1"/>
  <c r="N6" i="21" a="1"/>
  <c r="N6" i="21" s="1"/>
  <c r="O18" i="21"/>
  <c r="F10" i="21" a="1"/>
  <c r="F10" i="21" s="1"/>
  <c r="N7" i="21" a="1"/>
  <c r="N7" i="21" s="1"/>
  <c r="O26" i="21"/>
  <c r="F6" i="21" a="1"/>
  <c r="F6" i="21" s="1"/>
  <c r="G8" i="21"/>
  <c r="N15" i="21" a="1"/>
  <c r="N15" i="21" s="1"/>
  <c r="O33" i="21"/>
  <c r="G7" i="19"/>
  <c r="A31" i="19" a="1"/>
  <c r="A31" i="19" s="1"/>
  <c r="F27" i="19" a="1"/>
  <c r="F27" i="19" s="1"/>
  <c r="G23" i="19"/>
  <c r="F19" i="19" a="1"/>
  <c r="F19" i="19" s="1"/>
  <c r="G15" i="19"/>
  <c r="F11" i="19" a="1"/>
  <c r="F11" i="19" s="1"/>
  <c r="F17" i="19" a="1"/>
  <c r="F17" i="19" s="1"/>
  <c r="N3" i="19" a="1"/>
  <c r="N3" i="19" s="1"/>
  <c r="F15" i="18" a="1"/>
  <c r="F15" i="18" s="1"/>
  <c r="A41" i="18" a="1"/>
  <c r="A41" i="18" s="1"/>
  <c r="F33" i="18" a="1"/>
  <c r="F33" i="18" s="1"/>
  <c r="G25" i="18"/>
  <c r="F21" i="18" a="1"/>
  <c r="F21" i="18" s="1"/>
  <c r="G11" i="18"/>
  <c r="A49" i="18" a="1"/>
  <c r="A49" i="18" s="1"/>
  <c r="A53" i="18" a="1"/>
  <c r="A53" i="18" s="1"/>
  <c r="G49" i="18"/>
  <c r="A18" i="18" a="1"/>
  <c r="A18" i="18" s="1"/>
  <c r="A14" i="18" a="1"/>
  <c r="A14" i="18" s="1"/>
  <c r="A10" i="18" a="1"/>
  <c r="A10" i="18" s="1"/>
  <c r="A6" i="18" a="1"/>
  <c r="A6" i="18" s="1"/>
  <c r="A44" i="18" a="1"/>
  <c r="A44" i="18" s="1"/>
  <c r="A36" i="18" a="1"/>
  <c r="A36" i="18" s="1"/>
  <c r="A28" i="18" a="1"/>
  <c r="A28" i="18" s="1"/>
  <c r="A20" i="18" a="1"/>
  <c r="A20" i="18" s="1"/>
  <c r="O12" i="18"/>
  <c r="I8" i="18" a="1"/>
  <c r="I8" i="18" s="1"/>
  <c r="I48" i="18" a="1"/>
  <c r="I48" i="18" s="1"/>
  <c r="I40" i="18" a="1"/>
  <c r="I40" i="18" s="1"/>
  <c r="F13" i="18" a="1"/>
  <c r="F13" i="18" s="1"/>
  <c r="A9" i="18" a="1"/>
  <c r="A9" i="18" s="1"/>
  <c r="F5" i="18" a="1"/>
  <c r="F5" i="18" s="1"/>
  <c r="F43" i="18" a="1"/>
  <c r="F43" i="18" s="1"/>
  <c r="A39" i="18" a="1"/>
  <c r="A39" i="18" s="1"/>
  <c r="F35" i="18" a="1"/>
  <c r="F35" i="18" s="1"/>
  <c r="F31" i="18" a="1"/>
  <c r="F31" i="18" s="1"/>
  <c r="F27" i="18" a="1"/>
  <c r="F27" i="18" s="1"/>
  <c r="F23" i="18" a="1"/>
  <c r="F23" i="18" s="1"/>
  <c r="G7" i="18"/>
  <c r="F17" i="18" a="1"/>
  <c r="F17" i="18" s="1"/>
  <c r="A26" i="18" a="1"/>
  <c r="A26" i="18" s="1"/>
  <c r="A22" i="18" a="1"/>
  <c r="A22" i="18" s="1"/>
  <c r="N3" i="18" a="1"/>
  <c r="N3" i="18" s="1"/>
  <c r="G15" i="16"/>
  <c r="F12" i="16" a="1"/>
  <c r="F12" i="16" s="1"/>
  <c r="F8" i="16" a="1"/>
  <c r="F8" i="16" s="1"/>
  <c r="G4" i="16"/>
  <c r="A12" i="16" a="1"/>
  <c r="A12" i="16" s="1"/>
  <c r="A4" i="16" a="1"/>
  <c r="A4" i="16" s="1"/>
  <c r="G18" i="16"/>
  <c r="F15" i="16" a="1"/>
  <c r="F15" i="16" s="1"/>
  <c r="G11" i="16"/>
  <c r="G7" i="16"/>
  <c r="A11" i="16" a="1"/>
  <c r="A11" i="16" s="1"/>
  <c r="G14" i="16"/>
  <c r="F7" i="16" a="1"/>
  <c r="F7" i="16" s="1"/>
  <c r="A18" i="16" a="1"/>
  <c r="A18" i="16" s="1"/>
  <c r="A10" i="16" a="1"/>
  <c r="A10" i="16" s="1"/>
  <c r="F14" i="16" a="1"/>
  <c r="F14" i="16" s="1"/>
  <c r="G10" i="16"/>
  <c r="G6" i="16"/>
  <c r="A17" i="16" a="1"/>
  <c r="A17" i="16" s="1"/>
  <c r="A9" i="16" a="1"/>
  <c r="A9" i="16" s="1"/>
  <c r="G17" i="16"/>
  <c r="G13" i="16"/>
  <c r="A16" i="16" a="1"/>
  <c r="A16" i="16" s="1"/>
  <c r="A8" i="16" a="1"/>
  <c r="A8" i="16" s="1"/>
  <c r="F13" i="16" a="1"/>
  <c r="F13" i="16" s="1"/>
  <c r="G9" i="16"/>
  <c r="F6" i="16" a="1"/>
  <c r="F6" i="16" s="1"/>
  <c r="G16" i="16"/>
  <c r="G5" i="16"/>
  <c r="F5" i="16" a="1"/>
  <c r="F5" i="16" s="1"/>
  <c r="I5" i="14" a="1"/>
  <c r="I5" i="14" s="1"/>
  <c r="A25" i="14" a="1"/>
  <c r="A25" i="14" s="1"/>
  <c r="G21" i="14"/>
  <c r="G17" i="14"/>
  <c r="G13" i="14"/>
  <c r="G5" i="14"/>
  <c r="A23" i="14" a="1"/>
  <c r="A23" i="14" s="1"/>
  <c r="A19" i="14" a="1"/>
  <c r="A19" i="14" s="1"/>
  <c r="G15" i="14"/>
  <c r="A11" i="14" a="1"/>
  <c r="A11" i="14" s="1"/>
  <c r="N34" i="23" a="1"/>
  <c r="N34" i="23" s="1"/>
  <c r="I34" i="23" a="1"/>
  <c r="I34" i="23" s="1"/>
  <c r="O34" i="23"/>
  <c r="N47" i="23" a="1"/>
  <c r="N47" i="23" s="1"/>
  <c r="I47" i="23" a="1"/>
  <c r="I47" i="23" s="1"/>
  <c r="O47" i="23"/>
  <c r="I46" i="23" a="1"/>
  <c r="I46" i="23" s="1"/>
  <c r="O46" i="23"/>
  <c r="N46" i="23" a="1"/>
  <c r="N46" i="23" s="1"/>
  <c r="N51" i="23" a="1"/>
  <c r="N51" i="23" s="1"/>
  <c r="O51" i="23"/>
  <c r="I51" i="23" a="1"/>
  <c r="I51" i="23" s="1"/>
  <c r="O30" i="23"/>
  <c r="N30" i="23" a="1"/>
  <c r="N30" i="23" s="1"/>
  <c r="I30" i="23" a="1"/>
  <c r="I30" i="23" s="1"/>
  <c r="N26" i="23" a="1"/>
  <c r="N26" i="23" s="1"/>
  <c r="I26" i="23" a="1"/>
  <c r="I26" i="23" s="1"/>
  <c r="O26" i="23"/>
  <c r="O22" i="23"/>
  <c r="N22" i="23" a="1"/>
  <c r="N22" i="23" s="1"/>
  <c r="I22" i="23" a="1"/>
  <c r="I22" i="23" s="1"/>
  <c r="N18" i="23" a="1"/>
  <c r="N18" i="23" s="1"/>
  <c r="I18" i="23" a="1"/>
  <c r="I18" i="23" s="1"/>
  <c r="O18" i="23"/>
  <c r="O14" i="23"/>
  <c r="N14" i="23" a="1"/>
  <c r="N14" i="23" s="1"/>
  <c r="I14" i="23" a="1"/>
  <c r="I14" i="23" s="1"/>
  <c r="I43" i="23" a="1"/>
  <c r="I43" i="23" s="1"/>
  <c r="O43" i="23"/>
  <c r="N43" i="23" a="1"/>
  <c r="N43" i="23" s="1"/>
  <c r="O41" i="23"/>
  <c r="N41" i="23" a="1"/>
  <c r="N41" i="23" s="1"/>
  <c r="I41" i="23" a="1"/>
  <c r="I41" i="23" s="1"/>
  <c r="I52" i="23" a="1"/>
  <c r="I52" i="23" s="1"/>
  <c r="O52" i="23"/>
  <c r="N52" i="23" a="1"/>
  <c r="N52" i="23" s="1"/>
  <c r="O55" i="23"/>
  <c r="N55" i="23" a="1"/>
  <c r="N55" i="23" s="1"/>
  <c r="I55" i="23" a="1"/>
  <c r="I55" i="23" s="1"/>
  <c r="N23" i="23" a="1"/>
  <c r="N23" i="23" s="1"/>
  <c r="I23" i="23" a="1"/>
  <c r="I23" i="23" s="1"/>
  <c r="O23" i="23"/>
  <c r="N15" i="23" a="1"/>
  <c r="N15" i="23" s="1"/>
  <c r="I15" i="23" a="1"/>
  <c r="I15" i="23" s="1"/>
  <c r="O15" i="23"/>
  <c r="O33" i="23"/>
  <c r="N33" i="23" a="1"/>
  <c r="N33" i="23" s="1"/>
  <c r="I33" i="23" a="1"/>
  <c r="I33" i="23" s="1"/>
  <c r="I29" i="23" a="1"/>
  <c r="I29" i="23" s="1"/>
  <c r="O29" i="23"/>
  <c r="N29" i="23" a="1"/>
  <c r="N29" i="23" s="1"/>
  <c r="O25" i="23"/>
  <c r="N25" i="23" a="1"/>
  <c r="N25" i="23" s="1"/>
  <c r="I25" i="23" a="1"/>
  <c r="I25" i="23" s="1"/>
  <c r="I21" i="23" a="1"/>
  <c r="I21" i="23" s="1"/>
  <c r="O21" i="23"/>
  <c r="N21" i="23" a="1"/>
  <c r="N21" i="23" s="1"/>
  <c r="O17" i="23"/>
  <c r="N17" i="23" a="1"/>
  <c r="N17" i="23" s="1"/>
  <c r="I17" i="23" a="1"/>
  <c r="I17" i="23" s="1"/>
  <c r="I56" i="23" a="1"/>
  <c r="I56" i="23" s="1"/>
  <c r="N56" i="23" a="1"/>
  <c r="N56" i="23" s="1"/>
  <c r="O56" i="23"/>
  <c r="I44" i="23" a="1"/>
  <c r="I44" i="23" s="1"/>
  <c r="O44" i="23"/>
  <c r="N44" i="23" a="1"/>
  <c r="N44" i="23" s="1"/>
  <c r="I49" i="23" a="1"/>
  <c r="I49" i="23" s="1"/>
  <c r="O49" i="23"/>
  <c r="N49" i="23" a="1"/>
  <c r="N49" i="23" s="1"/>
  <c r="O53" i="23"/>
  <c r="N53" i="23" a="1"/>
  <c r="N53" i="23" s="1"/>
  <c r="I53" i="23" a="1"/>
  <c r="I53" i="23" s="1"/>
  <c r="N31" i="23" a="1"/>
  <c r="N31" i="23" s="1"/>
  <c r="I31" i="23" a="1"/>
  <c r="I31" i="23" s="1"/>
  <c r="O31" i="23"/>
  <c r="O27" i="23"/>
  <c r="N27" i="23" a="1"/>
  <c r="N27" i="23" s="1"/>
  <c r="I27" i="23" a="1"/>
  <c r="I27" i="23" s="1"/>
  <c r="O19" i="23"/>
  <c r="N19" i="23" a="1"/>
  <c r="N19" i="23" s="1"/>
  <c r="I19" i="23" a="1"/>
  <c r="I19" i="23" s="1"/>
  <c r="O12" i="23"/>
  <c r="I12" i="23" a="1"/>
  <c r="I12" i="23" s="1"/>
  <c r="N12" i="23" a="1"/>
  <c r="N12" i="23" s="1"/>
  <c r="O3" i="23"/>
  <c r="N3" i="23" a="1"/>
  <c r="N3" i="23" s="1"/>
  <c r="I3" i="23" a="1"/>
  <c r="I3" i="23" s="1"/>
  <c r="I32" i="23" a="1"/>
  <c r="I32" i="23" s="1"/>
  <c r="O32" i="23"/>
  <c r="N32" i="23" a="1"/>
  <c r="N32" i="23" s="1"/>
  <c r="O28" i="23"/>
  <c r="I28" i="23" a="1"/>
  <c r="I28" i="23" s="1"/>
  <c r="N28" i="23" a="1"/>
  <c r="N28" i="23" s="1"/>
  <c r="I24" i="23" a="1"/>
  <c r="I24" i="23" s="1"/>
  <c r="O24" i="23"/>
  <c r="N24" i="23" a="1"/>
  <c r="N24" i="23" s="1"/>
  <c r="O20" i="23"/>
  <c r="I20" i="23" a="1"/>
  <c r="I20" i="23" s="1"/>
  <c r="N20" i="23" a="1"/>
  <c r="N20" i="23" s="1"/>
  <c r="I16" i="23" a="1"/>
  <c r="I16" i="23" s="1"/>
  <c r="O16" i="23"/>
  <c r="N16" i="23" a="1"/>
  <c r="N16" i="23" s="1"/>
  <c r="N10" i="23" a="1"/>
  <c r="N10" i="23" s="1"/>
  <c r="I10" i="23" a="1"/>
  <c r="I10" i="23" s="1"/>
  <c r="O10" i="23"/>
  <c r="N42" i="23" a="1"/>
  <c r="N42" i="23" s="1"/>
  <c r="I42" i="23" a="1"/>
  <c r="I42" i="23" s="1"/>
  <c r="O42" i="23"/>
  <c r="I40" i="23" a="1"/>
  <c r="I40" i="23" s="1"/>
  <c r="O40" i="23"/>
  <c r="N40" i="23" a="1"/>
  <c r="N40" i="23" s="1"/>
  <c r="I45" i="23" a="1"/>
  <c r="I45" i="23" s="1"/>
  <c r="O45" i="23"/>
  <c r="N45" i="23" a="1"/>
  <c r="N45" i="23" s="1"/>
  <c r="I50" i="23" a="1"/>
  <c r="I50" i="23" s="1"/>
  <c r="O50" i="23"/>
  <c r="N50" i="23" a="1"/>
  <c r="N50" i="23" s="1"/>
  <c r="I54" i="23" a="1"/>
  <c r="I54" i="23" s="1"/>
  <c r="O54" i="23"/>
  <c r="N54" i="23" a="1"/>
  <c r="N54" i="23" s="1"/>
  <c r="N36" i="23" a="1"/>
  <c r="N36" i="23" s="1"/>
  <c r="I36" i="23" a="1"/>
  <c r="I36" i="23" s="1"/>
  <c r="I4" i="23" a="1"/>
  <c r="I4" i="23" s="1"/>
  <c r="F8" i="23" a="1"/>
  <c r="F8" i="23" s="1"/>
  <c r="A6" i="23" a="1"/>
  <c r="A6" i="23" s="1"/>
  <c r="G13" i="23"/>
  <c r="A13" i="23" a="1"/>
  <c r="A13" i="23" s="1"/>
  <c r="F13" i="23" a="1"/>
  <c r="F13" i="23" s="1"/>
  <c r="F11" i="23" a="1"/>
  <c r="F11" i="23" s="1"/>
  <c r="A11" i="23" a="1"/>
  <c r="A11" i="23" s="1"/>
  <c r="G11" i="23"/>
  <c r="F9" i="23" a="1"/>
  <c r="F9" i="23" s="1"/>
  <c r="G9" i="23"/>
  <c r="A9" i="23" a="1"/>
  <c r="A9" i="23" s="1"/>
  <c r="A7" i="23" a="1"/>
  <c r="A7" i="23" s="1"/>
  <c r="F7" i="23" a="1"/>
  <c r="F7" i="23" s="1"/>
  <c r="G7" i="23"/>
  <c r="G5" i="23"/>
  <c r="A5" i="23" a="1"/>
  <c r="A5" i="23" s="1"/>
  <c r="F5" i="23" a="1"/>
  <c r="F5" i="23" s="1"/>
  <c r="G16" i="23"/>
  <c r="F16" i="23" a="1"/>
  <c r="F16" i="23" s="1"/>
  <c r="A16" i="23" a="1"/>
  <c r="A16" i="23" s="1"/>
  <c r="F20" i="23" a="1"/>
  <c r="F20" i="23" s="1"/>
  <c r="A20" i="23" a="1"/>
  <c r="A20" i="23" s="1"/>
  <c r="G20" i="23"/>
  <c r="G24" i="23"/>
  <c r="F24" i="23" a="1"/>
  <c r="F24" i="23" s="1"/>
  <c r="A24" i="23" a="1"/>
  <c r="A24" i="23" s="1"/>
  <c r="A56" i="23" a="1"/>
  <c r="A56" i="23" s="1"/>
  <c r="F56" i="23" a="1"/>
  <c r="F56" i="23" s="1"/>
  <c r="G56" i="23"/>
  <c r="F52" i="23" a="1"/>
  <c r="F52" i="23" s="1"/>
  <c r="G52" i="23"/>
  <c r="A52" i="23" a="1"/>
  <c r="A52" i="23" s="1"/>
  <c r="A48" i="23" a="1"/>
  <c r="A48" i="23" s="1"/>
  <c r="F48" i="23" a="1"/>
  <c r="F48" i="23" s="1"/>
  <c r="G48" i="23"/>
  <c r="F44" i="23" a="1"/>
  <c r="F44" i="23" s="1"/>
  <c r="G44" i="23"/>
  <c r="A44" i="23" a="1"/>
  <c r="A44" i="23" s="1"/>
  <c r="A40" i="23" a="1"/>
  <c r="A40" i="23" s="1"/>
  <c r="F40" i="23" a="1"/>
  <c r="F40" i="23" s="1"/>
  <c r="G40" i="23"/>
  <c r="F36" i="23" a="1"/>
  <c r="F36" i="23" s="1"/>
  <c r="G36" i="23"/>
  <c r="A36" i="23" a="1"/>
  <c r="A36" i="23" s="1"/>
  <c r="A32" i="23" a="1"/>
  <c r="A32" i="23" s="1"/>
  <c r="F32" i="23" a="1"/>
  <c r="F32" i="23" s="1"/>
  <c r="G32" i="23"/>
  <c r="F28" i="23" a="1"/>
  <c r="F28" i="23" s="1"/>
  <c r="G28" i="23"/>
  <c r="A28" i="23" a="1"/>
  <c r="A28" i="23" s="1"/>
  <c r="G17" i="23"/>
  <c r="F17" i="23" a="1"/>
  <c r="F17" i="23" s="1"/>
  <c r="A17" i="23" a="1"/>
  <c r="A17" i="23" s="1"/>
  <c r="G21" i="23"/>
  <c r="A21" i="23" a="1"/>
  <c r="A21" i="23" s="1"/>
  <c r="F21" i="23" a="1"/>
  <c r="F21" i="23" s="1"/>
  <c r="G59" i="23"/>
  <c r="A59" i="23" a="1"/>
  <c r="A59" i="23" s="1"/>
  <c r="F59" i="23" a="1"/>
  <c r="F59" i="23" s="1"/>
  <c r="A55" i="23" a="1"/>
  <c r="A55" i="23" s="1"/>
  <c r="F55" i="23" a="1"/>
  <c r="F55" i="23" s="1"/>
  <c r="G55" i="23"/>
  <c r="G51" i="23"/>
  <c r="A51" i="23" a="1"/>
  <c r="A51" i="23" s="1"/>
  <c r="F51" i="23" a="1"/>
  <c r="F51" i="23" s="1"/>
  <c r="A47" i="23" a="1"/>
  <c r="A47" i="23" s="1"/>
  <c r="F47" i="23" a="1"/>
  <c r="F47" i="23" s="1"/>
  <c r="G47" i="23"/>
  <c r="G43" i="23"/>
  <c r="A43" i="23" a="1"/>
  <c r="A43" i="23" s="1"/>
  <c r="F43" i="23" a="1"/>
  <c r="F43" i="23" s="1"/>
  <c r="A39" i="23" a="1"/>
  <c r="A39" i="23" s="1"/>
  <c r="F39" i="23" a="1"/>
  <c r="F39" i="23" s="1"/>
  <c r="G39" i="23"/>
  <c r="G35" i="23"/>
  <c r="A35" i="23" a="1"/>
  <c r="A35" i="23" s="1"/>
  <c r="F35" i="23" a="1"/>
  <c r="F35" i="23" s="1"/>
  <c r="A31" i="23" a="1"/>
  <c r="A31" i="23" s="1"/>
  <c r="F31" i="23" a="1"/>
  <c r="F31" i="23" s="1"/>
  <c r="G31" i="23"/>
  <c r="G27" i="23"/>
  <c r="A27" i="23" a="1"/>
  <c r="A27" i="23" s="1"/>
  <c r="F27" i="23" a="1"/>
  <c r="F27" i="23" s="1"/>
  <c r="G14" i="23"/>
  <c r="F14" i="23" a="1"/>
  <c r="F14" i="23" s="1"/>
  <c r="G18" i="23"/>
  <c r="F18" i="23" a="1"/>
  <c r="F18" i="23" s="1"/>
  <c r="G22" i="23"/>
  <c r="F22" i="23" a="1"/>
  <c r="F22" i="23" s="1"/>
  <c r="F58" i="23" a="1"/>
  <c r="F58" i="23" s="1"/>
  <c r="G58" i="23"/>
  <c r="A58" i="23" a="1"/>
  <c r="A58" i="23" s="1"/>
  <c r="G54" i="23"/>
  <c r="A54" i="23" a="1"/>
  <c r="A54" i="23" s="1"/>
  <c r="F54" i="23" a="1"/>
  <c r="F54" i="23" s="1"/>
  <c r="F50" i="23" a="1"/>
  <c r="F50" i="23" s="1"/>
  <c r="G50" i="23"/>
  <c r="A50" i="23" a="1"/>
  <c r="A50" i="23" s="1"/>
  <c r="G46" i="23"/>
  <c r="A46" i="23" a="1"/>
  <c r="A46" i="23" s="1"/>
  <c r="F46" i="23" a="1"/>
  <c r="F46" i="23" s="1"/>
  <c r="F42" i="23" a="1"/>
  <c r="F42" i="23" s="1"/>
  <c r="G42" i="23"/>
  <c r="A42" i="23" a="1"/>
  <c r="A42" i="23" s="1"/>
  <c r="G38" i="23"/>
  <c r="A38" i="23" a="1"/>
  <c r="A38" i="23" s="1"/>
  <c r="F38" i="23" a="1"/>
  <c r="F38" i="23" s="1"/>
  <c r="F34" i="23" a="1"/>
  <c r="F34" i="23" s="1"/>
  <c r="G34" i="23"/>
  <c r="A34" i="23" a="1"/>
  <c r="A34" i="23" s="1"/>
  <c r="G30" i="23"/>
  <c r="A30" i="23" a="1"/>
  <c r="A30" i="23" s="1"/>
  <c r="F30" i="23" a="1"/>
  <c r="F30" i="23" s="1"/>
  <c r="F26" i="23" a="1"/>
  <c r="F26" i="23" s="1"/>
  <c r="G26" i="23"/>
  <c r="A26" i="23" a="1"/>
  <c r="A26" i="23" s="1"/>
  <c r="F15" i="23" a="1"/>
  <c r="F15" i="23" s="1"/>
  <c r="G15" i="23"/>
  <c r="G19" i="23"/>
  <c r="F19" i="23" a="1"/>
  <c r="F19" i="23" s="1"/>
  <c r="F23" i="23" a="1"/>
  <c r="F23" i="23" s="1"/>
  <c r="G23" i="23"/>
  <c r="A15" i="23" a="1"/>
  <c r="A15" i="23" s="1"/>
  <c r="F57" i="23" a="1"/>
  <c r="F57" i="23" s="1"/>
  <c r="G57" i="23"/>
  <c r="A57" i="23" a="1"/>
  <c r="A57" i="23" s="1"/>
  <c r="F53" i="23" a="1"/>
  <c r="F53" i="23" s="1"/>
  <c r="A53" i="23" a="1"/>
  <c r="A53" i="23" s="1"/>
  <c r="G53" i="23"/>
  <c r="F49" i="23" a="1"/>
  <c r="F49" i="23" s="1"/>
  <c r="G49" i="23"/>
  <c r="A49" i="23" a="1"/>
  <c r="A49" i="23" s="1"/>
  <c r="F45" i="23" a="1"/>
  <c r="F45" i="23" s="1"/>
  <c r="A45" i="23" a="1"/>
  <c r="A45" i="23" s="1"/>
  <c r="G45" i="23"/>
  <c r="F41" i="23" a="1"/>
  <c r="F41" i="23" s="1"/>
  <c r="G41" i="23"/>
  <c r="A41" i="23" a="1"/>
  <c r="A41" i="23" s="1"/>
  <c r="F37" i="23" a="1"/>
  <c r="F37" i="23" s="1"/>
  <c r="A37" i="23" a="1"/>
  <c r="A37" i="23" s="1"/>
  <c r="G37" i="23"/>
  <c r="F33" i="23" a="1"/>
  <c r="F33" i="23" s="1"/>
  <c r="G33" i="23"/>
  <c r="A33" i="23" a="1"/>
  <c r="A33" i="23" s="1"/>
  <c r="F29" i="23" a="1"/>
  <c r="F29" i="23" s="1"/>
  <c r="A29" i="23" a="1"/>
  <c r="A29" i="23" s="1"/>
  <c r="G29" i="23"/>
  <c r="F25" i="23" a="1"/>
  <c r="F25" i="23" s="1"/>
  <c r="G25" i="23"/>
  <c r="A25" i="23" a="1"/>
  <c r="A25" i="23" s="1"/>
  <c r="F10" i="23" a="1"/>
  <c r="F10" i="23" s="1"/>
  <c r="G4" i="23"/>
  <c r="A8" i="23" a="1"/>
  <c r="A8" i="23" s="1"/>
  <c r="A4" i="23" a="1"/>
  <c r="A4" i="23" s="1"/>
  <c r="G6" i="23"/>
  <c r="G8" i="23"/>
  <c r="F6" i="23" a="1"/>
  <c r="F6" i="23" s="1"/>
  <c r="A10" i="23" a="1"/>
  <c r="A10" i="23" s="1"/>
  <c r="G3" i="23"/>
  <c r="A3" i="23" a="1"/>
  <c r="A3" i="23" s="1"/>
  <c r="F3" i="23" a="1"/>
  <c r="F3" i="23" s="1"/>
  <c r="N19" i="22" a="1"/>
  <c r="N19" i="22" s="1"/>
  <c r="O19" i="22"/>
  <c r="I19" i="22" a="1"/>
  <c r="I19" i="22" s="1"/>
  <c r="F26" i="22" a="1"/>
  <c r="F26" i="22" s="1"/>
  <c r="A26" i="22" a="1"/>
  <c r="A26" i="22" s="1"/>
  <c r="G26" i="22"/>
  <c r="G22" i="22"/>
  <c r="F22" i="22" a="1"/>
  <c r="F22" i="22" s="1"/>
  <c r="A22" i="22" a="1"/>
  <c r="A22" i="22" s="1"/>
  <c r="F18" i="22" a="1"/>
  <c r="F18" i="22" s="1"/>
  <c r="A18" i="22" a="1"/>
  <c r="A18" i="22" s="1"/>
  <c r="G18" i="22"/>
  <c r="A8" i="22" a="1"/>
  <c r="A8" i="22" s="1"/>
  <c r="G8" i="22"/>
  <c r="F8" i="22" a="1"/>
  <c r="F8" i="22" s="1"/>
  <c r="A4" i="22" a="1"/>
  <c r="A4" i="22" s="1"/>
  <c r="F4" i="22" a="1"/>
  <c r="F4" i="22" s="1"/>
  <c r="G4" i="22"/>
  <c r="A12" i="22" a="1"/>
  <c r="A12" i="22" s="1"/>
  <c r="F12" i="22" a="1"/>
  <c r="F12" i="22" s="1"/>
  <c r="G12" i="22"/>
  <c r="N24" i="22" a="1"/>
  <c r="N24" i="22" s="1"/>
  <c r="I24" i="22" a="1"/>
  <c r="I24" i="22" s="1"/>
  <c r="O24" i="22"/>
  <c r="I12" i="22" a="1"/>
  <c r="I12" i="22" s="1"/>
  <c r="N12" i="22" a="1"/>
  <c r="N12" i="22" s="1"/>
  <c r="O12" i="22"/>
  <c r="O5" i="22"/>
  <c r="I5" i="22" a="1"/>
  <c r="I5" i="22" s="1"/>
  <c r="N5" i="22" a="1"/>
  <c r="N5" i="22" s="1"/>
  <c r="O18" i="22"/>
  <c r="I18" i="22" a="1"/>
  <c r="I18" i="22" s="1"/>
  <c r="N18" i="22" a="1"/>
  <c r="N18" i="22" s="1"/>
  <c r="A19" i="22" a="1"/>
  <c r="A19" i="22" s="1"/>
  <c r="F19" i="22" a="1"/>
  <c r="F19" i="22" s="1"/>
  <c r="G19" i="22"/>
  <c r="F13" i="22" a="1"/>
  <c r="F13" i="22" s="1"/>
  <c r="G13" i="22"/>
  <c r="A13" i="22" a="1"/>
  <c r="A13" i="22" s="1"/>
  <c r="O21" i="22"/>
  <c r="I21" i="22" a="1"/>
  <c r="I21" i="22" s="1"/>
  <c r="N21" i="22" a="1"/>
  <c r="N21" i="22" s="1"/>
  <c r="I10" i="22" a="1"/>
  <c r="I10" i="22" s="1"/>
  <c r="N10" i="22" a="1"/>
  <c r="N10" i="22" s="1"/>
  <c r="O10" i="22"/>
  <c r="F25" i="22" a="1"/>
  <c r="F25" i="22" s="1"/>
  <c r="A25" i="22" a="1"/>
  <c r="A25" i="22" s="1"/>
  <c r="G25" i="22"/>
  <c r="F21" i="22" a="1"/>
  <c r="F21" i="22" s="1"/>
  <c r="G21" i="22"/>
  <c r="A21" i="22" a="1"/>
  <c r="A21" i="22" s="1"/>
  <c r="F17" i="22" a="1"/>
  <c r="F17" i="22" s="1"/>
  <c r="A17" i="22" a="1"/>
  <c r="A17" i="22" s="1"/>
  <c r="G17" i="22"/>
  <c r="G7" i="22"/>
  <c r="A7" i="22" a="1"/>
  <c r="A7" i="22" s="1"/>
  <c r="F7" i="22" a="1"/>
  <c r="F7" i="22" s="1"/>
  <c r="A11" i="22" a="1"/>
  <c r="A11" i="22" s="1"/>
  <c r="F11" i="22" a="1"/>
  <c r="F11" i="22" s="1"/>
  <c r="G11" i="22"/>
  <c r="N23" i="22" a="1"/>
  <c r="N23" i="22" s="1"/>
  <c r="O23" i="22"/>
  <c r="I23" i="22" a="1"/>
  <c r="I23" i="22" s="1"/>
  <c r="I8" i="22" a="1"/>
  <c r="I8" i="22" s="1"/>
  <c r="O8" i="22"/>
  <c r="N8" i="22" a="1"/>
  <c r="N8" i="22" s="1"/>
  <c r="I4" i="22" a="1"/>
  <c r="I4" i="22" s="1"/>
  <c r="N4" i="22" a="1"/>
  <c r="N4" i="22" s="1"/>
  <c r="O4" i="22"/>
  <c r="N14" i="22" a="1"/>
  <c r="N14" i="22" s="1"/>
  <c r="O14" i="22"/>
  <c r="I14" i="22" a="1"/>
  <c r="I14" i="22" s="1"/>
  <c r="G23" i="22"/>
  <c r="A23" i="22" a="1"/>
  <c r="A23" i="22" s="1"/>
  <c r="F23" i="22" a="1"/>
  <c r="F23" i="22" s="1"/>
  <c r="G15" i="22"/>
  <c r="A15" i="22" a="1"/>
  <c r="A15" i="22" s="1"/>
  <c r="F15" i="22" a="1"/>
  <c r="F15" i="22" s="1"/>
  <c r="F5" i="22" a="1"/>
  <c r="F5" i="22" s="1"/>
  <c r="G5" i="22"/>
  <c r="A5" i="22" a="1"/>
  <c r="A5" i="22" s="1"/>
  <c r="N25" i="22" a="1"/>
  <c r="N25" i="22" s="1"/>
  <c r="I25" i="22" a="1"/>
  <c r="I25" i="22" s="1"/>
  <c r="O25" i="22"/>
  <c r="N6" i="22" a="1"/>
  <c r="N6" i="22" s="1"/>
  <c r="O6" i="22"/>
  <c r="I6" i="22" a="1"/>
  <c r="I6" i="22" s="1"/>
  <c r="F9" i="22" a="1"/>
  <c r="F9" i="22" s="1"/>
  <c r="A9" i="22" a="1"/>
  <c r="A9" i="22" s="1"/>
  <c r="G9" i="22"/>
  <c r="N9" i="22" a="1"/>
  <c r="N9" i="22" s="1"/>
  <c r="I9" i="22" a="1"/>
  <c r="I9" i="22" s="1"/>
  <c r="O9" i="22"/>
  <c r="N17" i="22" a="1"/>
  <c r="N17" i="22" s="1"/>
  <c r="I17" i="22" a="1"/>
  <c r="I17" i="22" s="1"/>
  <c r="O17" i="22"/>
  <c r="A24" i="22" a="1"/>
  <c r="A24" i="22" s="1"/>
  <c r="G24" i="22"/>
  <c r="F24" i="22" a="1"/>
  <c r="F24" i="22" s="1"/>
  <c r="A20" i="22" a="1"/>
  <c r="A20" i="22" s="1"/>
  <c r="F20" i="22" a="1"/>
  <c r="F20" i="22" s="1"/>
  <c r="G20" i="22"/>
  <c r="A16" i="22" a="1"/>
  <c r="A16" i="22" s="1"/>
  <c r="G16" i="22"/>
  <c r="F16" i="22" a="1"/>
  <c r="F16" i="22" s="1"/>
  <c r="G6" i="22"/>
  <c r="F6" i="22" a="1"/>
  <c r="F6" i="22" s="1"/>
  <c r="A6" i="22" a="1"/>
  <c r="A6" i="22" s="1"/>
  <c r="G14" i="22"/>
  <c r="F14" i="22" a="1"/>
  <c r="F14" i="22" s="1"/>
  <c r="A14" i="22" a="1"/>
  <c r="A14" i="22" s="1"/>
  <c r="F10" i="22" a="1"/>
  <c r="F10" i="22" s="1"/>
  <c r="A10" i="22" a="1"/>
  <c r="A10" i="22" s="1"/>
  <c r="G10" i="22"/>
  <c r="O26" i="22"/>
  <c r="I26" i="22" a="1"/>
  <c r="I26" i="22" s="1"/>
  <c r="N26" i="22" a="1"/>
  <c r="N26" i="22" s="1"/>
  <c r="N22" i="22" a="1"/>
  <c r="N22" i="22" s="1"/>
  <c r="O22" i="22"/>
  <c r="I22" i="22" a="1"/>
  <c r="I22" i="22" s="1"/>
  <c r="N7" i="22" a="1"/>
  <c r="N7" i="22" s="1"/>
  <c r="O7" i="22"/>
  <c r="I7" i="22" a="1"/>
  <c r="I7" i="22" s="1"/>
  <c r="O13" i="22"/>
  <c r="I13" i="22" a="1"/>
  <c r="I13" i="22" s="1"/>
  <c r="N13" i="22" a="1"/>
  <c r="N13" i="22" s="1"/>
  <c r="I3" i="22" a="1"/>
  <c r="I3" i="22" s="1"/>
  <c r="O3" i="22"/>
  <c r="N3" i="22" a="1"/>
  <c r="N3" i="22" s="1"/>
  <c r="I20" i="22" a="1"/>
  <c r="I20" i="22" s="1"/>
  <c r="N20" i="22" a="1"/>
  <c r="N20" i="22" s="1"/>
  <c r="O20" i="22"/>
  <c r="I15" i="22" a="1"/>
  <c r="I15" i="22" s="1"/>
  <c r="I11" i="22" a="1"/>
  <c r="I11" i="22" s="1"/>
  <c r="O11" i="22"/>
  <c r="G3" i="22"/>
  <c r="A3" i="22" a="1"/>
  <c r="A3" i="22" s="1"/>
  <c r="F3" i="22" a="1"/>
  <c r="F3" i="22" s="1"/>
  <c r="O16" i="21"/>
  <c r="I36" i="21" a="1"/>
  <c r="I36" i="21" s="1"/>
  <c r="O36" i="21"/>
  <c r="N36" i="21" a="1"/>
  <c r="N36" i="21" s="1"/>
  <c r="I38" i="21" a="1"/>
  <c r="I38" i="21" s="1"/>
  <c r="N38" i="21" a="1"/>
  <c r="N38" i="21" s="1"/>
  <c r="O38" i="21"/>
  <c r="N37" i="21" a="1"/>
  <c r="N37" i="21" s="1"/>
  <c r="I37" i="21" a="1"/>
  <c r="I37" i="21" s="1"/>
  <c r="O37" i="21"/>
  <c r="N14" i="21" a="1"/>
  <c r="N14" i="21" s="1"/>
  <c r="O14" i="21"/>
  <c r="N20" i="21" a="1"/>
  <c r="N20" i="21" s="1"/>
  <c r="O22" i="21"/>
  <c r="O30" i="21"/>
  <c r="N33" i="21" a="1"/>
  <c r="N33" i="21" s="1"/>
  <c r="O27" i="21"/>
  <c r="I27" i="21" a="1"/>
  <c r="I27" i="21" s="1"/>
  <c r="N27" i="21" a="1"/>
  <c r="N27" i="21" s="1"/>
  <c r="N5" i="21" a="1"/>
  <c r="N5" i="21" s="1"/>
  <c r="O5" i="21"/>
  <c r="I5" i="21" a="1"/>
  <c r="I5" i="21" s="1"/>
  <c r="N13" i="21" a="1"/>
  <c r="N13" i="21" s="1"/>
  <c r="O13" i="21"/>
  <c r="I13" i="21" a="1"/>
  <c r="I13" i="21" s="1"/>
  <c r="O19" i="21"/>
  <c r="I19" i="21" a="1"/>
  <c r="I19" i="21" s="1"/>
  <c r="N19" i="21" a="1"/>
  <c r="N19" i="21" s="1"/>
  <c r="O10" i="21"/>
  <c r="I10" i="21" a="1"/>
  <c r="I10" i="21" s="1"/>
  <c r="N10" i="21" a="1"/>
  <c r="N10" i="21" s="1"/>
  <c r="O17" i="21"/>
  <c r="I17" i="21" a="1"/>
  <c r="I17" i="21" s="1"/>
  <c r="N17" i="21" a="1"/>
  <c r="N17" i="21" s="1"/>
  <c r="O25" i="21"/>
  <c r="I25" i="21" a="1"/>
  <c r="I25" i="21" s="1"/>
  <c r="N25" i="21" a="1"/>
  <c r="N25" i="21" s="1"/>
  <c r="O31" i="21"/>
  <c r="I31" i="21" a="1"/>
  <c r="I31" i="21" s="1"/>
  <c r="N31" i="21" a="1"/>
  <c r="N31" i="21" s="1"/>
  <c r="O34" i="21"/>
  <c r="O11" i="21"/>
  <c r="I11" i="21" a="1"/>
  <c r="I11" i="21" s="1"/>
  <c r="N11" i="21" a="1"/>
  <c r="N11" i="21" s="1"/>
  <c r="O3" i="21"/>
  <c r="I3" i="21" a="1"/>
  <c r="I3" i="21" s="1"/>
  <c r="N3" i="21" a="1"/>
  <c r="N3" i="21" s="1"/>
  <c r="O8" i="21"/>
  <c r="O23" i="21"/>
  <c r="I23" i="21" a="1"/>
  <c r="I23" i="21" s="1"/>
  <c r="N23" i="21" a="1"/>
  <c r="N23" i="21" s="1"/>
  <c r="N29" i="21" a="1"/>
  <c r="N29" i="21" s="1"/>
  <c r="O29" i="21"/>
  <c r="I29" i="21" a="1"/>
  <c r="I29" i="21" s="1"/>
  <c r="O32" i="21"/>
  <c r="I32" i="21" a="1"/>
  <c r="I32" i="21" s="1"/>
  <c r="N32" i="21" a="1"/>
  <c r="N32" i="21" s="1"/>
  <c r="N28" i="21" a="1"/>
  <c r="N28" i="21" s="1"/>
  <c r="O28" i="21"/>
  <c r="I28" i="21" a="1"/>
  <c r="I28" i="21" s="1"/>
  <c r="N12" i="21" a="1"/>
  <c r="N12" i="21" s="1"/>
  <c r="O12" i="21"/>
  <c r="I12" i="21" a="1"/>
  <c r="I12" i="21" s="1"/>
  <c r="O35" i="21"/>
  <c r="I35" i="21" a="1"/>
  <c r="I35" i="21" s="1"/>
  <c r="N35" i="21" a="1"/>
  <c r="N35" i="21" s="1"/>
  <c r="N4" i="21" a="1"/>
  <c r="N4" i="21" s="1"/>
  <c r="O4" i="21"/>
  <c r="I4" i="21" a="1"/>
  <c r="I4" i="21" s="1"/>
  <c r="N21" i="21" a="1"/>
  <c r="N21" i="21" s="1"/>
  <c r="O21" i="21"/>
  <c r="I21" i="21" a="1"/>
  <c r="I21" i="21" s="1"/>
  <c r="I20" i="21" a="1"/>
  <c r="I20" i="21" s="1"/>
  <c r="O20" i="21"/>
  <c r="N30" i="21" a="1"/>
  <c r="N30" i="21" s="1"/>
  <c r="I6" i="21" a="1"/>
  <c r="I6" i="21" s="1"/>
  <c r="O6" i="21"/>
  <c r="N8" i="21" a="1"/>
  <c r="N8" i="21" s="1"/>
  <c r="I14" i="21" a="1"/>
  <c r="I14" i="21" s="1"/>
  <c r="N16" i="21" a="1"/>
  <c r="N16" i="21" s="1"/>
  <c r="I22" i="21" a="1"/>
  <c r="I22" i="21" s="1"/>
  <c r="N24" i="21" a="1"/>
  <c r="N24" i="21" s="1"/>
  <c r="I30" i="21" a="1"/>
  <c r="I30" i="21" s="1"/>
  <c r="I7" i="21" a="1"/>
  <c r="I7" i="21" s="1"/>
  <c r="N9" i="21" a="1"/>
  <c r="N9" i="21" s="1"/>
  <c r="I15" i="21" a="1"/>
  <c r="I15" i="21" s="1"/>
  <c r="I8" i="21" a="1"/>
  <c r="I8" i="21" s="1"/>
  <c r="I16" i="21" a="1"/>
  <c r="I16" i="21" s="1"/>
  <c r="N18" i="21" a="1"/>
  <c r="N18" i="21" s="1"/>
  <c r="I24" i="21" a="1"/>
  <c r="I24" i="21" s="1"/>
  <c r="N26" i="21" a="1"/>
  <c r="N26" i="21" s="1"/>
  <c r="N34" i="21" a="1"/>
  <c r="N34" i="21" s="1"/>
  <c r="I9" i="21" a="1"/>
  <c r="I9" i="21" s="1"/>
  <c r="I33" i="21" a="1"/>
  <c r="I33" i="21" s="1"/>
  <c r="I18" i="21" a="1"/>
  <c r="I18" i="21" s="1"/>
  <c r="I26" i="21" a="1"/>
  <c r="I26" i="21" s="1"/>
  <c r="I34" i="21" a="1"/>
  <c r="I34" i="21" s="1"/>
  <c r="G29" i="21"/>
  <c r="A29" i="21" a="1"/>
  <c r="A29" i="21" s="1"/>
  <c r="F29" i="21" a="1"/>
  <c r="F29" i="21" s="1"/>
  <c r="F35" i="21" a="1"/>
  <c r="F35" i="21" s="1"/>
  <c r="A35" i="21" a="1"/>
  <c r="A35" i="21" s="1"/>
  <c r="G35" i="21"/>
  <c r="A31" i="21" a="1"/>
  <c r="A31" i="21" s="1"/>
  <c r="F31" i="21" a="1"/>
  <c r="F31" i="21" s="1"/>
  <c r="G31" i="21"/>
  <c r="A22" i="21" a="1"/>
  <c r="A22" i="21" s="1"/>
  <c r="F22" i="21" a="1"/>
  <c r="F22" i="21" s="1"/>
  <c r="G22" i="21"/>
  <c r="G18" i="21"/>
  <c r="A18" i="21" a="1"/>
  <c r="A18" i="21" s="1"/>
  <c r="F18" i="21" a="1"/>
  <c r="F18" i="21" s="1"/>
  <c r="A14" i="21" a="1"/>
  <c r="A14" i="21" s="1"/>
  <c r="F14" i="21" a="1"/>
  <c r="F14" i="21" s="1"/>
  <c r="G14" i="21"/>
  <c r="G34" i="21"/>
  <c r="A34" i="21" a="1"/>
  <c r="A34" i="21" s="1"/>
  <c r="F34" i="21" a="1"/>
  <c r="F34" i="21" s="1"/>
  <c r="F25" i="21" a="1"/>
  <c r="F25" i="21" s="1"/>
  <c r="G25" i="21"/>
  <c r="A25" i="21" a="1"/>
  <c r="A25" i="21" s="1"/>
  <c r="G21" i="21"/>
  <c r="A21" i="21" a="1"/>
  <c r="A21" i="21" s="1"/>
  <c r="F21" i="21" a="1"/>
  <c r="F21" i="21" s="1"/>
  <c r="F17" i="21" a="1"/>
  <c r="F17" i="21" s="1"/>
  <c r="G17" i="21"/>
  <c r="A17" i="21" a="1"/>
  <c r="A17" i="21" s="1"/>
  <c r="G13" i="21"/>
  <c r="A13" i="21" a="1"/>
  <c r="A13" i="21" s="1"/>
  <c r="F13" i="21" a="1"/>
  <c r="F13" i="21" s="1"/>
  <c r="F9" i="21" a="1"/>
  <c r="F9" i="21" s="1"/>
  <c r="G9" i="21"/>
  <c r="A9" i="21" a="1"/>
  <c r="A9" i="21" s="1"/>
  <c r="G5" i="21"/>
  <c r="A5" i="21" a="1"/>
  <c r="A5" i="21" s="1"/>
  <c r="F5" i="21" a="1"/>
  <c r="F5" i="21" s="1"/>
  <c r="A30" i="21" a="1"/>
  <c r="A30" i="21" s="1"/>
  <c r="F30" i="21" a="1"/>
  <c r="F30" i="21" s="1"/>
  <c r="G30" i="21"/>
  <c r="F33" i="21" a="1"/>
  <c r="F33" i="21" s="1"/>
  <c r="G33" i="21"/>
  <c r="A33" i="21" a="1"/>
  <c r="A33" i="21" s="1"/>
  <c r="F24" i="21" a="1"/>
  <c r="F24" i="21" s="1"/>
  <c r="G24" i="21"/>
  <c r="A24" i="21" a="1"/>
  <c r="A24" i="21" s="1"/>
  <c r="F20" i="21" a="1"/>
  <c r="F20" i="21" s="1"/>
  <c r="A20" i="21" a="1"/>
  <c r="A20" i="21" s="1"/>
  <c r="G20" i="21"/>
  <c r="F16" i="21" a="1"/>
  <c r="F16" i="21" s="1"/>
  <c r="G16" i="21"/>
  <c r="A16" i="21" a="1"/>
  <c r="A16" i="21" s="1"/>
  <c r="F12" i="21" a="1"/>
  <c r="F12" i="21" s="1"/>
  <c r="A12" i="21" a="1"/>
  <c r="A12" i="21" s="1"/>
  <c r="G12" i="21"/>
  <c r="F32" i="21" a="1"/>
  <c r="F32" i="21" s="1"/>
  <c r="G32" i="21"/>
  <c r="A32" i="21" a="1"/>
  <c r="A32" i="21" s="1"/>
  <c r="A23" i="21" a="1"/>
  <c r="A23" i="21" s="1"/>
  <c r="F23" i="21" a="1"/>
  <c r="F23" i="21" s="1"/>
  <c r="G23" i="21"/>
  <c r="F19" i="21" a="1"/>
  <c r="F19" i="21" s="1"/>
  <c r="A19" i="21" a="1"/>
  <c r="A19" i="21" s="1"/>
  <c r="G19" i="21"/>
  <c r="A15" i="21" a="1"/>
  <c r="A15" i="21" s="1"/>
  <c r="F15" i="21" a="1"/>
  <c r="F15" i="21" s="1"/>
  <c r="G15" i="21"/>
  <c r="F11" i="21" a="1"/>
  <c r="F11" i="21" s="1"/>
  <c r="A11" i="21" a="1"/>
  <c r="A11" i="21" s="1"/>
  <c r="G11" i="21"/>
  <c r="F27" i="21" a="1"/>
  <c r="F27" i="21" s="1"/>
  <c r="A27" i="21" a="1"/>
  <c r="A27" i="21" s="1"/>
  <c r="G27" i="21"/>
  <c r="F4" i="21" a="1"/>
  <c r="F4" i="21" s="1"/>
  <c r="A4" i="21" a="1"/>
  <c r="A4" i="21" s="1"/>
  <c r="G4" i="21"/>
  <c r="A7" i="21" a="1"/>
  <c r="A7" i="21" s="1"/>
  <c r="F7" i="21" a="1"/>
  <c r="F7" i="21" s="1"/>
  <c r="G7" i="21"/>
  <c r="G26" i="21"/>
  <c r="A26" i="21" a="1"/>
  <c r="A26" i="21" s="1"/>
  <c r="F26" i="21" a="1"/>
  <c r="F26" i="21" s="1"/>
  <c r="F28" i="21" a="1"/>
  <c r="F28" i="21" s="1"/>
  <c r="A28" i="21" a="1"/>
  <c r="A28" i="21" s="1"/>
  <c r="G28" i="21"/>
  <c r="A8" i="21" a="1"/>
  <c r="A8" i="21" s="1"/>
  <c r="G6" i="21"/>
  <c r="A10" i="21" a="1"/>
  <c r="A10" i="21" s="1"/>
  <c r="A3" i="21" a="1"/>
  <c r="A3" i="21" s="1"/>
  <c r="G3" i="21"/>
  <c r="F3" i="21" a="1"/>
  <c r="F3" i="21" s="1"/>
  <c r="A3" i="20" a="1"/>
  <c r="A3" i="20" s="1"/>
  <c r="G3" i="20"/>
  <c r="F3" i="20" a="1"/>
  <c r="F3" i="20" s="1"/>
  <c r="O29" i="20"/>
  <c r="I29" i="20" a="1"/>
  <c r="I29" i="20" s="1"/>
  <c r="N29" i="20" a="1"/>
  <c r="N29" i="20" s="1"/>
  <c r="O27" i="20"/>
  <c r="I27" i="20" a="1"/>
  <c r="I27" i="20" s="1"/>
  <c r="N27" i="20" a="1"/>
  <c r="N27" i="20" s="1"/>
  <c r="N23" i="20" a="1"/>
  <c r="N23" i="20" s="1"/>
  <c r="O23" i="20"/>
  <c r="I23" i="20" a="1"/>
  <c r="I23" i="20" s="1"/>
  <c r="O19" i="20"/>
  <c r="I19" i="20" a="1"/>
  <c r="I19" i="20" s="1"/>
  <c r="N19" i="20" a="1"/>
  <c r="N19" i="20" s="1"/>
  <c r="N15" i="20" a="1"/>
  <c r="N15" i="20" s="1"/>
  <c r="O15" i="20"/>
  <c r="I15" i="20" a="1"/>
  <c r="I15" i="20" s="1"/>
  <c r="O11" i="20"/>
  <c r="I11" i="20" a="1"/>
  <c r="I11" i="20" s="1"/>
  <c r="N11" i="20" a="1"/>
  <c r="N11" i="20" s="1"/>
  <c r="N7" i="20" a="1"/>
  <c r="N7" i="20" s="1"/>
  <c r="O7" i="20"/>
  <c r="I7" i="20" a="1"/>
  <c r="I7" i="20" s="1"/>
  <c r="N26" i="20" a="1"/>
  <c r="N26" i="20" s="1"/>
  <c r="I26" i="20" a="1"/>
  <c r="I26" i="20" s="1"/>
  <c r="O26" i="20"/>
  <c r="I22" i="20" a="1"/>
  <c r="I22" i="20" s="1"/>
  <c r="N22" i="20" a="1"/>
  <c r="N22" i="20" s="1"/>
  <c r="N18" i="20" a="1"/>
  <c r="N18" i="20" s="1"/>
  <c r="I18" i="20" a="1"/>
  <c r="I18" i="20" s="1"/>
  <c r="O18" i="20"/>
  <c r="O14" i="20"/>
  <c r="I14" i="20" a="1"/>
  <c r="I14" i="20" s="1"/>
  <c r="N14" i="20" a="1"/>
  <c r="N14" i="20" s="1"/>
  <c r="N10" i="20" a="1"/>
  <c r="N10" i="20" s="1"/>
  <c r="I10" i="20" a="1"/>
  <c r="I10" i="20" s="1"/>
  <c r="O10" i="20"/>
  <c r="O6" i="20"/>
  <c r="I6" i="20" a="1"/>
  <c r="I6" i="20" s="1"/>
  <c r="N6" i="20" a="1"/>
  <c r="N6" i="20" s="1"/>
  <c r="I30" i="20" a="1"/>
  <c r="I30" i="20" s="1"/>
  <c r="N30" i="20" a="1"/>
  <c r="N30" i="20" s="1"/>
  <c r="O30" i="20"/>
  <c r="N25" i="20" a="1"/>
  <c r="N25" i="20" s="1"/>
  <c r="I25" i="20" a="1"/>
  <c r="I25" i="20" s="1"/>
  <c r="O25" i="20"/>
  <c r="N17" i="20" a="1"/>
  <c r="N17" i="20" s="1"/>
  <c r="I17" i="20" a="1"/>
  <c r="I17" i="20" s="1"/>
  <c r="O17" i="20"/>
  <c r="I13" i="20" a="1"/>
  <c r="I13" i="20" s="1"/>
  <c r="N13" i="20" a="1"/>
  <c r="N13" i="20" s="1"/>
  <c r="O13" i="20"/>
  <c r="N9" i="20" a="1"/>
  <c r="N9" i="20" s="1"/>
  <c r="I9" i="20" a="1"/>
  <c r="I9" i="20" s="1"/>
  <c r="O9" i="20"/>
  <c r="I5" i="20" a="1"/>
  <c r="I5" i="20" s="1"/>
  <c r="N5" i="20" a="1"/>
  <c r="N5" i="20" s="1"/>
  <c r="O5" i="20"/>
  <c r="N28" i="20" a="1"/>
  <c r="N28" i="20" s="1"/>
  <c r="O28" i="20"/>
  <c r="I28" i="20" a="1"/>
  <c r="I28" i="20" s="1"/>
  <c r="N24" i="20" a="1"/>
  <c r="N24" i="20" s="1"/>
  <c r="O24" i="20"/>
  <c r="I24" i="20" a="1"/>
  <c r="I24" i="20" s="1"/>
  <c r="N20" i="20" a="1"/>
  <c r="N20" i="20" s="1"/>
  <c r="O20" i="20"/>
  <c r="I20" i="20" a="1"/>
  <c r="I20" i="20" s="1"/>
  <c r="N16" i="20" a="1"/>
  <c r="N16" i="20" s="1"/>
  <c r="O16" i="20"/>
  <c r="I16" i="20" a="1"/>
  <c r="I16" i="20" s="1"/>
  <c r="N12" i="20" a="1"/>
  <c r="N12" i="20" s="1"/>
  <c r="O12" i="20"/>
  <c r="I12" i="20" a="1"/>
  <c r="I12" i="20" s="1"/>
  <c r="N8" i="20" a="1"/>
  <c r="N8" i="20" s="1"/>
  <c r="O8" i="20"/>
  <c r="I8" i="20" a="1"/>
  <c r="I8" i="20" s="1"/>
  <c r="N4" i="20" a="1"/>
  <c r="N4" i="20" s="1"/>
  <c r="I4" i="20" a="1"/>
  <c r="I4" i="20" s="1"/>
  <c r="N3" i="20" a="1"/>
  <c r="N3" i="20" s="1"/>
  <c r="I3" i="20" a="1"/>
  <c r="I3" i="20" s="1"/>
  <c r="O3" i="20"/>
  <c r="O4" i="20"/>
  <c r="G29" i="20"/>
  <c r="A29" i="20" a="1"/>
  <c r="A29" i="20" s="1"/>
  <c r="F29" i="20" a="1"/>
  <c r="F29" i="20" s="1"/>
  <c r="F25" i="20" a="1"/>
  <c r="F25" i="20" s="1"/>
  <c r="G25" i="20"/>
  <c r="A25" i="20" a="1"/>
  <c r="A25" i="20" s="1"/>
  <c r="G21" i="20"/>
  <c r="A21" i="20" a="1"/>
  <c r="A21" i="20" s="1"/>
  <c r="F21" i="20" a="1"/>
  <c r="F21" i="20" s="1"/>
  <c r="F17" i="20" a="1"/>
  <c r="F17" i="20" s="1"/>
  <c r="G17" i="20"/>
  <c r="A17" i="20" a="1"/>
  <c r="A17" i="20" s="1"/>
  <c r="G13" i="20"/>
  <c r="A13" i="20" a="1"/>
  <c r="A13" i="20" s="1"/>
  <c r="F13" i="20" a="1"/>
  <c r="F13" i="20" s="1"/>
  <c r="F8" i="20" a="1"/>
  <c r="F8" i="20" s="1"/>
  <c r="G8" i="20"/>
  <c r="A8" i="20" a="1"/>
  <c r="A8" i="20" s="1"/>
  <c r="A28" i="20" a="1"/>
  <c r="A28" i="20" s="1"/>
  <c r="F28" i="20" a="1"/>
  <c r="F28" i="20" s="1"/>
  <c r="G28" i="20"/>
  <c r="F24" i="20" a="1"/>
  <c r="F24" i="20" s="1"/>
  <c r="G24" i="20"/>
  <c r="A24" i="20" a="1"/>
  <c r="A24" i="20" s="1"/>
  <c r="A20" i="20" a="1"/>
  <c r="A20" i="20" s="1"/>
  <c r="F20" i="20" a="1"/>
  <c r="F20" i="20" s="1"/>
  <c r="G20" i="20"/>
  <c r="F16" i="20" a="1"/>
  <c r="F16" i="20" s="1"/>
  <c r="G16" i="20"/>
  <c r="A16" i="20" a="1"/>
  <c r="A16" i="20" s="1"/>
  <c r="A11" i="20" a="1"/>
  <c r="A11" i="20" s="1"/>
  <c r="F11" i="20" a="1"/>
  <c r="F11" i="20" s="1"/>
  <c r="G11" i="20"/>
  <c r="F7" i="20" a="1"/>
  <c r="F7" i="20" s="1"/>
  <c r="G7" i="20"/>
  <c r="A7" i="20" a="1"/>
  <c r="A7" i="20" s="1"/>
  <c r="G4" i="20"/>
  <c r="F4" i="20" a="1"/>
  <c r="F4" i="20" s="1"/>
  <c r="A4" i="20" a="1"/>
  <c r="A4" i="20" s="1"/>
  <c r="F27" i="20" a="1"/>
  <c r="F27" i="20" s="1"/>
  <c r="A27" i="20" a="1"/>
  <c r="A27" i="20" s="1"/>
  <c r="G27" i="20"/>
  <c r="A23" i="20" a="1"/>
  <c r="A23" i="20" s="1"/>
  <c r="F23" i="20" a="1"/>
  <c r="F23" i="20" s="1"/>
  <c r="G23" i="20"/>
  <c r="F19" i="20" a="1"/>
  <c r="F19" i="20" s="1"/>
  <c r="A19" i="20" a="1"/>
  <c r="A19" i="20" s="1"/>
  <c r="G19" i="20"/>
  <c r="A15" i="20" a="1"/>
  <c r="A15" i="20" s="1"/>
  <c r="F15" i="20" a="1"/>
  <c r="F15" i="20" s="1"/>
  <c r="G15" i="20"/>
  <c r="F10" i="20" a="1"/>
  <c r="F10" i="20" s="1"/>
  <c r="A10" i="20" a="1"/>
  <c r="A10" i="20" s="1"/>
  <c r="G10" i="20"/>
  <c r="A6" i="20" a="1"/>
  <c r="A6" i="20" s="1"/>
  <c r="F6" i="20" a="1"/>
  <c r="F6" i="20" s="1"/>
  <c r="G6" i="20"/>
  <c r="A30" i="20" a="1"/>
  <c r="A30" i="20" s="1"/>
  <c r="F30" i="20" a="1"/>
  <c r="F30" i="20" s="1"/>
  <c r="G30" i="20"/>
  <c r="A26" i="20" a="1"/>
  <c r="A26" i="20" s="1"/>
  <c r="G26" i="20"/>
  <c r="F26" i="20" a="1"/>
  <c r="F26" i="20" s="1"/>
  <c r="A22" i="20" a="1"/>
  <c r="A22" i="20" s="1"/>
  <c r="F22" i="20" a="1"/>
  <c r="F22" i="20" s="1"/>
  <c r="G22" i="20"/>
  <c r="A18" i="20" a="1"/>
  <c r="A18" i="20" s="1"/>
  <c r="G18" i="20"/>
  <c r="F18" i="20" a="1"/>
  <c r="F18" i="20" s="1"/>
  <c r="A14" i="20" a="1"/>
  <c r="A14" i="20" s="1"/>
  <c r="F14" i="20" a="1"/>
  <c r="F14" i="20" s="1"/>
  <c r="G14" i="20"/>
  <c r="A9" i="20" a="1"/>
  <c r="A9" i="20" s="1"/>
  <c r="G9" i="20"/>
  <c r="F9" i="20" a="1"/>
  <c r="F9" i="20" s="1"/>
  <c r="A5" i="20" a="1"/>
  <c r="A5" i="20" s="1"/>
  <c r="F5" i="20" a="1"/>
  <c r="F5" i="20" s="1"/>
  <c r="G5" i="20"/>
  <c r="G9" i="19"/>
  <c r="G33" i="19"/>
  <c r="G25" i="19"/>
  <c r="G17" i="19"/>
  <c r="A23" i="19" a="1"/>
  <c r="A23" i="19" s="1"/>
  <c r="A15" i="19" a="1"/>
  <c r="A15" i="19" s="1"/>
  <c r="A7" i="19" a="1"/>
  <c r="A7" i="19" s="1"/>
  <c r="F9" i="19" a="1"/>
  <c r="F9" i="19" s="1"/>
  <c r="G29" i="19"/>
  <c r="O3" i="19"/>
  <c r="I18" i="19" a="1"/>
  <c r="I18" i="19" s="1"/>
  <c r="N18" i="19" a="1"/>
  <c r="N18" i="19" s="1"/>
  <c r="O18" i="19"/>
  <c r="O14" i="19"/>
  <c r="I14" i="19" a="1"/>
  <c r="I14" i="19" s="1"/>
  <c r="N14" i="19" a="1"/>
  <c r="N14" i="19" s="1"/>
  <c r="I10" i="19" a="1"/>
  <c r="I10" i="19" s="1"/>
  <c r="N10" i="19" a="1"/>
  <c r="N10" i="19" s="1"/>
  <c r="O10" i="19"/>
  <c r="O6" i="19"/>
  <c r="I6" i="19" a="1"/>
  <c r="I6" i="19" s="1"/>
  <c r="N6" i="19" a="1"/>
  <c r="N6" i="19" s="1"/>
  <c r="I34" i="19" a="1"/>
  <c r="I34" i="19" s="1"/>
  <c r="N34" i="19" a="1"/>
  <c r="N34" i="19" s="1"/>
  <c r="O34" i="19"/>
  <c r="O30" i="19"/>
  <c r="I30" i="19" a="1"/>
  <c r="I30" i="19" s="1"/>
  <c r="N30" i="19" a="1"/>
  <c r="N30" i="19" s="1"/>
  <c r="I26" i="19" a="1"/>
  <c r="I26" i="19" s="1"/>
  <c r="N26" i="19" a="1"/>
  <c r="N26" i="19" s="1"/>
  <c r="O26" i="19"/>
  <c r="F8" i="19" a="1"/>
  <c r="F8" i="19" s="1"/>
  <c r="G8" i="19"/>
  <c r="F4" i="19" a="1"/>
  <c r="F4" i="19" s="1"/>
  <c r="G4" i="19"/>
  <c r="F32" i="19" a="1"/>
  <c r="F32" i="19" s="1"/>
  <c r="G32" i="19"/>
  <c r="F28" i="19" a="1"/>
  <c r="F28" i="19" s="1"/>
  <c r="G28" i="19"/>
  <c r="F24" i="19" a="1"/>
  <c r="F24" i="19" s="1"/>
  <c r="G24" i="19"/>
  <c r="F20" i="19" a="1"/>
  <c r="F20" i="19" s="1"/>
  <c r="G20" i="19"/>
  <c r="F16" i="19" a="1"/>
  <c r="F16" i="19" s="1"/>
  <c r="G16" i="19"/>
  <c r="F12" i="19" a="1"/>
  <c r="F12" i="19" s="1"/>
  <c r="G12" i="19"/>
  <c r="A29" i="19" a="1"/>
  <c r="A29" i="19" s="1"/>
  <c r="A21" i="19" a="1"/>
  <c r="A21" i="19" s="1"/>
  <c r="A13" i="19" a="1"/>
  <c r="A13" i="19" s="1"/>
  <c r="A5" i="19" a="1"/>
  <c r="A5" i="19" s="1"/>
  <c r="G21" i="19"/>
  <c r="F10" i="19" a="1"/>
  <c r="F10" i="19" s="1"/>
  <c r="G10" i="19"/>
  <c r="A28" i="19" a="1"/>
  <c r="A28" i="19" s="1"/>
  <c r="A20" i="19" a="1"/>
  <c r="A20" i="19" s="1"/>
  <c r="A12" i="19" a="1"/>
  <c r="A12" i="19" s="1"/>
  <c r="A4" i="19" a="1"/>
  <c r="A4" i="19" s="1"/>
  <c r="G27" i="19"/>
  <c r="G13" i="19"/>
  <c r="N21" i="19" a="1"/>
  <c r="N21" i="19" s="1"/>
  <c r="O21" i="19"/>
  <c r="I21" i="19" a="1"/>
  <c r="I21" i="19" s="1"/>
  <c r="O17" i="19"/>
  <c r="N17" i="19" a="1"/>
  <c r="N17" i="19" s="1"/>
  <c r="I17" i="19" a="1"/>
  <c r="I17" i="19" s="1"/>
  <c r="N13" i="19" a="1"/>
  <c r="N13" i="19" s="1"/>
  <c r="O13" i="19"/>
  <c r="I13" i="19" a="1"/>
  <c r="I13" i="19" s="1"/>
  <c r="O9" i="19"/>
  <c r="N9" i="19" a="1"/>
  <c r="N9" i="19" s="1"/>
  <c r="I9" i="19" a="1"/>
  <c r="I9" i="19" s="1"/>
  <c r="N5" i="19" a="1"/>
  <c r="N5" i="19" s="1"/>
  <c r="O5" i="19"/>
  <c r="I5" i="19" a="1"/>
  <c r="I5" i="19" s="1"/>
  <c r="O33" i="19"/>
  <c r="N33" i="19" a="1"/>
  <c r="N33" i="19" s="1"/>
  <c r="I33" i="19" a="1"/>
  <c r="I33" i="19" s="1"/>
  <c r="N29" i="19" a="1"/>
  <c r="N29" i="19" s="1"/>
  <c r="O29" i="19"/>
  <c r="I29" i="19" a="1"/>
  <c r="I29" i="19" s="1"/>
  <c r="O25" i="19"/>
  <c r="N25" i="19" a="1"/>
  <c r="N25" i="19" s="1"/>
  <c r="I25" i="19" a="1"/>
  <c r="I25" i="19" s="1"/>
  <c r="F7" i="19" a="1"/>
  <c r="F7" i="19" s="1"/>
  <c r="F31" i="19" a="1"/>
  <c r="F31" i="19" s="1"/>
  <c r="F23" i="19" a="1"/>
  <c r="F23" i="19" s="1"/>
  <c r="F15" i="19" a="1"/>
  <c r="F15" i="19" s="1"/>
  <c r="A27" i="19" a="1"/>
  <c r="A27" i="19" s="1"/>
  <c r="A19" i="19" a="1"/>
  <c r="A19" i="19" s="1"/>
  <c r="A11" i="19" a="1"/>
  <c r="A11" i="19" s="1"/>
  <c r="G19" i="19"/>
  <c r="G5" i="19"/>
  <c r="A10" i="19" a="1"/>
  <c r="A10" i="19" s="1"/>
  <c r="F33" i="19" a="1"/>
  <c r="F33" i="19" s="1"/>
  <c r="N20" i="19" a="1"/>
  <c r="N20" i="19" s="1"/>
  <c r="O20" i="19"/>
  <c r="I20" i="19" a="1"/>
  <c r="I20" i="19" s="1"/>
  <c r="N16" i="19" a="1"/>
  <c r="N16" i="19" s="1"/>
  <c r="I16" i="19" a="1"/>
  <c r="I16" i="19" s="1"/>
  <c r="O16" i="19"/>
  <c r="N12" i="19" a="1"/>
  <c r="N12" i="19" s="1"/>
  <c r="O12" i="19"/>
  <c r="I12" i="19" a="1"/>
  <c r="I12" i="19" s="1"/>
  <c r="N8" i="19" a="1"/>
  <c r="N8" i="19" s="1"/>
  <c r="I8" i="19" a="1"/>
  <c r="I8" i="19" s="1"/>
  <c r="O8" i="19"/>
  <c r="N4" i="19" a="1"/>
  <c r="N4" i="19" s="1"/>
  <c r="O4" i="19"/>
  <c r="I4" i="19" a="1"/>
  <c r="I4" i="19" s="1"/>
  <c r="N32" i="19" a="1"/>
  <c r="N32" i="19" s="1"/>
  <c r="I32" i="19" a="1"/>
  <c r="I32" i="19" s="1"/>
  <c r="O32" i="19"/>
  <c r="N28" i="19" a="1"/>
  <c r="N28" i="19" s="1"/>
  <c r="O28" i="19"/>
  <c r="I28" i="19" a="1"/>
  <c r="I28" i="19" s="1"/>
  <c r="N24" i="19" a="1"/>
  <c r="N24" i="19" s="1"/>
  <c r="I24" i="19" a="1"/>
  <c r="I24" i="19" s="1"/>
  <c r="O24" i="19"/>
  <c r="G6" i="19"/>
  <c r="F6" i="19" a="1"/>
  <c r="F6" i="19" s="1"/>
  <c r="F34" i="19" a="1"/>
  <c r="F34" i="19" s="1"/>
  <c r="G34" i="19"/>
  <c r="G30" i="19"/>
  <c r="F30" i="19" a="1"/>
  <c r="F30" i="19" s="1"/>
  <c r="F26" i="19" a="1"/>
  <c r="F26" i="19" s="1"/>
  <c r="G26" i="19"/>
  <c r="G22" i="19"/>
  <c r="F22" i="19" a="1"/>
  <c r="F22" i="19" s="1"/>
  <c r="F18" i="19" a="1"/>
  <c r="F18" i="19" s="1"/>
  <c r="G18" i="19"/>
  <c r="G14" i="19"/>
  <c r="F14" i="19" a="1"/>
  <c r="F14" i="19" s="1"/>
  <c r="A33" i="19" a="1"/>
  <c r="A33" i="19" s="1"/>
  <c r="A25" i="19" a="1"/>
  <c r="A25" i="19" s="1"/>
  <c r="A17" i="19" a="1"/>
  <c r="A17" i="19" s="1"/>
  <c r="A9" i="19" a="1"/>
  <c r="A9" i="19" s="1"/>
  <c r="F25" i="19" a="1"/>
  <c r="F25" i="19" s="1"/>
  <c r="I3" i="19" a="1"/>
  <c r="I3" i="19" s="1"/>
  <c r="O22" i="19"/>
  <c r="I22" i="19" a="1"/>
  <c r="I22" i="19" s="1"/>
  <c r="N22" i="19" a="1"/>
  <c r="N22" i="19" s="1"/>
  <c r="A8" i="19" a="1"/>
  <c r="A8" i="19" s="1"/>
  <c r="G31" i="19"/>
  <c r="I19" i="19" a="1"/>
  <c r="I19" i="19" s="1"/>
  <c r="N19" i="19" a="1"/>
  <c r="N19" i="19" s="1"/>
  <c r="O19" i="19"/>
  <c r="N15" i="19" a="1"/>
  <c r="N15" i="19" s="1"/>
  <c r="O15" i="19"/>
  <c r="I15" i="19" a="1"/>
  <c r="I15" i="19" s="1"/>
  <c r="I11" i="19" a="1"/>
  <c r="I11" i="19" s="1"/>
  <c r="N11" i="19" a="1"/>
  <c r="N11" i="19" s="1"/>
  <c r="O11" i="19"/>
  <c r="N7" i="19" a="1"/>
  <c r="N7" i="19" s="1"/>
  <c r="O7" i="19"/>
  <c r="I7" i="19" a="1"/>
  <c r="I7" i="19" s="1"/>
  <c r="N31" i="19" a="1"/>
  <c r="N31" i="19" s="1"/>
  <c r="O31" i="19"/>
  <c r="I31" i="19" a="1"/>
  <c r="I31" i="19" s="1"/>
  <c r="I27" i="19" a="1"/>
  <c r="I27" i="19" s="1"/>
  <c r="N27" i="19" a="1"/>
  <c r="N27" i="19" s="1"/>
  <c r="O27" i="19"/>
  <c r="N23" i="19" a="1"/>
  <c r="N23" i="19" s="1"/>
  <c r="O23" i="19"/>
  <c r="I23" i="19" a="1"/>
  <c r="I23" i="19" s="1"/>
  <c r="G3" i="19"/>
  <c r="A3" i="19" a="1"/>
  <c r="A3" i="19" s="1"/>
  <c r="F3" i="19" a="1"/>
  <c r="F3" i="19" s="1"/>
  <c r="N20" i="18" a="1"/>
  <c r="N20" i="18" s="1"/>
  <c r="I20" i="18" a="1"/>
  <c r="I20" i="18" s="1"/>
  <c r="N44" i="18" a="1"/>
  <c r="N44" i="18" s="1"/>
  <c r="I44" i="18" a="1"/>
  <c r="I44" i="18" s="1"/>
  <c r="N48" i="18" a="1"/>
  <c r="N48" i="18" s="1"/>
  <c r="N28" i="18" a="1"/>
  <c r="N28" i="18" s="1"/>
  <c r="I28" i="18" a="1"/>
  <c r="I28" i="18" s="1"/>
  <c r="N4" i="18" a="1"/>
  <c r="N4" i="18" s="1"/>
  <c r="I4" i="18" a="1"/>
  <c r="I4" i="18" s="1"/>
  <c r="N52" i="18" a="1"/>
  <c r="N52" i="18" s="1"/>
  <c r="I52" i="18" a="1"/>
  <c r="I52" i="18" s="1"/>
  <c r="N34" i="18" a="1"/>
  <c r="N34" i="18" s="1"/>
  <c r="O26" i="18"/>
  <c r="I39" i="18" a="1"/>
  <c r="I39" i="18" s="1"/>
  <c r="N39" i="18" a="1"/>
  <c r="N39" i="18" s="1"/>
  <c r="O39" i="18"/>
  <c r="N40" i="18" a="1"/>
  <c r="N40" i="18" s="1"/>
  <c r="O32" i="18"/>
  <c r="N26" i="18" a="1"/>
  <c r="N26" i="18" s="1"/>
  <c r="O18" i="18"/>
  <c r="O4" i="18"/>
  <c r="N35" i="18" a="1"/>
  <c r="N35" i="18" s="1"/>
  <c r="O35" i="18"/>
  <c r="I35" i="18" a="1"/>
  <c r="I35" i="18" s="1"/>
  <c r="I31" i="18" a="1"/>
  <c r="I31" i="18" s="1"/>
  <c r="N31" i="18" a="1"/>
  <c r="N31" i="18" s="1"/>
  <c r="O31" i="18"/>
  <c r="N27" i="18" a="1"/>
  <c r="N27" i="18" s="1"/>
  <c r="O27" i="18"/>
  <c r="I27" i="18" a="1"/>
  <c r="I27" i="18" s="1"/>
  <c r="I23" i="18" a="1"/>
  <c r="I23" i="18" s="1"/>
  <c r="N23" i="18" a="1"/>
  <c r="N23" i="18" s="1"/>
  <c r="O23" i="18"/>
  <c r="N19" i="18" a="1"/>
  <c r="N19" i="18" s="1"/>
  <c r="O19" i="18"/>
  <c r="I19" i="18" a="1"/>
  <c r="I19" i="18" s="1"/>
  <c r="I15" i="18" a="1"/>
  <c r="I15" i="18" s="1"/>
  <c r="N15" i="18" a="1"/>
  <c r="N15" i="18" s="1"/>
  <c r="O15" i="18"/>
  <c r="N11" i="18" a="1"/>
  <c r="N11" i="18" s="1"/>
  <c r="O11" i="18"/>
  <c r="I11" i="18" a="1"/>
  <c r="I11" i="18" s="1"/>
  <c r="I7" i="18" a="1"/>
  <c r="I7" i="18" s="1"/>
  <c r="N7" i="18" a="1"/>
  <c r="N7" i="18" s="1"/>
  <c r="O7" i="18"/>
  <c r="N51" i="18" a="1"/>
  <c r="N51" i="18" s="1"/>
  <c r="O51" i="18"/>
  <c r="I51" i="18" a="1"/>
  <c r="I51" i="18" s="1"/>
  <c r="I47" i="18" a="1"/>
  <c r="I47" i="18" s="1"/>
  <c r="N47" i="18" a="1"/>
  <c r="N47" i="18" s="1"/>
  <c r="O47" i="18"/>
  <c r="N43" i="18" a="1"/>
  <c r="N43" i="18" s="1"/>
  <c r="O43" i="18"/>
  <c r="I43" i="18" a="1"/>
  <c r="I43" i="18" s="1"/>
  <c r="N36" i="18" a="1"/>
  <c r="N36" i="18" s="1"/>
  <c r="I36" i="18" a="1"/>
  <c r="I36" i="18" s="1"/>
  <c r="N32" i="18" a="1"/>
  <c r="N32" i="18" s="1"/>
  <c r="O24" i="18"/>
  <c r="N18" i="18" a="1"/>
  <c r="N18" i="18" s="1"/>
  <c r="I14" i="18" a="1"/>
  <c r="I14" i="18" s="1"/>
  <c r="O14" i="18"/>
  <c r="I30" i="18" a="1"/>
  <c r="I30" i="18" s="1"/>
  <c r="O30" i="18"/>
  <c r="I6" i="18" a="1"/>
  <c r="I6" i="18" s="1"/>
  <c r="O6" i="18"/>
  <c r="I54" i="18" a="1"/>
  <c r="I54" i="18" s="1"/>
  <c r="O54" i="18"/>
  <c r="I46" i="18" a="1"/>
  <c r="I46" i="18" s="1"/>
  <c r="O46" i="18"/>
  <c r="O44" i="18"/>
  <c r="N30" i="18" a="1"/>
  <c r="N30" i="18" s="1"/>
  <c r="N16" i="18" a="1"/>
  <c r="N16" i="18" s="1"/>
  <c r="O8" i="18"/>
  <c r="I22" i="18" a="1"/>
  <c r="I22" i="18" s="1"/>
  <c r="O22" i="18"/>
  <c r="O50" i="18"/>
  <c r="O36" i="18"/>
  <c r="N22" i="18" a="1"/>
  <c r="N22" i="18" s="1"/>
  <c r="N8" i="18" a="1"/>
  <c r="N8" i="18" s="1"/>
  <c r="O37" i="18"/>
  <c r="N37" i="18" a="1"/>
  <c r="N37" i="18" s="1"/>
  <c r="I37" i="18" a="1"/>
  <c r="I37" i="18" s="1"/>
  <c r="N33" i="18" a="1"/>
  <c r="N33" i="18" s="1"/>
  <c r="O33" i="18"/>
  <c r="I33" i="18" a="1"/>
  <c r="I33" i="18" s="1"/>
  <c r="O29" i="18"/>
  <c r="N29" i="18" a="1"/>
  <c r="N29" i="18" s="1"/>
  <c r="I29" i="18" a="1"/>
  <c r="I29" i="18" s="1"/>
  <c r="N25" i="18" a="1"/>
  <c r="N25" i="18" s="1"/>
  <c r="O25" i="18"/>
  <c r="I25" i="18" a="1"/>
  <c r="I25" i="18" s="1"/>
  <c r="O21" i="18"/>
  <c r="N21" i="18" a="1"/>
  <c r="N21" i="18" s="1"/>
  <c r="I21" i="18" a="1"/>
  <c r="I21" i="18" s="1"/>
  <c r="N17" i="18" a="1"/>
  <c r="N17" i="18" s="1"/>
  <c r="O17" i="18"/>
  <c r="I17" i="18" a="1"/>
  <c r="I17" i="18" s="1"/>
  <c r="O13" i="18"/>
  <c r="N13" i="18" a="1"/>
  <c r="N13" i="18" s="1"/>
  <c r="I13" i="18" a="1"/>
  <c r="I13" i="18" s="1"/>
  <c r="N9" i="18" a="1"/>
  <c r="N9" i="18" s="1"/>
  <c r="O9" i="18"/>
  <c r="I9" i="18" a="1"/>
  <c r="I9" i="18" s="1"/>
  <c r="O5" i="18"/>
  <c r="N5" i="18" a="1"/>
  <c r="N5" i="18" s="1"/>
  <c r="I5" i="18" a="1"/>
  <c r="I5" i="18" s="1"/>
  <c r="O53" i="18"/>
  <c r="N53" i="18" a="1"/>
  <c r="N53" i="18" s="1"/>
  <c r="I53" i="18" a="1"/>
  <c r="I53" i="18" s="1"/>
  <c r="N49" i="18" a="1"/>
  <c r="N49" i="18" s="1"/>
  <c r="O49" i="18"/>
  <c r="I49" i="18" a="1"/>
  <c r="I49" i="18" s="1"/>
  <c r="O45" i="18"/>
  <c r="N45" i="18" a="1"/>
  <c r="N45" i="18" s="1"/>
  <c r="I45" i="18" a="1"/>
  <c r="I45" i="18" s="1"/>
  <c r="N41" i="18" a="1"/>
  <c r="N41" i="18" s="1"/>
  <c r="O41" i="18"/>
  <c r="I41" i="18" a="1"/>
  <c r="I41" i="18" s="1"/>
  <c r="I38" i="18" a="1"/>
  <c r="I38" i="18" s="1"/>
  <c r="O38" i="18"/>
  <c r="O28" i="18"/>
  <c r="N14" i="18" a="1"/>
  <c r="N14" i="18" s="1"/>
  <c r="N12" i="18" a="1"/>
  <c r="N12" i="18" s="1"/>
  <c r="I12" i="18" a="1"/>
  <c r="I12" i="18" s="1"/>
  <c r="A3" i="18" a="1"/>
  <c r="A3" i="18" s="1"/>
  <c r="A11" i="18" a="1"/>
  <c r="A11" i="18" s="1"/>
  <c r="G35" i="18"/>
  <c r="F7" i="18" a="1"/>
  <c r="F7" i="18" s="1"/>
  <c r="A43" i="18" a="1"/>
  <c r="A43" i="18" s="1"/>
  <c r="A35" i="18" a="1"/>
  <c r="A35" i="18" s="1"/>
  <c r="A27" i="18" a="1"/>
  <c r="A27" i="18" s="1"/>
  <c r="A19" i="18" a="1"/>
  <c r="A19" i="18" s="1"/>
  <c r="G41" i="18"/>
  <c r="G27" i="18"/>
  <c r="F52" i="18" a="1"/>
  <c r="F52" i="18" s="1"/>
  <c r="G52" i="18"/>
  <c r="F48" i="18" a="1"/>
  <c r="F48" i="18" s="1"/>
  <c r="G48" i="18"/>
  <c r="F3" i="18" a="1"/>
  <c r="F3" i="18" s="1"/>
  <c r="F41" i="18" a="1"/>
  <c r="F41" i="18" s="1"/>
  <c r="G33" i="18"/>
  <c r="G19" i="18"/>
  <c r="G13" i="18"/>
  <c r="A13" i="18" a="1"/>
  <c r="A13" i="18" s="1"/>
  <c r="G5" i="18"/>
  <c r="A5" i="18" a="1"/>
  <c r="A5" i="18" s="1"/>
  <c r="G16" i="18"/>
  <c r="F16" i="18" a="1"/>
  <c r="F16" i="18" s="1"/>
  <c r="F12" i="18" a="1"/>
  <c r="F12" i="18" s="1"/>
  <c r="G12" i="18"/>
  <c r="G8" i="18"/>
  <c r="F8" i="18" a="1"/>
  <c r="F8" i="18" s="1"/>
  <c r="F4" i="18" a="1"/>
  <c r="F4" i="18" s="1"/>
  <c r="G4" i="18"/>
  <c r="F42" i="18" a="1"/>
  <c r="F42" i="18" s="1"/>
  <c r="G42" i="18"/>
  <c r="F38" i="18" a="1"/>
  <c r="F38" i="18" s="1"/>
  <c r="G38" i="18"/>
  <c r="F34" i="18" a="1"/>
  <c r="F34" i="18" s="1"/>
  <c r="G34" i="18"/>
  <c r="F30" i="18" a="1"/>
  <c r="F30" i="18" s="1"/>
  <c r="G30" i="18"/>
  <c r="F26" i="18" a="1"/>
  <c r="F26" i="18" s="1"/>
  <c r="G26" i="18"/>
  <c r="F22" i="18" a="1"/>
  <c r="F22" i="18" s="1"/>
  <c r="G22" i="18"/>
  <c r="A33" i="18" a="1"/>
  <c r="A33" i="18" s="1"/>
  <c r="A25" i="18" a="1"/>
  <c r="A25" i="18" s="1"/>
  <c r="A17" i="18" a="1"/>
  <c r="A17" i="18" s="1"/>
  <c r="A7" i="18" a="1"/>
  <c r="A7" i="18" s="1"/>
  <c r="G39" i="18"/>
  <c r="A48" i="18" a="1"/>
  <c r="A48" i="18" s="1"/>
  <c r="F51" i="18" a="1"/>
  <c r="F51" i="18" s="1"/>
  <c r="A51" i="18" a="1"/>
  <c r="A51" i="18" s="1"/>
  <c r="A47" i="18" a="1"/>
  <c r="A47" i="18" s="1"/>
  <c r="G47" i="18"/>
  <c r="A16" i="18" a="1"/>
  <c r="A16" i="18" s="1"/>
  <c r="F39" i="18" a="1"/>
  <c r="F39" i="18" s="1"/>
  <c r="G31" i="18"/>
  <c r="G17" i="18"/>
  <c r="F11" i="18" a="1"/>
  <c r="F11" i="18" s="1"/>
  <c r="G37" i="18"/>
  <c r="G29" i="18"/>
  <c r="G21" i="18"/>
  <c r="A31" i="18" a="1"/>
  <c r="A31" i="18" s="1"/>
  <c r="A23" i="18" a="1"/>
  <c r="A23" i="18" s="1"/>
  <c r="A15" i="18" a="1"/>
  <c r="A15" i="18" s="1"/>
  <c r="A4" i="18" a="1"/>
  <c r="A4" i="18" s="1"/>
  <c r="G23" i="18"/>
  <c r="G9" i="18"/>
  <c r="F54" i="18" a="1"/>
  <c r="F54" i="18" s="1"/>
  <c r="G54" i="18"/>
  <c r="A54" i="18" a="1"/>
  <c r="A54" i="18" s="1"/>
  <c r="G50" i="18"/>
  <c r="F50" i="18" a="1"/>
  <c r="F50" i="18" s="1"/>
  <c r="A50" i="18" a="1"/>
  <c r="A50" i="18" s="1"/>
  <c r="F46" i="18" a="1"/>
  <c r="F46" i="18" s="1"/>
  <c r="G46" i="18"/>
  <c r="A46" i="18" a="1"/>
  <c r="A46" i="18" s="1"/>
  <c r="A38" i="18" a="1"/>
  <c r="A38" i="18" s="1"/>
  <c r="A30" i="18" a="1"/>
  <c r="A30" i="18" s="1"/>
  <c r="F37" i="18" a="1"/>
  <c r="F37" i="18" s="1"/>
  <c r="G15" i="18"/>
  <c r="F9" i="18" a="1"/>
  <c r="F9" i="18" s="1"/>
  <c r="F18" i="18" a="1"/>
  <c r="F18" i="18" s="1"/>
  <c r="G18" i="18"/>
  <c r="F14" i="18" a="1"/>
  <c r="F14" i="18" s="1"/>
  <c r="G14" i="18"/>
  <c r="F10" i="18" a="1"/>
  <c r="F10" i="18" s="1"/>
  <c r="G10" i="18"/>
  <c r="F6" i="18" a="1"/>
  <c r="F6" i="18" s="1"/>
  <c r="G6" i="18"/>
  <c r="F44" i="18" a="1"/>
  <c r="F44" i="18" s="1"/>
  <c r="G44" i="18"/>
  <c r="G40" i="18"/>
  <c r="F40" i="18" a="1"/>
  <c r="F40" i="18" s="1"/>
  <c r="F36" i="18" a="1"/>
  <c r="F36" i="18" s="1"/>
  <c r="G36" i="18"/>
  <c r="G32" i="18"/>
  <c r="F32" i="18" a="1"/>
  <c r="F32" i="18" s="1"/>
  <c r="F28" i="18" a="1"/>
  <c r="F28" i="18" s="1"/>
  <c r="G28" i="18"/>
  <c r="G24" i="18"/>
  <c r="F24" i="18" a="1"/>
  <c r="F24" i="18" s="1"/>
  <c r="F20" i="18" a="1"/>
  <c r="F20" i="18" s="1"/>
  <c r="G20" i="18"/>
  <c r="A37" i="18" a="1"/>
  <c r="A37" i="18" s="1"/>
  <c r="A29" i="18" a="1"/>
  <c r="A29" i="18" s="1"/>
  <c r="A21" i="18" a="1"/>
  <c r="A21" i="18" s="1"/>
  <c r="A12" i="18" a="1"/>
  <c r="A12" i="18" s="1"/>
  <c r="G43" i="18"/>
  <c r="F29" i="18" a="1"/>
  <c r="F29" i="18" s="1"/>
  <c r="G53" i="18"/>
  <c r="F53" i="18" a="1"/>
  <c r="F53" i="18" s="1"/>
  <c r="G45" i="18"/>
  <c r="F45" i="18" a="1"/>
  <c r="F45" i="18" s="1"/>
  <c r="N12" i="16" a="1"/>
  <c r="N12" i="16" s="1"/>
  <c r="O12" i="16"/>
  <c r="I12" i="16" a="1"/>
  <c r="I12" i="16" s="1"/>
  <c r="N4" i="16" a="1"/>
  <c r="N4" i="16" s="1"/>
  <c r="O4" i="16"/>
  <c r="I4" i="16" a="1"/>
  <c r="I4" i="16" s="1"/>
  <c r="N20" i="16" a="1"/>
  <c r="N20" i="16" s="1"/>
  <c r="O20" i="16"/>
  <c r="I20" i="16" a="1"/>
  <c r="I20" i="16" s="1"/>
  <c r="A19" i="16" a="1"/>
  <c r="A19" i="16" s="1"/>
  <c r="F19" i="16" a="1"/>
  <c r="F19" i="16" s="1"/>
  <c r="G19" i="16"/>
  <c r="O18" i="16"/>
  <c r="I18" i="16" a="1"/>
  <c r="I18" i="16" s="1"/>
  <c r="N18" i="16" a="1"/>
  <c r="N18" i="16" s="1"/>
  <c r="I14" i="16" a="1"/>
  <c r="I14" i="16" s="1"/>
  <c r="N14" i="16" a="1"/>
  <c r="N14" i="16" s="1"/>
  <c r="O14" i="16"/>
  <c r="O10" i="16"/>
  <c r="I10" i="16" a="1"/>
  <c r="I10" i="16" s="1"/>
  <c r="N10" i="16" a="1"/>
  <c r="N10" i="16" s="1"/>
  <c r="I6" i="16" a="1"/>
  <c r="I6" i="16" s="1"/>
  <c r="N6" i="16" a="1"/>
  <c r="N6" i="16" s="1"/>
  <c r="O6" i="16"/>
  <c r="O3" i="16"/>
  <c r="N3" i="16" a="1"/>
  <c r="N3" i="16" s="1"/>
  <c r="I17" i="16" a="1"/>
  <c r="I17" i="16" s="1"/>
  <c r="N17" i="16" a="1"/>
  <c r="N17" i="16" s="1"/>
  <c r="O17" i="16"/>
  <c r="I13" i="16" a="1"/>
  <c r="I13" i="16" s="1"/>
  <c r="O13" i="16"/>
  <c r="N13" i="16" a="1"/>
  <c r="N13" i="16" s="1"/>
  <c r="I9" i="16" a="1"/>
  <c r="I9" i="16" s="1"/>
  <c r="N9" i="16" a="1"/>
  <c r="N9" i="16" s="1"/>
  <c r="O9" i="16"/>
  <c r="I21" i="16" a="1"/>
  <c r="I21" i="16" s="1"/>
  <c r="O21" i="16"/>
  <c r="N21" i="16" a="1"/>
  <c r="N21" i="16" s="1"/>
  <c r="N16" i="16" a="1"/>
  <c r="N16" i="16" s="1"/>
  <c r="O16" i="16"/>
  <c r="I16" i="16" a="1"/>
  <c r="I16" i="16" s="1"/>
  <c r="N8" i="16" a="1"/>
  <c r="N8" i="16" s="1"/>
  <c r="O8" i="16"/>
  <c r="I8" i="16" a="1"/>
  <c r="I8" i="16" s="1"/>
  <c r="G20" i="16"/>
  <c r="I5" i="16" a="1"/>
  <c r="I5" i="16" s="1"/>
  <c r="O5" i="16"/>
  <c r="N5" i="16" a="1"/>
  <c r="N5" i="16" s="1"/>
  <c r="I15" i="16" a="1"/>
  <c r="I15" i="16" s="1"/>
  <c r="N15" i="16" a="1"/>
  <c r="N15" i="16" s="1"/>
  <c r="O15" i="16"/>
  <c r="N11" i="16" a="1"/>
  <c r="N11" i="16" s="1"/>
  <c r="O11" i="16"/>
  <c r="I11" i="16" a="1"/>
  <c r="I11" i="16" s="1"/>
  <c r="I7" i="16" a="1"/>
  <c r="I7" i="16" s="1"/>
  <c r="N7" i="16" a="1"/>
  <c r="N7" i="16" s="1"/>
  <c r="O7" i="16"/>
  <c r="N19" i="16" a="1"/>
  <c r="N19" i="16" s="1"/>
  <c r="O19" i="16"/>
  <c r="I19" i="16" a="1"/>
  <c r="I19" i="16" s="1"/>
  <c r="F20" i="16" a="1"/>
  <c r="F20" i="16" s="1"/>
  <c r="A21" i="16" a="1"/>
  <c r="A21" i="16" s="1"/>
  <c r="G21" i="16"/>
  <c r="A20" i="16" a="1"/>
  <c r="A20" i="16" s="1"/>
  <c r="G31" i="14"/>
  <c r="O3" i="10"/>
  <c r="I17" i="14" a="1"/>
  <c r="I17" i="14" s="1"/>
  <c r="I9" i="14" a="1"/>
  <c r="I9" i="14" s="1"/>
  <c r="O5" i="10"/>
  <c r="A33" i="14" a="1"/>
  <c r="A33" i="14" s="1"/>
  <c r="O10" i="14"/>
  <c r="I6" i="14" a="1"/>
  <c r="I6" i="14" s="1"/>
  <c r="A21" i="14" a="1"/>
  <c r="A21" i="14" s="1"/>
  <c r="A17" i="14" a="1"/>
  <c r="A17" i="14" s="1"/>
  <c r="G9" i="14"/>
  <c r="G29" i="14"/>
  <c r="G16" i="15"/>
  <c r="A30" i="15" a="1"/>
  <c r="A30" i="15" s="1"/>
  <c r="I22" i="10" a="1"/>
  <c r="I22" i="10" s="1"/>
  <c r="I24" i="10" a="1"/>
  <c r="I24" i="10" s="1"/>
  <c r="I16" i="14" a="1"/>
  <c r="I16" i="14" s="1"/>
  <c r="A39" i="14" a="1"/>
  <c r="A39" i="14" s="1"/>
  <c r="I3" i="10" a="1"/>
  <c r="I3" i="10" s="1"/>
  <c r="I15" i="14" a="1"/>
  <c r="I15" i="14" s="1"/>
  <c r="G35" i="14"/>
  <c r="A25" i="15" a="1"/>
  <c r="A25" i="15" s="1"/>
  <c r="G25" i="15"/>
  <c r="A16" i="15" a="1"/>
  <c r="A16" i="15" s="1"/>
  <c r="O20" i="15"/>
  <c r="I20" i="15" a="1"/>
  <c r="I20" i="15" s="1"/>
  <c r="O21" i="15"/>
  <c r="I21" i="15" a="1"/>
  <c r="I21" i="15" s="1"/>
  <c r="G34" i="15"/>
  <c r="A34" i="15" a="1"/>
  <c r="A34" i="15" s="1"/>
  <c r="O18" i="15"/>
  <c r="G26" i="15"/>
  <c r="A26" i="15" a="1"/>
  <c r="A26" i="15" s="1"/>
  <c r="G23" i="15"/>
  <c r="O19" i="15"/>
  <c r="I19" i="15" a="1"/>
  <c r="I19" i="15" s="1"/>
  <c r="G18" i="15"/>
  <c r="A33" i="15" a="1"/>
  <c r="A33" i="15" s="1"/>
  <c r="G33" i="15"/>
  <c r="O16" i="15"/>
  <c r="I16" i="15" a="1"/>
  <c r="I16" i="15" s="1"/>
  <c r="A29" i="15" a="1"/>
  <c r="A29" i="15" s="1"/>
  <c r="I17" i="15" a="1"/>
  <c r="I17" i="15" s="1"/>
  <c r="O17" i="15"/>
  <c r="I13" i="14" a="1"/>
  <c r="I13" i="14" s="1"/>
  <c r="O17" i="14"/>
  <c r="O13" i="14"/>
  <c r="O6" i="14"/>
  <c r="I47" i="15" a="1"/>
  <c r="I47" i="15" s="1"/>
  <c r="A37" i="14" a="1"/>
  <c r="A37" i="14" s="1"/>
  <c r="G23" i="14"/>
  <c r="I12" i="14" a="1"/>
  <c r="I12" i="14" s="1"/>
  <c r="I4" i="14" a="1"/>
  <c r="I4" i="14" s="1"/>
  <c r="G31" i="15"/>
  <c r="I19" i="14" a="1"/>
  <c r="I19" i="14" s="1"/>
  <c r="I11" i="14" a="1"/>
  <c r="I11" i="14" s="1"/>
  <c r="O19" i="14"/>
  <c r="O16" i="14"/>
  <c r="O12" i="14"/>
  <c r="O9" i="14"/>
  <c r="O5" i="14"/>
  <c r="A27" i="14" a="1"/>
  <c r="A27" i="14" s="1"/>
  <c r="I18" i="14" a="1"/>
  <c r="I18" i="14" s="1"/>
  <c r="I10" i="14" a="1"/>
  <c r="I10" i="14" s="1"/>
  <c r="O15" i="14"/>
  <c r="O11" i="14"/>
  <c r="O8" i="14"/>
  <c r="O4" i="14"/>
  <c r="I18" i="15" a="1"/>
  <c r="I18" i="15" s="1"/>
  <c r="G37" i="14"/>
  <c r="A29" i="14" a="1"/>
  <c r="A29" i="14" s="1"/>
  <c r="I8" i="14" a="1"/>
  <c r="I8" i="14" s="1"/>
  <c r="O18" i="14"/>
  <c r="G30" i="15"/>
  <c r="A28" i="15" a="1"/>
  <c r="A28" i="15" s="1"/>
  <c r="G3" i="16"/>
  <c r="G7" i="14"/>
  <c r="I7" i="14" a="1"/>
  <c r="I7" i="14" s="1"/>
  <c r="O14" i="14"/>
  <c r="O7" i="14"/>
  <c r="G20" i="15"/>
  <c r="I39" i="15" a="1"/>
  <c r="I39" i="15" s="1"/>
  <c r="I14" i="14" a="1"/>
  <c r="I14" i="14" s="1"/>
  <c r="I43" i="15" a="1"/>
  <c r="I43" i="15" s="1"/>
  <c r="A3" i="16" a="1"/>
  <c r="A3" i="16" s="1"/>
  <c r="I46" i="15" a="1"/>
  <c r="I46" i="15" s="1"/>
  <c r="O46" i="15"/>
  <c r="O5" i="15"/>
  <c r="I5" i="15" a="1"/>
  <c r="I5" i="15" s="1"/>
  <c r="I9" i="15" a="1"/>
  <c r="I9" i="15" s="1"/>
  <c r="O9" i="15"/>
  <c r="O13" i="15"/>
  <c r="I13" i="15" a="1"/>
  <c r="I13" i="15" s="1"/>
  <c r="O29" i="15"/>
  <c r="I29" i="15" a="1"/>
  <c r="I29" i="15" s="1"/>
  <c r="I25" i="15" a="1"/>
  <c r="I25" i="15" s="1"/>
  <c r="O25" i="15"/>
  <c r="I40" i="15" a="1"/>
  <c r="I40" i="15" s="1"/>
  <c r="O40" i="15"/>
  <c r="O33" i="15"/>
  <c r="I33" i="15" a="1"/>
  <c r="I33" i="15" s="1"/>
  <c r="O37" i="15"/>
  <c r="I37" i="15" a="1"/>
  <c r="I37" i="15" s="1"/>
  <c r="I31" i="15" a="1"/>
  <c r="I31" i="15" s="1"/>
  <c r="O31" i="15"/>
  <c r="O35" i="15"/>
  <c r="I35" i="15" a="1"/>
  <c r="I35" i="15" s="1"/>
  <c r="O39" i="15"/>
  <c r="O6" i="15"/>
  <c r="I6" i="15" a="1"/>
  <c r="I6" i="15" s="1"/>
  <c r="O10" i="15"/>
  <c r="I10" i="15" a="1"/>
  <c r="I10" i="15" s="1"/>
  <c r="I14" i="15" a="1"/>
  <c r="I14" i="15" s="1"/>
  <c r="O14" i="15"/>
  <c r="O28" i="15"/>
  <c r="I28" i="15" a="1"/>
  <c r="I28" i="15" s="1"/>
  <c r="I24" i="15" a="1"/>
  <c r="I24" i="15" s="1"/>
  <c r="O24" i="15"/>
  <c r="O47" i="15"/>
  <c r="I3" i="15" a="1"/>
  <c r="I3" i="15" s="1"/>
  <c r="O3" i="15"/>
  <c r="O7" i="15"/>
  <c r="I7" i="15" a="1"/>
  <c r="I7" i="15" s="1"/>
  <c r="O11" i="15"/>
  <c r="I11" i="15" a="1"/>
  <c r="I11" i="15" s="1"/>
  <c r="I27" i="15" a="1"/>
  <c r="I27" i="15" s="1"/>
  <c r="O27" i="15"/>
  <c r="O23" i="15"/>
  <c r="I23" i="15" a="1"/>
  <c r="I23" i="15" s="1"/>
  <c r="I32" i="15" a="1"/>
  <c r="I32" i="15" s="1"/>
  <c r="O32" i="15"/>
  <c r="O36" i="15"/>
  <c r="I36" i="15" a="1"/>
  <c r="I36" i="15" s="1"/>
  <c r="I48" i="15" a="1"/>
  <c r="I48" i="15" s="1"/>
  <c r="O48" i="15"/>
  <c r="I4" i="15" a="1"/>
  <c r="I4" i="15" s="1"/>
  <c r="O4" i="15"/>
  <c r="I8" i="15" a="1"/>
  <c r="I8" i="15" s="1"/>
  <c r="O8" i="15"/>
  <c r="I12" i="15" a="1"/>
  <c r="I12" i="15" s="1"/>
  <c r="O12" i="15"/>
  <c r="A31" i="15" a="1"/>
  <c r="A31" i="15" s="1"/>
  <c r="I30" i="15" a="1"/>
  <c r="I30" i="15" s="1"/>
  <c r="O30" i="15"/>
  <c r="I34" i="15" a="1"/>
  <c r="I34" i="15" s="1"/>
  <c r="O34" i="15"/>
  <c r="I38" i="15" a="1"/>
  <c r="I38" i="15" s="1"/>
  <c r="O38" i="15"/>
  <c r="O15" i="15"/>
  <c r="I15" i="15" a="1"/>
  <c r="I15" i="15" s="1"/>
  <c r="O26" i="15"/>
  <c r="I26" i="15" a="1"/>
  <c r="I26" i="15" s="1"/>
  <c r="I22" i="15" a="1"/>
  <c r="I22" i="15" s="1"/>
  <c r="O22" i="15"/>
  <c r="O43" i="15"/>
  <c r="G5" i="15"/>
  <c r="A5" i="15" a="1"/>
  <c r="A5" i="15" s="1"/>
  <c r="G9" i="15"/>
  <c r="A9" i="15" a="1"/>
  <c r="A9" i="15" s="1"/>
  <c r="G19" i="15"/>
  <c r="A19" i="15" a="1"/>
  <c r="A19" i="15" s="1"/>
  <c r="A36" i="15" a="1"/>
  <c r="A36" i="15" s="1"/>
  <c r="G36" i="15"/>
  <c r="G40" i="15"/>
  <c r="A40" i="15" a="1"/>
  <c r="A40" i="15" s="1"/>
  <c r="A44" i="15" a="1"/>
  <c r="A44" i="15" s="1"/>
  <c r="G44" i="15"/>
  <c r="A48" i="15" a="1"/>
  <c r="A48" i="15" s="1"/>
  <c r="G48" i="15"/>
  <c r="G6" i="15"/>
  <c r="A6" i="15" a="1"/>
  <c r="A6" i="15" s="1"/>
  <c r="G14" i="15"/>
  <c r="A14" i="15" a="1"/>
  <c r="A14" i="15" s="1"/>
  <c r="A37" i="15" a="1"/>
  <c r="A37" i="15" s="1"/>
  <c r="G37" i="15"/>
  <c r="A41" i="15" a="1"/>
  <c r="A41" i="15" s="1"/>
  <c r="G41" i="15"/>
  <c r="G45" i="15"/>
  <c r="A45" i="15" a="1"/>
  <c r="A45" i="15" s="1"/>
  <c r="A49" i="15" a="1"/>
  <c r="A49" i="15" s="1"/>
  <c r="G49" i="15"/>
  <c r="G38" i="15"/>
  <c r="A38" i="15" a="1"/>
  <c r="A38" i="15" s="1"/>
  <c r="G42" i="15"/>
  <c r="A42" i="15" a="1"/>
  <c r="A42" i="15" s="1"/>
  <c r="G46" i="15"/>
  <c r="A46" i="15" a="1"/>
  <c r="A46" i="15" s="1"/>
  <c r="A50" i="15" a="1"/>
  <c r="A50" i="15" s="1"/>
  <c r="G50" i="15"/>
  <c r="G4" i="15"/>
  <c r="G12" i="15"/>
  <c r="G15" i="15"/>
  <c r="A15" i="15" a="1"/>
  <c r="A15" i="15" s="1"/>
  <c r="G17" i="15"/>
  <c r="A17" i="15" a="1"/>
  <c r="A17" i="15" s="1"/>
  <c r="G22" i="15"/>
  <c r="A22" i="15" a="1"/>
  <c r="A22" i="15" s="1"/>
  <c r="G35" i="15"/>
  <c r="A35" i="15" a="1"/>
  <c r="A35" i="15" s="1"/>
  <c r="G39" i="15"/>
  <c r="A39" i="15" a="1"/>
  <c r="A39" i="15" s="1"/>
  <c r="G43" i="15"/>
  <c r="A43" i="15" a="1"/>
  <c r="A43" i="15" s="1"/>
  <c r="A47" i="15" a="1"/>
  <c r="A47" i="15" s="1"/>
  <c r="G47" i="15"/>
  <c r="G27" i="15"/>
  <c r="A27" i="15" a="1"/>
  <c r="A27" i="15" s="1"/>
  <c r="A13" i="15" a="1"/>
  <c r="A13" i="15" s="1"/>
  <c r="G13" i="15"/>
  <c r="A21" i="15" a="1"/>
  <c r="A21" i="15" s="1"/>
  <c r="G21" i="15"/>
  <c r="G29" i="15"/>
  <c r="A23" i="15" a="1"/>
  <c r="A23" i="15" s="1"/>
  <c r="G24" i="15"/>
  <c r="G32" i="15"/>
  <c r="A18" i="15" a="1"/>
  <c r="A18" i="15" s="1"/>
  <c r="G28" i="15"/>
  <c r="A4" i="15" a="1"/>
  <c r="A4" i="15" s="1"/>
  <c r="A12" i="15" a="1"/>
  <c r="A12" i="15" s="1"/>
  <c r="A20" i="15" a="1"/>
  <c r="A20" i="15" s="1"/>
  <c r="A32" i="15" a="1"/>
  <c r="A32" i="15" s="1"/>
  <c r="A24" i="15" a="1"/>
  <c r="A24" i="15" s="1"/>
  <c r="A28" i="14" a="1"/>
  <c r="A28" i="14" s="1"/>
  <c r="G28" i="14"/>
  <c r="A36" i="14" a="1"/>
  <c r="A36" i="14" s="1"/>
  <c r="G36" i="14"/>
  <c r="G39" i="14"/>
  <c r="A38" i="14" a="1"/>
  <c r="A38" i="14" s="1"/>
  <c r="G38" i="14"/>
  <c r="A31" i="14" a="1"/>
  <c r="A31" i="14" s="1"/>
  <c r="A13" i="14" a="1"/>
  <c r="A13" i="14" s="1"/>
  <c r="A9" i="14" a="1"/>
  <c r="A9" i="14" s="1"/>
  <c r="I42" i="14" a="1"/>
  <c r="I42" i="14" s="1"/>
  <c r="O42" i="14"/>
  <c r="O38" i="14"/>
  <c r="I38" i="14" a="1"/>
  <c r="I38" i="14" s="1"/>
  <c r="I34" i="14" a="1"/>
  <c r="I34" i="14" s="1"/>
  <c r="O34" i="14"/>
  <c r="O30" i="14"/>
  <c r="I30" i="14" a="1"/>
  <c r="I30" i="14" s="1"/>
  <c r="I26" i="14" a="1"/>
  <c r="I26" i="14" s="1"/>
  <c r="O26" i="14"/>
  <c r="O22" i="14"/>
  <c r="I22" i="14" a="1"/>
  <c r="I22" i="14" s="1"/>
  <c r="A30" i="14" a="1"/>
  <c r="A30" i="14" s="1"/>
  <c r="G30" i="14"/>
  <c r="G33" i="14"/>
  <c r="A32" i="14" a="1"/>
  <c r="A32" i="14" s="1"/>
  <c r="G32" i="14"/>
  <c r="G24" i="14"/>
  <c r="A24" i="14" a="1"/>
  <c r="A24" i="14" s="1"/>
  <c r="A20" i="14" a="1"/>
  <c r="A20" i="14" s="1"/>
  <c r="G20" i="14"/>
  <c r="G16" i="14"/>
  <c r="A16" i="14" a="1"/>
  <c r="A16" i="14" s="1"/>
  <c r="A12" i="14" a="1"/>
  <c r="A12" i="14" s="1"/>
  <c r="G12" i="14"/>
  <c r="G8" i="14"/>
  <c r="A8" i="14" a="1"/>
  <c r="A8" i="14" s="1"/>
  <c r="A4" i="14" a="1"/>
  <c r="A4" i="14" s="1"/>
  <c r="G4" i="14"/>
  <c r="A41" i="14" a="1"/>
  <c r="A41" i="14" s="1"/>
  <c r="A42" i="14" a="1"/>
  <c r="A42" i="14" s="1"/>
  <c r="G42" i="14"/>
  <c r="A35" i="14" a="1"/>
  <c r="A35" i="14" s="1"/>
  <c r="G27" i="14"/>
  <c r="A26" i="14" a="1"/>
  <c r="A26" i="14" s="1"/>
  <c r="G26" i="14"/>
  <c r="O41" i="14"/>
  <c r="I41" i="14" a="1"/>
  <c r="I41" i="14" s="1"/>
  <c r="O37" i="14"/>
  <c r="I37" i="14" a="1"/>
  <c r="I37" i="14" s="1"/>
  <c r="O33" i="14"/>
  <c r="I33" i="14" a="1"/>
  <c r="I33" i="14" s="1"/>
  <c r="O29" i="14"/>
  <c r="I29" i="14" a="1"/>
  <c r="I29" i="14" s="1"/>
  <c r="O25" i="14"/>
  <c r="I25" i="14" a="1"/>
  <c r="I25" i="14" s="1"/>
  <c r="O21" i="14"/>
  <c r="I21" i="14" a="1"/>
  <c r="I21" i="14" s="1"/>
  <c r="G19" i="14"/>
  <c r="A15" i="14" a="1"/>
  <c r="A15" i="14" s="1"/>
  <c r="G11" i="14"/>
  <c r="A7" i="14" a="1"/>
  <c r="A7" i="14" s="1"/>
  <c r="I40" i="14" a="1"/>
  <c r="I40" i="14" s="1"/>
  <c r="O40" i="14"/>
  <c r="O36" i="14"/>
  <c r="I36" i="14" a="1"/>
  <c r="I36" i="14" s="1"/>
  <c r="I32" i="14" a="1"/>
  <c r="I32" i="14" s="1"/>
  <c r="O32" i="14"/>
  <c r="O28" i="14"/>
  <c r="I28" i="14" a="1"/>
  <c r="I28" i="14" s="1"/>
  <c r="I24" i="14" a="1"/>
  <c r="I24" i="14" s="1"/>
  <c r="O24" i="14"/>
  <c r="G25" i="14"/>
  <c r="G3" i="14"/>
  <c r="G22" i="14"/>
  <c r="A22" i="14" a="1"/>
  <c r="A22" i="14" s="1"/>
  <c r="A18" i="14" a="1"/>
  <c r="A18" i="14" s="1"/>
  <c r="G18" i="14"/>
  <c r="G14" i="14"/>
  <c r="A14" i="14" a="1"/>
  <c r="A14" i="14" s="1"/>
  <c r="A10" i="14" a="1"/>
  <c r="A10" i="14" s="1"/>
  <c r="G10" i="14"/>
  <c r="G6" i="14"/>
  <c r="A6" i="14" a="1"/>
  <c r="A6" i="14" s="1"/>
  <c r="G41" i="14"/>
  <c r="A40" i="14" a="1"/>
  <c r="A40" i="14" s="1"/>
  <c r="G40" i="14"/>
  <c r="A34" i="14" a="1"/>
  <c r="A34" i="14" s="1"/>
  <c r="G34" i="14"/>
  <c r="O39" i="14"/>
  <c r="I39" i="14" a="1"/>
  <c r="I39" i="14" s="1"/>
  <c r="I35" i="14" a="1"/>
  <c r="I35" i="14" s="1"/>
  <c r="O35" i="14"/>
  <c r="O31" i="14"/>
  <c r="I31" i="14" a="1"/>
  <c r="I31" i="14" s="1"/>
  <c r="I27" i="14" a="1"/>
  <c r="I27" i="14" s="1"/>
  <c r="O27" i="14"/>
  <c r="O23" i="14"/>
  <c r="I23" i="14" a="1"/>
  <c r="I23" i="14" s="1"/>
  <c r="I20" i="14" a="1"/>
  <c r="I20" i="14" s="1"/>
  <c r="O20" i="14"/>
  <c r="I3" i="14" a="1"/>
  <c r="I3" i="14" s="1"/>
  <c r="O3" i="14"/>
  <c r="I6" i="10" a="1"/>
  <c r="I6" i="10" s="1"/>
  <c r="O21" i="10"/>
  <c r="O20" i="10"/>
  <c r="I26" i="10" a="1"/>
  <c r="I26" i="10" s="1"/>
  <c r="I39" i="10" a="1"/>
  <c r="I39" i="10" s="1"/>
  <c r="O15" i="10"/>
  <c r="I25" i="10" a="1"/>
  <c r="I25" i="10" s="1"/>
  <c r="O42" i="10"/>
  <c r="I18" i="10" a="1"/>
  <c r="I18" i="10" s="1"/>
  <c r="O45" i="10"/>
  <c r="O41" i="10"/>
  <c r="O4" i="10"/>
  <c r="I17" i="10" a="1"/>
  <c r="I17" i="10" s="1"/>
  <c r="I34" i="10" a="1"/>
  <c r="I34" i="10" s="1"/>
  <c r="O23" i="10"/>
  <c r="O44" i="10"/>
  <c r="I20" i="10" a="1"/>
  <c r="I20" i="10" s="1"/>
  <c r="I16" i="10" a="1"/>
  <c r="I16" i="10" s="1"/>
  <c r="I38" i="10" a="1"/>
  <c r="I38" i="10" s="1"/>
  <c r="O38" i="10"/>
  <c r="I30" i="10" a="1"/>
  <c r="I30" i="10" s="1"/>
  <c r="O30" i="10"/>
  <c r="I9" i="10" a="1"/>
  <c r="I9" i="10" s="1"/>
  <c r="O9" i="10"/>
  <c r="O13" i="10"/>
  <c r="I13" i="10" a="1"/>
  <c r="I13" i="10" s="1"/>
  <c r="I33" i="10" a="1"/>
  <c r="I33" i="10" s="1"/>
  <c r="O33" i="10"/>
  <c r="I10" i="10" a="1"/>
  <c r="I10" i="10" s="1"/>
  <c r="O10" i="10"/>
  <c r="I14" i="10" a="1"/>
  <c r="I14" i="10" s="1"/>
  <c r="O7" i="10"/>
  <c r="I7" i="10" a="1"/>
  <c r="I7" i="10" s="1"/>
  <c r="O11" i="10"/>
  <c r="I11" i="10" a="1"/>
  <c r="I11" i="10" s="1"/>
  <c r="O37" i="10"/>
  <c r="I37" i="10" a="1"/>
  <c r="I37" i="10" s="1"/>
  <c r="I8" i="10" a="1"/>
  <c r="I8" i="10" s="1"/>
  <c r="O8" i="10"/>
  <c r="O12" i="10"/>
  <c r="I12" i="10" a="1"/>
  <c r="I12" i="10" s="1"/>
  <c r="I42" i="10" a="1"/>
  <c r="I42" i="10" s="1"/>
  <c r="O16" i="10"/>
  <c r="O24" i="10"/>
  <c r="O40" i="10"/>
  <c r="I15" i="10" a="1"/>
  <c r="I15" i="10" s="1"/>
  <c r="I19" i="10" a="1"/>
  <c r="I19" i="10" s="1"/>
  <c r="I23" i="10" a="1"/>
  <c r="I23" i="10" s="1"/>
  <c r="I27" i="10" a="1"/>
  <c r="I27" i="10" s="1"/>
  <c r="I35" i="10" a="1"/>
  <c r="I35" i="10" s="1"/>
  <c r="O19" i="10"/>
  <c r="O27" i="10"/>
  <c r="O35" i="10"/>
  <c r="O43" i="10"/>
  <c r="I45" i="10" a="1"/>
  <c r="I45" i="10" s="1"/>
  <c r="I41" i="10" a="1"/>
  <c r="I41" i="10" s="1"/>
  <c r="O6" i="10"/>
  <c r="O14" i="10"/>
  <c r="O22" i="10"/>
  <c r="I4" i="10" a="1"/>
  <c r="I4" i="10" s="1"/>
  <c r="O17" i="10"/>
  <c r="O25" i="10"/>
  <c r="I44" i="10" a="1"/>
  <c r="I44" i="10" s="1"/>
  <c r="I40" i="10" a="1"/>
  <c r="I40" i="10" s="1"/>
  <c r="I5" i="10" a="1"/>
  <c r="I5" i="10" s="1"/>
  <c r="I21" i="10" a="1"/>
  <c r="I21" i="10" s="1"/>
  <c r="O39" i="10"/>
  <c r="I43" i="10" a="1"/>
  <c r="I43" i="10" s="1"/>
  <c r="O18" i="10"/>
  <c r="O26" i="10"/>
  <c r="O34" i="10"/>
  <c r="G27" i="10"/>
  <c r="A29" i="10" a="1"/>
  <c r="A29" i="10" s="1"/>
  <c r="G33" i="10"/>
  <c r="G30" i="10"/>
  <c r="A28" i="10" a="1"/>
  <c r="A28" i="10" s="1"/>
  <c r="A32" i="10" a="1"/>
  <c r="A32" i="10" s="1"/>
  <c r="G32" i="10"/>
  <c r="A8" i="10" a="1"/>
  <c r="A8" i="10" s="1"/>
  <c r="G8" i="10"/>
  <c r="A4" i="10" a="1"/>
  <c r="A4" i="10" s="1"/>
  <c r="G4" i="10"/>
  <c r="A22" i="10" a="1"/>
  <c r="A22" i="10" s="1"/>
  <c r="G22" i="10"/>
  <c r="A14" i="10" a="1"/>
  <c r="A14" i="10" s="1"/>
  <c r="G14" i="10"/>
  <c r="G10" i="10"/>
  <c r="A10" i="10" a="1"/>
  <c r="A10" i="10" s="1"/>
  <c r="A6" i="10" a="1"/>
  <c r="A6" i="10" s="1"/>
  <c r="G6" i="10"/>
  <c r="A24" i="10" a="1"/>
  <c r="A24" i="10" s="1"/>
  <c r="G24" i="10"/>
  <c r="G18" i="10"/>
  <c r="A18" i="10" a="1"/>
  <c r="A18" i="10" s="1"/>
  <c r="A45" i="10" a="1"/>
  <c r="A45" i="10" s="1"/>
  <c r="G45" i="10"/>
  <c r="G41" i="10"/>
  <c r="A41" i="10" a="1"/>
  <c r="A41" i="10" s="1"/>
  <c r="A37" i="10" a="1"/>
  <c r="A37" i="10" s="1"/>
  <c r="G37" i="10"/>
  <c r="G11" i="10"/>
  <c r="A11" i="10" a="1"/>
  <c r="A11" i="10" s="1"/>
  <c r="A7" i="10" a="1"/>
  <c r="A7" i="10" s="1"/>
  <c r="G7" i="10"/>
  <c r="G25" i="10"/>
  <c r="A25" i="10" a="1"/>
  <c r="A25" i="10" s="1"/>
  <c r="A21" i="10" a="1"/>
  <c r="A21" i="10" s="1"/>
  <c r="G21" i="10"/>
  <c r="A13" i="10" a="1"/>
  <c r="A13" i="10" s="1"/>
  <c r="G13" i="10"/>
  <c r="A44" i="10" a="1"/>
  <c r="A44" i="10" s="1"/>
  <c r="G44" i="10"/>
  <c r="A40" i="10" a="1"/>
  <c r="A40" i="10" s="1"/>
  <c r="G40" i="10"/>
  <c r="A36" i="10" a="1"/>
  <c r="A36" i="10" s="1"/>
  <c r="G36" i="10"/>
  <c r="G43" i="10"/>
  <c r="A43" i="10" a="1"/>
  <c r="A43" i="10" s="1"/>
  <c r="A39" i="10" a="1"/>
  <c r="A39" i="10" s="1"/>
  <c r="G39" i="10"/>
  <c r="G35" i="10"/>
  <c r="A35" i="10" a="1"/>
  <c r="A35" i="10" s="1"/>
  <c r="G9" i="10"/>
  <c r="A9" i="10" a="1"/>
  <c r="A9" i="10" s="1"/>
  <c r="A5" i="10" a="1"/>
  <c r="A5" i="10" s="1"/>
  <c r="G5" i="10"/>
  <c r="A23" i="10" a="1"/>
  <c r="A23" i="10" s="1"/>
  <c r="G23" i="10"/>
  <c r="A15" i="10" a="1"/>
  <c r="A15" i="10" s="1"/>
  <c r="G15" i="10"/>
  <c r="G42" i="10"/>
  <c r="A42" i="10" a="1"/>
  <c r="A42" i="10" s="1"/>
  <c r="A38" i="10" a="1"/>
  <c r="A38" i="10" s="1"/>
  <c r="G38" i="10"/>
  <c r="A3" i="10" a="1"/>
  <c r="A3" i="10" s="1"/>
  <c r="G31" i="10"/>
  <c r="A31" i="10" a="1"/>
  <c r="A31" i="10" s="1"/>
  <c r="A27" i="10" a="1"/>
  <c r="A27" i="10" s="1"/>
  <c r="G29" i="10"/>
  <c r="G28" i="10"/>
  <c r="A34" i="10" a="1"/>
  <c r="A34" i="10" s="1"/>
  <c r="A30" i="10" a="1"/>
  <c r="A30" i="10" s="1"/>
  <c r="A26" i="10" a="1"/>
  <c r="A26" i="10" s="1"/>
  <c r="G34" i="10"/>
  <c r="G26" i="10"/>
  <c r="A33" i="10" a="1"/>
  <c r="A33" i="10" s="1"/>
  <c r="G3" i="10" l="1"/>
  <c r="O32" i="9" l="1"/>
  <c r="O30" i="9"/>
  <c r="K4" i="9" a="1"/>
  <c r="K4" i="9" s="1"/>
  <c r="L4" i="9" a="1"/>
  <c r="L4" i="9" s="1"/>
  <c r="K5" i="9" a="1"/>
  <c r="K5" i="9" s="1"/>
  <c r="L5" i="9" a="1"/>
  <c r="L5" i="9" s="1"/>
  <c r="K6" i="9" a="1"/>
  <c r="K6" i="9" s="1"/>
  <c r="L6" i="9" a="1"/>
  <c r="L6" i="9" s="1"/>
  <c r="K7" i="9" a="1"/>
  <c r="K7" i="9" s="1"/>
  <c r="L7" i="9" a="1"/>
  <c r="L7" i="9" s="1"/>
  <c r="K8" i="9" a="1"/>
  <c r="K8" i="9" s="1"/>
  <c r="L8" i="9" a="1"/>
  <c r="L8" i="9" s="1"/>
  <c r="K9" i="9" a="1"/>
  <c r="K9" i="9" s="1"/>
  <c r="L9" i="9" a="1"/>
  <c r="L9" i="9" s="1"/>
  <c r="K10" i="9" a="1"/>
  <c r="K10" i="9" s="1"/>
  <c r="L10" i="9" a="1"/>
  <c r="L10" i="9" s="1"/>
  <c r="K11" i="9" a="1"/>
  <c r="K11" i="9" s="1"/>
  <c r="L11" i="9" a="1"/>
  <c r="L11" i="9" s="1"/>
  <c r="K12" i="9" a="1"/>
  <c r="K12" i="9" s="1"/>
  <c r="L12" i="9" a="1"/>
  <c r="L12" i="9" s="1"/>
  <c r="K13" i="9" a="1"/>
  <c r="K13" i="9" s="1"/>
  <c r="L13" i="9" a="1"/>
  <c r="L13" i="9" s="1"/>
  <c r="K14" i="9" a="1"/>
  <c r="K14" i="9" s="1"/>
  <c r="L14" i="9" a="1"/>
  <c r="L14" i="9" s="1"/>
  <c r="K15" i="9" a="1"/>
  <c r="K15" i="9" s="1"/>
  <c r="L15" i="9" a="1"/>
  <c r="L15" i="9" s="1"/>
  <c r="K16" i="9" a="1"/>
  <c r="K16" i="9" s="1"/>
  <c r="L16" i="9" a="1"/>
  <c r="L16" i="9" s="1"/>
  <c r="K17" i="9" a="1"/>
  <c r="K17" i="9" s="1"/>
  <c r="L17" i="9" a="1"/>
  <c r="L17" i="9" s="1"/>
  <c r="K18" i="9" a="1"/>
  <c r="K18" i="9" s="1"/>
  <c r="L18" i="9" a="1"/>
  <c r="L18" i="9" s="1"/>
  <c r="L3" i="9" a="1"/>
  <c r="L3" i="9" s="1"/>
  <c r="K3" i="9" a="1"/>
  <c r="K3" i="9" s="1"/>
  <c r="I32" i="9" a="1"/>
  <c r="I32" i="9" s="1"/>
  <c r="I30" i="9" a="1"/>
  <c r="I30" i="9" s="1"/>
  <c r="K24" i="9" a="1"/>
  <c r="K24" i="9" s="1"/>
  <c r="L24" i="9" a="1"/>
  <c r="L24" i="9" s="1"/>
  <c r="K25" i="9" a="1"/>
  <c r="K25" i="9" s="1"/>
  <c r="L25" i="9" a="1"/>
  <c r="L25" i="9" s="1"/>
  <c r="K26" i="9" a="1"/>
  <c r="K26" i="9" s="1"/>
  <c r="L26" i="9" a="1"/>
  <c r="L26" i="9" s="1"/>
  <c r="K27" i="9" a="1"/>
  <c r="K27" i="9" s="1"/>
  <c r="L27" i="9" a="1"/>
  <c r="L27" i="9" s="1"/>
  <c r="K28" i="9" a="1"/>
  <c r="K28" i="9" s="1"/>
  <c r="L28" i="9" a="1"/>
  <c r="L28" i="9" s="1"/>
  <c r="K29" i="9" a="1"/>
  <c r="K29" i="9" s="1"/>
  <c r="L29" i="9" a="1"/>
  <c r="L29" i="9" s="1"/>
  <c r="K33" i="9" a="1"/>
  <c r="K33" i="9" s="1"/>
  <c r="L33" i="9" a="1"/>
  <c r="L33" i="9" s="1"/>
  <c r="K34" i="9" a="1"/>
  <c r="K34" i="9" s="1"/>
  <c r="L34" i="9" a="1"/>
  <c r="L34" i="9" s="1"/>
  <c r="K35" i="9" a="1"/>
  <c r="K35" i="9" s="1"/>
  <c r="L35" i="9" a="1"/>
  <c r="L35" i="9" s="1"/>
  <c r="K41" i="9" a="1"/>
  <c r="K41" i="9" s="1"/>
  <c r="L41" i="9" a="1"/>
  <c r="L41" i="9" s="1"/>
  <c r="K42" i="9" a="1"/>
  <c r="K42" i="9" s="1"/>
  <c r="L42" i="9" a="1"/>
  <c r="L42" i="9" s="1"/>
  <c r="K43" i="9" a="1"/>
  <c r="K43" i="9" s="1"/>
  <c r="L43" i="9" a="1"/>
  <c r="L43" i="9" s="1"/>
  <c r="K44" i="9" a="1"/>
  <c r="K44" i="9" s="1"/>
  <c r="L44" i="9" a="1"/>
  <c r="L44" i="9" s="1"/>
  <c r="K45" i="9" a="1"/>
  <c r="K45" i="9" s="1"/>
  <c r="L45" i="9" a="1"/>
  <c r="L45" i="9" s="1"/>
  <c r="K46" i="9" a="1"/>
  <c r="K46" i="9" s="1"/>
  <c r="L46" i="9" a="1"/>
  <c r="L46" i="9" s="1"/>
  <c r="K47" i="9" a="1"/>
  <c r="K47" i="9" s="1"/>
  <c r="L47" i="9" a="1"/>
  <c r="L47" i="9" s="1"/>
  <c r="K48" i="9" a="1"/>
  <c r="K48" i="9" s="1"/>
  <c r="L48" i="9" a="1"/>
  <c r="L48" i="9" s="1"/>
  <c r="K49" i="9" a="1"/>
  <c r="K49" i="9" s="1"/>
  <c r="L49" i="9" a="1"/>
  <c r="L49" i="9" s="1"/>
  <c r="K50" i="9" a="1"/>
  <c r="K50" i="9" s="1"/>
  <c r="L50" i="9" a="1"/>
  <c r="L50" i="9" s="1"/>
  <c r="K51" i="9" a="1"/>
  <c r="K51" i="9" s="1"/>
  <c r="L51" i="9" a="1"/>
  <c r="L51" i="9" s="1"/>
  <c r="K52" i="9" a="1"/>
  <c r="K52" i="9" s="1"/>
  <c r="L52" i="9" a="1"/>
  <c r="L52" i="9" s="1"/>
  <c r="K53" i="9" a="1"/>
  <c r="K53" i="9" s="1"/>
  <c r="L53" i="9" a="1"/>
  <c r="L53" i="9" s="1"/>
  <c r="L23" i="9" a="1"/>
  <c r="L23" i="9" s="1"/>
  <c r="K23" i="9" a="1"/>
  <c r="K23" i="9" s="1"/>
  <c r="K20" i="9" a="1"/>
  <c r="K20" i="9" s="1"/>
  <c r="L20" i="9" a="1"/>
  <c r="L20" i="9" s="1"/>
  <c r="K21" i="9" a="1"/>
  <c r="K21" i="9" s="1"/>
  <c r="L21" i="9" a="1"/>
  <c r="L21" i="9" s="1"/>
  <c r="K22" i="9" a="1"/>
  <c r="K22" i="9" s="1"/>
  <c r="L22" i="9" a="1"/>
  <c r="L22" i="9" s="1"/>
  <c r="L19" i="9" a="1"/>
  <c r="L19" i="9" s="1"/>
  <c r="K19" i="9" a="1"/>
  <c r="K19" i="9" s="1"/>
  <c r="C3" i="9" a="1"/>
  <c r="C3" i="9" s="1"/>
  <c r="I3" i="9" l="1" a="1"/>
  <c r="I3" i="9" s="1"/>
  <c r="O3" i="9"/>
  <c r="I14" i="9" a="1"/>
  <c r="I14" i="9" s="1"/>
  <c r="I4" i="9" a="1"/>
  <c r="I4" i="9" s="1"/>
  <c r="I10" i="9" a="1"/>
  <c r="I10" i="9" s="1"/>
  <c r="I6" i="9" a="1"/>
  <c r="I6" i="9" s="1"/>
  <c r="I12" i="9" a="1"/>
  <c r="I12" i="9" s="1"/>
  <c r="I8" i="9" a="1"/>
  <c r="I8" i="9" s="1"/>
  <c r="O5" i="9"/>
  <c r="I5" i="9" a="1"/>
  <c r="I5" i="9" s="1"/>
  <c r="O22" i="9"/>
  <c r="I22" i="9" a="1"/>
  <c r="I22" i="9" s="1"/>
  <c r="O53" i="9"/>
  <c r="I53" i="9" a="1"/>
  <c r="I53" i="9" s="1"/>
  <c r="O49" i="9"/>
  <c r="I49" i="9" a="1"/>
  <c r="I49" i="9" s="1"/>
  <c r="O45" i="9"/>
  <c r="I45" i="9" a="1"/>
  <c r="I45" i="9" s="1"/>
  <c r="O41" i="9"/>
  <c r="I41" i="9" a="1"/>
  <c r="I41" i="9" s="1"/>
  <c r="O37" i="9"/>
  <c r="I37" i="9" a="1"/>
  <c r="I37" i="9" s="1"/>
  <c r="O33" i="9"/>
  <c r="I33" i="9" a="1"/>
  <c r="I33" i="9" s="1"/>
  <c r="O26" i="9"/>
  <c r="I26" i="9" a="1"/>
  <c r="I26" i="9" s="1"/>
  <c r="I17" i="9" a="1"/>
  <c r="I17" i="9" s="1"/>
  <c r="O17" i="9"/>
  <c r="O10" i="9"/>
  <c r="O7" i="9"/>
  <c r="I7" i="9" a="1"/>
  <c r="I7" i="9" s="1"/>
  <c r="O11" i="9"/>
  <c r="I11" i="9" a="1"/>
  <c r="I11" i="9" s="1"/>
  <c r="O13" i="9"/>
  <c r="I13" i="9" a="1"/>
  <c r="I13" i="9" s="1"/>
  <c r="I9" i="9" a="1"/>
  <c r="I9" i="9" s="1"/>
  <c r="O9" i="9"/>
  <c r="O19" i="9"/>
  <c r="I19" i="9" a="1"/>
  <c r="I19" i="9" s="1"/>
  <c r="O23" i="9"/>
  <c r="I23" i="9" a="1"/>
  <c r="I23" i="9" s="1"/>
  <c r="I50" i="9" a="1"/>
  <c r="I50" i="9" s="1"/>
  <c r="O50" i="9"/>
  <c r="I46" i="9" a="1"/>
  <c r="I46" i="9" s="1"/>
  <c r="O46" i="9"/>
  <c r="I42" i="9" a="1"/>
  <c r="I42" i="9" s="1"/>
  <c r="O42" i="9"/>
  <c r="I38" i="9" a="1"/>
  <c r="I38" i="9" s="1"/>
  <c r="O38" i="9"/>
  <c r="O34" i="9"/>
  <c r="I34" i="9" a="1"/>
  <c r="I34" i="9" s="1"/>
  <c r="O27" i="9"/>
  <c r="I27" i="9" a="1"/>
  <c r="I27" i="9" s="1"/>
  <c r="O18" i="9"/>
  <c r="I18" i="9" a="1"/>
  <c r="I18" i="9" s="1"/>
  <c r="O21" i="9"/>
  <c r="I21" i="9" a="1"/>
  <c r="I21" i="9" s="1"/>
  <c r="O52" i="9"/>
  <c r="I52" i="9" a="1"/>
  <c r="I52" i="9" s="1"/>
  <c r="O48" i="9"/>
  <c r="I48" i="9" a="1"/>
  <c r="I48" i="9" s="1"/>
  <c r="O44" i="9"/>
  <c r="I44" i="9" a="1"/>
  <c r="I44" i="9" s="1"/>
  <c r="O40" i="9"/>
  <c r="I40" i="9" a="1"/>
  <c r="I40" i="9" s="1"/>
  <c r="O36" i="9"/>
  <c r="I36" i="9" a="1"/>
  <c r="I36" i="9" s="1"/>
  <c r="O29" i="9"/>
  <c r="I29" i="9" a="1"/>
  <c r="I29" i="9" s="1"/>
  <c r="I25" i="9" a="1"/>
  <c r="I25" i="9" s="1"/>
  <c r="O25" i="9"/>
  <c r="I16" i="9" a="1"/>
  <c r="I16" i="9" s="1"/>
  <c r="O16" i="9"/>
  <c r="I20" i="9" a="1"/>
  <c r="I20" i="9" s="1"/>
  <c r="O20" i="9"/>
  <c r="I51" i="9" a="1"/>
  <c r="I51" i="9" s="1"/>
  <c r="O51" i="9"/>
  <c r="O47" i="9"/>
  <c r="I47" i="9" a="1"/>
  <c r="I47" i="9" s="1"/>
  <c r="I43" i="9" a="1"/>
  <c r="I43" i="9" s="1"/>
  <c r="O43" i="9"/>
  <c r="I39" i="9" a="1"/>
  <c r="I39" i="9" s="1"/>
  <c r="O39" i="9"/>
  <c r="I35" i="9" a="1"/>
  <c r="I35" i="9" s="1"/>
  <c r="O35" i="9"/>
  <c r="I28" i="9" a="1"/>
  <c r="I28" i="9" s="1"/>
  <c r="O28" i="9"/>
  <c r="I24" i="9" a="1"/>
  <c r="I24" i="9" s="1"/>
  <c r="O24" i="9"/>
  <c r="O15" i="9"/>
  <c r="I15" i="9" a="1"/>
  <c r="I15" i="9" s="1"/>
  <c r="O12" i="9"/>
  <c r="O4" i="9"/>
  <c r="O14" i="9"/>
  <c r="O6" i="9"/>
  <c r="O8" i="9"/>
  <c r="G16" i="9" l="1"/>
  <c r="G17" i="9"/>
  <c r="G19" i="9"/>
  <c r="G20" i="9"/>
  <c r="G24" i="9"/>
  <c r="G26" i="9"/>
  <c r="A16" i="9" a="1"/>
  <c r="A16" i="9" s="1"/>
  <c r="A17" i="9" a="1"/>
  <c r="A17" i="9" s="1"/>
  <c r="A19" i="9" a="1"/>
  <c r="A19" i="9" s="1"/>
  <c r="A20" i="9" a="1"/>
  <c r="A20" i="9" s="1"/>
  <c r="A24" i="9" a="1"/>
  <c r="A24" i="9" s="1"/>
  <c r="A26" i="9" a="1"/>
  <c r="A26" i="9" s="1"/>
  <c r="C39" i="9" a="1"/>
  <c r="C39" i="9" s="1"/>
  <c r="D39" i="9" a="1"/>
  <c r="D39" i="9" s="1"/>
  <c r="C40" i="9" a="1"/>
  <c r="C40" i="9" s="1"/>
  <c r="D40" i="9" a="1"/>
  <c r="D40" i="9" s="1"/>
  <c r="C41" i="9" a="1"/>
  <c r="C41" i="9" s="1"/>
  <c r="D41" i="9" a="1"/>
  <c r="D41" i="9" s="1"/>
  <c r="C42" i="9" a="1"/>
  <c r="C42" i="9" s="1"/>
  <c r="D42" i="9" a="1"/>
  <c r="D42" i="9" s="1"/>
  <c r="C43" i="9" a="1"/>
  <c r="C43" i="9" s="1"/>
  <c r="D43" i="9" a="1"/>
  <c r="D43" i="9" s="1"/>
  <c r="C44" i="9" a="1"/>
  <c r="C44" i="9" s="1"/>
  <c r="D44" i="9" a="1"/>
  <c r="D44" i="9" s="1"/>
  <c r="C45" i="9" a="1"/>
  <c r="C45" i="9" s="1"/>
  <c r="D45" i="9" a="1"/>
  <c r="D45" i="9" s="1"/>
  <c r="C46" i="9" a="1"/>
  <c r="C46" i="9" s="1"/>
  <c r="D46" i="9" a="1"/>
  <c r="D46" i="9" s="1"/>
  <c r="C47" i="9" a="1"/>
  <c r="C47" i="9" s="1"/>
  <c r="D47" i="9" a="1"/>
  <c r="D47" i="9" s="1"/>
  <c r="C48" i="9" a="1"/>
  <c r="C48" i="9" s="1"/>
  <c r="D48" i="9" a="1"/>
  <c r="D48" i="9" s="1"/>
  <c r="C49" i="9" a="1"/>
  <c r="C49" i="9" s="1"/>
  <c r="D49" i="9" a="1"/>
  <c r="D49" i="9" s="1"/>
  <c r="C50" i="9" a="1"/>
  <c r="C50" i="9" s="1"/>
  <c r="D50" i="9" a="1"/>
  <c r="D50" i="9" s="1"/>
  <c r="C51" i="9" a="1"/>
  <c r="C51" i="9" s="1"/>
  <c r="D51" i="9" a="1"/>
  <c r="D51" i="9" s="1"/>
  <c r="C52" i="9" a="1"/>
  <c r="C52" i="9" s="1"/>
  <c r="D52" i="9" a="1"/>
  <c r="D52" i="9" s="1"/>
  <c r="C53" i="9" a="1"/>
  <c r="C53" i="9" s="1"/>
  <c r="D53" i="9" a="1"/>
  <c r="D53" i="9" s="1"/>
  <c r="C54" i="9" a="1"/>
  <c r="C54" i="9" s="1"/>
  <c r="D54" i="9" a="1"/>
  <c r="D54" i="9" s="1"/>
  <c r="D38" i="9" a="1"/>
  <c r="D38" i="9" s="1"/>
  <c r="C38" i="9" a="1"/>
  <c r="C38" i="9" s="1"/>
  <c r="C36" i="9" a="1"/>
  <c r="C36" i="9" s="1"/>
  <c r="D36" i="9" a="1"/>
  <c r="D36" i="9" s="1"/>
  <c r="C37" i="9" a="1"/>
  <c r="C37" i="9" s="1"/>
  <c r="D37" i="9" a="1"/>
  <c r="D37" i="9" s="1"/>
  <c r="D35" i="9" a="1"/>
  <c r="D35" i="9" s="1"/>
  <c r="C35" i="9" a="1"/>
  <c r="C35" i="9" s="1"/>
  <c r="C32" i="9" a="1"/>
  <c r="C32" i="9" s="1"/>
  <c r="D32" i="9" a="1"/>
  <c r="D32" i="9" s="1"/>
  <c r="C33" i="9" a="1"/>
  <c r="C33" i="9" s="1"/>
  <c r="D33" i="9" a="1"/>
  <c r="D33" i="9" s="1"/>
  <c r="C34" i="9" a="1"/>
  <c r="C34" i="9" s="1"/>
  <c r="D34" i="9" a="1"/>
  <c r="D34" i="9" s="1"/>
  <c r="D31" i="9" a="1"/>
  <c r="D31" i="9" s="1"/>
  <c r="C31" i="9" a="1"/>
  <c r="C31" i="9" s="1"/>
  <c r="D30" i="9" a="1"/>
  <c r="D30" i="9" s="1"/>
  <c r="C30" i="9" a="1"/>
  <c r="C30" i="9" s="1"/>
  <c r="D29" i="9" a="1"/>
  <c r="D29" i="9" s="1"/>
  <c r="C29" i="9" a="1"/>
  <c r="C29" i="9" s="1"/>
  <c r="D28" i="9" a="1"/>
  <c r="D28" i="9" s="1"/>
  <c r="C28" i="9" a="1"/>
  <c r="C28" i="9" s="1"/>
  <c r="D27" i="9" a="1"/>
  <c r="D27" i="9" s="1"/>
  <c r="C27" i="9" a="1"/>
  <c r="C27" i="9" s="1"/>
  <c r="A30" i="9" l="1" a="1"/>
  <c r="A30" i="9" s="1"/>
  <c r="A38" i="9" a="1"/>
  <c r="A38" i="9" s="1"/>
  <c r="G31" i="9"/>
  <c r="A28" i="9" a="1"/>
  <c r="A28" i="9" s="1"/>
  <c r="A42" i="9" a="1"/>
  <c r="A42" i="9" s="1"/>
  <c r="A34" i="9" a="1"/>
  <c r="A34" i="9" s="1"/>
  <c r="G34" i="9"/>
  <c r="G37" i="9"/>
  <c r="A37" i="9" a="1"/>
  <c r="A37" i="9" s="1"/>
  <c r="A54" i="9" a="1"/>
  <c r="A54" i="9" s="1"/>
  <c r="G54" i="9"/>
  <c r="A50" i="9" a="1"/>
  <c r="A50" i="9" s="1"/>
  <c r="G50" i="9"/>
  <c r="G42" i="9"/>
  <c r="G39" i="9"/>
  <c r="A39" i="9" a="1"/>
  <c r="A39" i="9" s="1"/>
  <c r="A46" i="9" a="1"/>
  <c r="A46" i="9" s="1"/>
  <c r="G46" i="9"/>
  <c r="G33" i="9"/>
  <c r="A33" i="9" a="1"/>
  <c r="A33" i="9" s="1"/>
  <c r="A36" i="9" a="1"/>
  <c r="A36" i="9" s="1"/>
  <c r="G36" i="9"/>
  <c r="G53" i="9"/>
  <c r="A53" i="9" a="1"/>
  <c r="A53" i="9" s="1"/>
  <c r="G49" i="9"/>
  <c r="A49" i="9" a="1"/>
  <c r="A49" i="9" s="1"/>
  <c r="G45" i="9"/>
  <c r="A45" i="9" a="1"/>
  <c r="A45" i="9" s="1"/>
  <c r="A52" i="9" a="1"/>
  <c r="A52" i="9" s="1"/>
  <c r="G52" i="9"/>
  <c r="G48" i="9"/>
  <c r="A48" i="9" a="1"/>
  <c r="A48" i="9" s="1"/>
  <c r="A44" i="9" a="1"/>
  <c r="A44" i="9" s="1"/>
  <c r="G41" i="9"/>
  <c r="A41" i="9" a="1"/>
  <c r="A41" i="9" s="1"/>
  <c r="G32" i="9"/>
  <c r="A32" i="9" a="1"/>
  <c r="A32" i="9" s="1"/>
  <c r="A35" i="9" a="1"/>
  <c r="A35" i="9" s="1"/>
  <c r="G35" i="9"/>
  <c r="A51" i="9" a="1"/>
  <c r="A51" i="9" s="1"/>
  <c r="G51" i="9"/>
  <c r="G47" i="9"/>
  <c r="A47" i="9" a="1"/>
  <c r="A47" i="9" s="1"/>
  <c r="A43" i="9" a="1"/>
  <c r="A43" i="9" s="1"/>
  <c r="G43" i="9"/>
  <c r="G44" i="9"/>
  <c r="G28" i="9"/>
  <c r="A29" i="9" a="1"/>
  <c r="A29" i="9" s="1"/>
  <c r="G38" i="9"/>
  <c r="G30" i="9"/>
  <c r="A40" i="9" a="1"/>
  <c r="A40" i="9" s="1"/>
  <c r="G27" i="9"/>
  <c r="G40" i="9"/>
  <c r="A31" i="9" a="1"/>
  <c r="A31" i="9" s="1"/>
  <c r="A27" i="9" a="1"/>
  <c r="A27" i="9" s="1"/>
  <c r="G29" i="9"/>
  <c r="C4" i="9" l="1" a="1"/>
  <c r="C4" i="9" s="1"/>
  <c r="D4" i="9" a="1"/>
  <c r="D4" i="9" s="1"/>
  <c r="C5" i="9" a="1"/>
  <c r="C5" i="9" s="1"/>
  <c r="D5" i="9" a="1"/>
  <c r="D5" i="9" s="1"/>
  <c r="C6" i="9" a="1"/>
  <c r="C6" i="9" s="1"/>
  <c r="D6" i="9" a="1"/>
  <c r="D6" i="9" s="1"/>
  <c r="C7" i="9" a="1"/>
  <c r="C7" i="9" s="1"/>
  <c r="D7" i="9" a="1"/>
  <c r="D7" i="9" s="1"/>
  <c r="C8" i="9" a="1"/>
  <c r="C8" i="9" s="1"/>
  <c r="D8" i="9" a="1"/>
  <c r="D8" i="9" s="1"/>
  <c r="C9" i="9" a="1"/>
  <c r="C9" i="9" s="1"/>
  <c r="D9" i="9" a="1"/>
  <c r="D9" i="9" s="1"/>
  <c r="C10" i="9" a="1"/>
  <c r="C10" i="9" s="1"/>
  <c r="D10" i="9" a="1"/>
  <c r="D10" i="9" s="1"/>
  <c r="C11" i="9" a="1"/>
  <c r="C11" i="9" s="1"/>
  <c r="D11" i="9" a="1"/>
  <c r="D11" i="9" s="1"/>
  <c r="C12" i="9" a="1"/>
  <c r="C12" i="9" s="1"/>
  <c r="D12" i="9" a="1"/>
  <c r="D12" i="9" s="1"/>
  <c r="C13" i="9" a="1"/>
  <c r="C13" i="9" s="1"/>
  <c r="D13" i="9" a="1"/>
  <c r="D13" i="9" s="1"/>
  <c r="C14" i="9" a="1"/>
  <c r="C14" i="9" s="1"/>
  <c r="D14" i="9" a="1"/>
  <c r="D14" i="9" s="1"/>
  <c r="C15" i="9" a="1"/>
  <c r="C15" i="9" s="1"/>
  <c r="D15" i="9" a="1"/>
  <c r="D15" i="9" s="1"/>
  <c r="C18" i="9" a="1"/>
  <c r="C18" i="9" s="1"/>
  <c r="D18" i="9" a="1"/>
  <c r="D18" i="9" s="1"/>
  <c r="C21" i="9" a="1"/>
  <c r="C21" i="9" s="1"/>
  <c r="D21" i="9" a="1"/>
  <c r="D21" i="9" s="1"/>
  <c r="C22" i="9" a="1"/>
  <c r="C22" i="9" s="1"/>
  <c r="D22" i="9" a="1"/>
  <c r="D22" i="9" s="1"/>
  <c r="C23" i="9" a="1"/>
  <c r="C23" i="9" s="1"/>
  <c r="D23" i="9" a="1"/>
  <c r="D23" i="9" s="1"/>
  <c r="D3" i="9" a="1"/>
  <c r="D3" i="9" s="1"/>
  <c r="G20" i="8"/>
  <c r="A20" i="8" a="1"/>
  <c r="A20" i="8" s="1"/>
  <c r="A18" i="9" l="1" a="1"/>
  <c r="A18" i="9" s="1"/>
  <c r="G18" i="9"/>
  <c r="G4" i="9"/>
  <c r="A4" i="9" a="1"/>
  <c r="A4" i="9" s="1"/>
  <c r="G22" i="9"/>
  <c r="A22" i="9" a="1"/>
  <c r="A22" i="9" s="1"/>
  <c r="G6" i="9"/>
  <c r="A6" i="9" a="1"/>
  <c r="A6" i="9" s="1"/>
  <c r="G3" i="9"/>
  <c r="A3" i="9" a="1"/>
  <c r="A3" i="9" s="1"/>
  <c r="G12" i="9"/>
  <c r="A12" i="9" a="1"/>
  <c r="A12" i="9" s="1"/>
  <c r="G8" i="9"/>
  <c r="A8" i="9" a="1"/>
  <c r="A8" i="9" s="1"/>
  <c r="G23" i="9"/>
  <c r="A23" i="9" a="1"/>
  <c r="A23" i="9" s="1"/>
  <c r="G15" i="9"/>
  <c r="A15" i="9" a="1"/>
  <c r="A15" i="9" s="1"/>
  <c r="A11" i="9" a="1"/>
  <c r="A11" i="9" s="1"/>
  <c r="G11" i="9"/>
  <c r="G7" i="9"/>
  <c r="A7" i="9" a="1"/>
  <c r="A7" i="9" s="1"/>
  <c r="G14" i="9"/>
  <c r="A14" i="9" a="1"/>
  <c r="A14" i="9" s="1"/>
  <c r="A10" i="9" a="1"/>
  <c r="A10" i="9" s="1"/>
  <c r="G10" i="9"/>
  <c r="A21" i="9" a="1"/>
  <c r="A21" i="9" s="1"/>
  <c r="G21" i="9"/>
  <c r="A13" i="9" a="1"/>
  <c r="A13" i="9" s="1"/>
  <c r="G13" i="9"/>
  <c r="A9" i="9" a="1"/>
  <c r="A9" i="9" s="1"/>
  <c r="G9" i="9"/>
  <c r="A5" i="9" a="1"/>
  <c r="A5" i="9" s="1"/>
  <c r="G5" i="9"/>
  <c r="A18" i="8" a="1"/>
  <c r="A18" i="8" s="1"/>
  <c r="G18" i="8"/>
  <c r="C34" i="8" a="1"/>
  <c r="C34" i="8" s="1"/>
  <c r="D34" i="8" a="1"/>
  <c r="D34" i="8" s="1"/>
  <c r="C35" i="8" a="1"/>
  <c r="C35" i="8" s="1"/>
  <c r="D35" i="8" a="1"/>
  <c r="D35" i="8" s="1"/>
  <c r="C36" i="8" a="1"/>
  <c r="C36" i="8" s="1"/>
  <c r="D36" i="8" a="1"/>
  <c r="D36" i="8" s="1"/>
  <c r="C37" i="8" a="1"/>
  <c r="C37" i="8" s="1"/>
  <c r="D37" i="8" a="1"/>
  <c r="D37" i="8" s="1"/>
  <c r="C38" i="8" a="1"/>
  <c r="C38" i="8" s="1"/>
  <c r="D38" i="8" a="1"/>
  <c r="D38" i="8" s="1"/>
  <c r="C39" i="8" a="1"/>
  <c r="C39" i="8" s="1"/>
  <c r="D39" i="8" a="1"/>
  <c r="D39" i="8" s="1"/>
  <c r="C40" i="8" a="1"/>
  <c r="C40" i="8" s="1"/>
  <c r="D40" i="8" a="1"/>
  <c r="D40" i="8" s="1"/>
  <c r="C41" i="8" a="1"/>
  <c r="C41" i="8" s="1"/>
  <c r="D41" i="8" a="1"/>
  <c r="D41" i="8" s="1"/>
  <c r="C42" i="8" a="1"/>
  <c r="C42" i="8" s="1"/>
  <c r="D42" i="8" a="1"/>
  <c r="D42" i="8" s="1"/>
  <c r="C43" i="8" a="1"/>
  <c r="C43" i="8" s="1"/>
  <c r="D43" i="8" a="1"/>
  <c r="D43" i="8" s="1"/>
  <c r="C44" i="8" a="1"/>
  <c r="C44" i="8" s="1"/>
  <c r="D44" i="8" a="1"/>
  <c r="D44" i="8" s="1"/>
  <c r="D33" i="8" a="1"/>
  <c r="D33" i="8" s="1"/>
  <c r="C33" i="8" a="1"/>
  <c r="C33" i="8" s="1"/>
  <c r="D32" i="8" a="1"/>
  <c r="D32" i="8" s="1"/>
  <c r="C32" i="8" a="1"/>
  <c r="C32" i="8" s="1"/>
  <c r="D28" i="8" a="1"/>
  <c r="D28" i="8" s="1"/>
  <c r="C28" i="8" a="1"/>
  <c r="C28" i="8" s="1"/>
  <c r="D27" i="8" a="1"/>
  <c r="D27" i="8" s="1"/>
  <c r="C27" i="8" a="1"/>
  <c r="C27" i="8" s="1"/>
  <c r="D26" i="8" a="1"/>
  <c r="D26" i="8" s="1"/>
  <c r="C26" i="8" a="1"/>
  <c r="C26" i="8" s="1"/>
  <c r="D25" i="8" a="1"/>
  <c r="D25" i="8" s="1"/>
  <c r="C25" i="8" a="1"/>
  <c r="C25" i="8" s="1"/>
  <c r="D31" i="8" a="1"/>
  <c r="D31" i="8" s="1"/>
  <c r="C31" i="8" a="1"/>
  <c r="C31" i="8" s="1"/>
  <c r="D30" i="8" a="1"/>
  <c r="D30" i="8" s="1"/>
  <c r="C30" i="8" a="1"/>
  <c r="C30" i="8" s="1"/>
  <c r="D29" i="8" a="1"/>
  <c r="D29" i="8" s="1"/>
  <c r="C29" i="8" a="1"/>
  <c r="C29" i="8" s="1"/>
  <c r="C4" i="8" a="1"/>
  <c r="C4" i="8" s="1"/>
  <c r="D4" i="8" a="1"/>
  <c r="D4" i="8" s="1"/>
  <c r="C5" i="8" a="1"/>
  <c r="C5" i="8" s="1"/>
  <c r="D5" i="8" a="1"/>
  <c r="D5" i="8" s="1"/>
  <c r="C6" i="8" a="1"/>
  <c r="C6" i="8" s="1"/>
  <c r="D6" i="8" a="1"/>
  <c r="D6" i="8" s="1"/>
  <c r="C7" i="8" a="1"/>
  <c r="C7" i="8" s="1"/>
  <c r="G7" i="8" s="1"/>
  <c r="D7" i="8" a="1"/>
  <c r="D7" i="8" s="1"/>
  <c r="C8" i="8" a="1"/>
  <c r="C8" i="8" s="1"/>
  <c r="D8" i="8" a="1"/>
  <c r="D8" i="8" s="1"/>
  <c r="C9" i="8" a="1"/>
  <c r="C9" i="8" s="1"/>
  <c r="D9" i="8" a="1"/>
  <c r="D9" i="8" s="1"/>
  <c r="C10" i="8" a="1"/>
  <c r="C10" i="8" s="1"/>
  <c r="D10" i="8" a="1"/>
  <c r="D10" i="8" s="1"/>
  <c r="C11" i="8" a="1"/>
  <c r="C11" i="8" s="1"/>
  <c r="A11" i="8" s="1" a="1"/>
  <c r="A11" i="8" s="1"/>
  <c r="D11" i="8" a="1"/>
  <c r="D11" i="8" s="1"/>
  <c r="C12" i="8" a="1"/>
  <c r="C12" i="8" s="1"/>
  <c r="D12" i="8" a="1"/>
  <c r="D12" i="8" s="1"/>
  <c r="C13" i="8" a="1"/>
  <c r="C13" i="8" s="1"/>
  <c r="D13" i="8" a="1"/>
  <c r="D13" i="8" s="1"/>
  <c r="C14" i="8" a="1"/>
  <c r="C14" i="8" s="1"/>
  <c r="D14" i="8" a="1"/>
  <c r="D14" i="8" s="1"/>
  <c r="C15" i="8" a="1"/>
  <c r="C15" i="8" s="1"/>
  <c r="D15" i="8" a="1"/>
  <c r="D15" i="8" s="1"/>
  <c r="C16" i="8" a="1"/>
  <c r="C16" i="8" s="1"/>
  <c r="D16" i="8" a="1"/>
  <c r="D16" i="8" s="1"/>
  <c r="C21" i="8" a="1"/>
  <c r="C21" i="8" s="1"/>
  <c r="D21" i="8" a="1"/>
  <c r="D21" i="8" s="1"/>
  <c r="C22" i="8" a="1"/>
  <c r="C22" i="8" s="1"/>
  <c r="D22" i="8" a="1"/>
  <c r="D22" i="8" s="1"/>
  <c r="C23" i="8" a="1"/>
  <c r="C23" i="8" s="1"/>
  <c r="D23" i="8" a="1"/>
  <c r="D23" i="8" s="1"/>
  <c r="C24" i="8" a="1"/>
  <c r="C24" i="8" s="1"/>
  <c r="D24" i="8" a="1"/>
  <c r="D24" i="8" s="1"/>
  <c r="D3" i="8" a="1"/>
  <c r="D3" i="8" s="1"/>
  <c r="C3" i="8" a="1"/>
  <c r="C3" i="8" s="1"/>
  <c r="O14" i="7"/>
  <c r="K4" i="6" a="1"/>
  <c r="K4" i="6" s="1"/>
  <c r="L4" i="6" a="1"/>
  <c r="L4" i="6" s="1"/>
  <c r="K5" i="6" a="1"/>
  <c r="K5" i="6" s="1"/>
  <c r="L5" i="6" a="1"/>
  <c r="L5" i="6" s="1"/>
  <c r="L3" i="6" a="1"/>
  <c r="L3" i="6" s="1"/>
  <c r="K3" i="6" a="1"/>
  <c r="K3" i="6" s="1"/>
  <c r="C4" i="6" a="1"/>
  <c r="C4" i="6" s="1"/>
  <c r="D4" i="6" a="1"/>
  <c r="D4" i="6" s="1"/>
  <c r="C5" i="6" a="1"/>
  <c r="C5" i="6" s="1"/>
  <c r="D5" i="6" a="1"/>
  <c r="D5" i="6" s="1"/>
  <c r="D3" i="6" a="1"/>
  <c r="D3" i="6" s="1"/>
  <c r="C3" i="6" a="1"/>
  <c r="C3" i="6" s="1"/>
  <c r="I3" i="6" l="1" a="1"/>
  <c r="I3" i="6" s="1"/>
  <c r="G14" i="4"/>
  <c r="A3" i="7" a="1"/>
  <c r="A3" i="7" s="1"/>
  <c r="A14" i="4" a="1"/>
  <c r="A14" i="4" s="1"/>
  <c r="O21" i="6"/>
  <c r="A24" i="8" a="1"/>
  <c r="A24" i="8" s="1"/>
  <c r="A17" i="8" a="1"/>
  <c r="A17" i="8" s="1"/>
  <c r="G13" i="8"/>
  <c r="A17" i="5" a="1"/>
  <c r="A17" i="5" s="1"/>
  <c r="G58" i="4"/>
  <c r="A26" i="4" a="1"/>
  <c r="A26" i="4" s="1"/>
  <c r="G18" i="4"/>
  <c r="A3" i="8" a="1"/>
  <c r="A3" i="8" s="1"/>
  <c r="A12" i="4" a="1"/>
  <c r="A12" i="4" s="1"/>
  <c r="A15" i="5" a="1"/>
  <c r="A15" i="5" s="1"/>
  <c r="A31" i="8" a="1"/>
  <c r="A31" i="8" s="1"/>
  <c r="G28" i="8"/>
  <c r="A16" i="8" a="1"/>
  <c r="A16" i="8" s="1"/>
  <c r="G6" i="8"/>
  <c r="A13" i="4" a="1"/>
  <c r="A13" i="4" s="1"/>
  <c r="A74" i="4" a="1"/>
  <c r="A74" i="4" s="1"/>
  <c r="A77" i="4" a="1"/>
  <c r="A77" i="4" s="1"/>
  <c r="A61" i="4" a="1"/>
  <c r="A61" i="4" s="1"/>
  <c r="G22" i="6"/>
  <c r="A5" i="5" a="1"/>
  <c r="A5" i="5" s="1"/>
  <c r="A19" i="5" a="1"/>
  <c r="A19" i="5" s="1"/>
  <c r="A5" i="6" a="1"/>
  <c r="A5" i="6" s="1"/>
  <c r="G51" i="4"/>
  <c r="A31" i="4" a="1"/>
  <c r="A31" i="4" s="1"/>
  <c r="W20" i="6"/>
  <c r="A14" i="5" a="1"/>
  <c r="A14" i="5" s="1"/>
  <c r="A16" i="5" a="1"/>
  <c r="A16" i="5" s="1"/>
  <c r="G26" i="4"/>
  <c r="A68" i="4" a="1"/>
  <c r="A68" i="4" s="1"/>
  <c r="G64" i="4"/>
  <c r="A40" i="4" a="1"/>
  <c r="A40" i="4" s="1"/>
  <c r="A36" i="4" a="1"/>
  <c r="A36" i="4" s="1"/>
  <c r="G32" i="4"/>
  <c r="A28" i="4" a="1"/>
  <c r="A28" i="4" s="1"/>
  <c r="A11" i="5" a="1"/>
  <c r="A11" i="5" s="1"/>
  <c r="A82" i="4" a="1"/>
  <c r="A82" i="4" s="1"/>
  <c r="G78" i="4"/>
  <c r="A66" i="4" a="1"/>
  <c r="A66" i="4" s="1"/>
  <c r="G62" i="4"/>
  <c r="A58" i="4" a="1"/>
  <c r="A58" i="4" s="1"/>
  <c r="A54" i="4" a="1"/>
  <c r="A54" i="4" s="1"/>
  <c r="G50" i="4"/>
  <c r="G46" i="4"/>
  <c r="A42" i="4" a="1"/>
  <c r="A42" i="4" s="1"/>
  <c r="A38" i="4" a="1"/>
  <c r="A38" i="4" s="1"/>
  <c r="A34" i="4" a="1"/>
  <c r="A34" i="4" s="1"/>
  <c r="G30" i="4"/>
  <c r="A22" i="4" a="1"/>
  <c r="A22" i="4" s="1"/>
  <c r="A18" i="4" a="1"/>
  <c r="A18" i="4" s="1"/>
  <c r="I14" i="7" a="1"/>
  <c r="I14" i="7" s="1"/>
  <c r="G27" i="8"/>
  <c r="A25" i="8" a="1"/>
  <c r="A25" i="8" s="1"/>
  <c r="G32" i="8"/>
  <c r="G12" i="4"/>
  <c r="A83" i="4" a="1"/>
  <c r="A83" i="4" s="1"/>
  <c r="A79" i="4" a="1"/>
  <c r="A79" i="4" s="1"/>
  <c r="G63" i="4"/>
  <c r="G59" i="4"/>
  <c r="A55" i="4" a="1"/>
  <c r="A55" i="4" s="1"/>
  <c r="A47" i="4" a="1"/>
  <c r="A47" i="4" s="1"/>
  <c r="G43" i="4"/>
  <c r="A39" i="4" a="1"/>
  <c r="A39" i="4" s="1"/>
  <c r="G31" i="4"/>
  <c r="A27" i="4" a="1"/>
  <c r="A27" i="4" s="1"/>
  <c r="G23" i="4"/>
  <c r="O15" i="7"/>
  <c r="I15" i="7" a="1"/>
  <c r="I15" i="7" s="1"/>
  <c r="A30" i="4" a="1"/>
  <c r="A30" i="4" s="1"/>
  <c r="G54" i="4"/>
  <c r="G22" i="4"/>
  <c r="A12" i="5" a="1"/>
  <c r="A12" i="5" s="1"/>
  <c r="O23" i="7"/>
  <c r="G21" i="8"/>
  <c r="A14" i="8" a="1"/>
  <c r="A14" i="8" s="1"/>
  <c r="A43" i="7" a="1"/>
  <c r="A43" i="7" s="1"/>
  <c r="A10" i="8" a="1"/>
  <c r="A10" i="8" s="1"/>
  <c r="A36" i="8" a="1"/>
  <c r="A36" i="8" s="1"/>
  <c r="A50" i="4" a="1"/>
  <c r="A50" i="4" s="1"/>
  <c r="O39" i="5"/>
  <c r="W16" i="6"/>
  <c r="G41" i="7"/>
  <c r="O21" i="7"/>
  <c r="G5" i="8"/>
  <c r="G43" i="8"/>
  <c r="G35" i="8"/>
  <c r="G34" i="4"/>
  <c r="A46" i="4" a="1"/>
  <c r="A46" i="4" s="1"/>
  <c r="G42" i="4"/>
  <c r="G13" i="4"/>
  <c r="G39" i="7"/>
  <c r="A12" i="8" a="1"/>
  <c r="A12" i="8" s="1"/>
  <c r="G8" i="8"/>
  <c r="A4" i="8" a="1"/>
  <c r="A4" i="8" s="1"/>
  <c r="A42" i="8" a="1"/>
  <c r="A42" i="8" s="1"/>
  <c r="G34" i="8"/>
  <c r="G27" i="4"/>
  <c r="W14" i="6"/>
  <c r="O6" i="7"/>
  <c r="G22" i="8"/>
  <c r="A15" i="8" a="1"/>
  <c r="A15" i="8" s="1"/>
  <c r="G29" i="8"/>
  <c r="G26" i="8"/>
  <c r="Q22" i="6" a="1"/>
  <c r="Q22" i="6" s="1"/>
  <c r="A9" i="8" a="1"/>
  <c r="A9" i="8" s="1"/>
  <c r="G9" i="8"/>
  <c r="G12" i="8"/>
  <c r="G4" i="8"/>
  <c r="A13" i="8" a="1"/>
  <c r="A13" i="8" s="1"/>
  <c r="A8" i="8" a="1"/>
  <c r="A8" i="8" s="1"/>
  <c r="A27" i="8" a="1"/>
  <c r="A27" i="8" s="1"/>
  <c r="A33" i="8" a="1"/>
  <c r="A33" i="8" s="1"/>
  <c r="A41" i="8" a="1"/>
  <c r="A41" i="8" s="1"/>
  <c r="G33" i="8"/>
  <c r="G40" i="8"/>
  <c r="G36" i="8"/>
  <c r="G3" i="8"/>
  <c r="G11" i="8"/>
  <c r="A7" i="8" a="1"/>
  <c r="A7" i="8" s="1"/>
  <c r="A21" i="8" a="1"/>
  <c r="A21" i="8" s="1"/>
  <c r="A28" i="8" a="1"/>
  <c r="A28" i="8" s="1"/>
  <c r="A40" i="8" a="1"/>
  <c r="A40" i="8" s="1"/>
  <c r="G23" i="8"/>
  <c r="G30" i="8"/>
  <c r="G10" i="8"/>
  <c r="A22" i="8" a="1"/>
  <c r="A22" i="8" s="1"/>
  <c r="A34" i="8" a="1"/>
  <c r="A34" i="8" s="1"/>
  <c r="A39" i="8" a="1"/>
  <c r="A39" i="8" s="1"/>
  <c r="G42" i="8"/>
  <c r="G39" i="8"/>
  <c r="G17" i="8"/>
  <c r="A6" i="8" a="1"/>
  <c r="A6" i="8" s="1"/>
  <c r="A23" i="8" a="1"/>
  <c r="A23" i="8" s="1"/>
  <c r="A29" i="8" a="1"/>
  <c r="A29" i="8" s="1"/>
  <c r="A38" i="8" a="1"/>
  <c r="A38" i="8" s="1"/>
  <c r="G24" i="8"/>
  <c r="G16" i="8"/>
  <c r="A30" i="8" a="1"/>
  <c r="A30" i="8" s="1"/>
  <c r="A35" i="8" a="1"/>
  <c r="A35" i="8" s="1"/>
  <c r="A37" i="8" a="1"/>
  <c r="A37" i="8" s="1"/>
  <c r="G31" i="8"/>
  <c r="G38" i="8"/>
  <c r="G15" i="8"/>
  <c r="A5" i="8" a="1"/>
  <c r="A5" i="8" s="1"/>
  <c r="G25" i="8"/>
  <c r="G44" i="8"/>
  <c r="G41" i="8"/>
  <c r="G14" i="8"/>
  <c r="A32" i="8" a="1"/>
  <c r="A32" i="8" s="1"/>
  <c r="A43" i="8" a="1"/>
  <c r="A43" i="8" s="1"/>
  <c r="A44" i="8" a="1"/>
  <c r="A44" i="8" s="1"/>
  <c r="G37" i="8"/>
  <c r="A26" i="8" a="1"/>
  <c r="A26" i="8" s="1"/>
  <c r="Q11" i="6" a="1"/>
  <c r="Q11" i="6" s="1"/>
  <c r="W11" i="6"/>
  <c r="W24" i="6"/>
  <c r="Q9" i="6" a="1"/>
  <c r="Q9" i="6" s="1"/>
  <c r="W10" i="6"/>
  <c r="A20" i="5" a="1"/>
  <c r="A20" i="5" s="1"/>
  <c r="I13" i="6" a="1"/>
  <c r="I13" i="6" s="1"/>
  <c r="G79" i="4"/>
  <c r="A75" i="4" a="1"/>
  <c r="A75" i="4" s="1"/>
  <c r="G55" i="4"/>
  <c r="G35" i="4"/>
  <c r="G19" i="4"/>
  <c r="A13" i="5" a="1"/>
  <c r="A13" i="5" s="1"/>
  <c r="W12" i="6"/>
  <c r="O19" i="7"/>
  <c r="A9" i="5" a="1"/>
  <c r="A9" i="5" s="1"/>
  <c r="O20" i="6"/>
  <c r="G74" i="4"/>
  <c r="G70" i="4"/>
  <c r="G66" i="4"/>
  <c r="A62" i="4" a="1"/>
  <c r="A62" i="4" s="1"/>
  <c r="G38" i="4"/>
  <c r="O18" i="6"/>
  <c r="G40" i="7"/>
  <c r="G44" i="7"/>
  <c r="I6" i="7" a="1"/>
  <c r="I6" i="7" s="1"/>
  <c r="A3" i="4" a="1"/>
  <c r="A3" i="4" s="1"/>
  <c r="A7" i="4" a="1"/>
  <c r="A7" i="4" s="1"/>
  <c r="G3" i="5"/>
  <c r="A4" i="5" a="1"/>
  <c r="A4" i="5" s="1"/>
  <c r="A29" i="6" a="1"/>
  <c r="A29" i="6" s="1"/>
  <c r="I7" i="7" a="1"/>
  <c r="I7" i="7" s="1"/>
  <c r="I18" i="7" a="1"/>
  <c r="I18" i="7" s="1"/>
  <c r="O18" i="7"/>
  <c r="I10" i="6" a="1"/>
  <c r="I10" i="6" s="1"/>
  <c r="O17" i="7"/>
  <c r="I17" i="7" a="1"/>
  <c r="I17" i="7" s="1"/>
  <c r="O12" i="7"/>
  <c r="I12" i="7" a="1"/>
  <c r="I12" i="7" s="1"/>
  <c r="O13" i="7"/>
  <c r="I13" i="7" a="1"/>
  <c r="I13" i="7" s="1"/>
  <c r="O16" i="7"/>
  <c r="I16" i="7" a="1"/>
  <c r="I16" i="7" s="1"/>
  <c r="I4" i="7" a="1"/>
  <c r="I4" i="7" s="1"/>
  <c r="O4" i="7"/>
  <c r="A59" i="4" a="1"/>
  <c r="A59" i="4" s="1"/>
  <c r="A23" i="4" a="1"/>
  <c r="A23" i="4" s="1"/>
  <c r="A81" i="4" a="1"/>
  <c r="A81" i="4" s="1"/>
  <c r="G77" i="4"/>
  <c r="G61" i="4"/>
  <c r="A53" i="4" a="1"/>
  <c r="A53" i="4" s="1"/>
  <c r="A45" i="4" a="1"/>
  <c r="A45" i="4" s="1"/>
  <c r="A41" i="4" a="1"/>
  <c r="A41" i="4" s="1"/>
  <c r="A21" i="4" a="1"/>
  <c r="A21" i="4" s="1"/>
  <c r="A17" i="4" a="1"/>
  <c r="A17" i="4" s="1"/>
  <c r="A3" i="5" a="1"/>
  <c r="A3" i="5" s="1"/>
  <c r="A10" i="5" a="1"/>
  <c r="A10" i="5" s="1"/>
  <c r="A6" i="5" a="1"/>
  <c r="A6" i="5" s="1"/>
  <c r="A7" i="7" a="1"/>
  <c r="A7" i="7" s="1"/>
  <c r="A70" i="4" a="1"/>
  <c r="A70" i="4" s="1"/>
  <c r="G28" i="4"/>
  <c r="A76" i="4" a="1"/>
  <c r="A76" i="4" s="1"/>
  <c r="G68" i="4"/>
  <c r="A60" i="4" a="1"/>
  <c r="A60" i="4" s="1"/>
  <c r="A52" i="4" a="1"/>
  <c r="A52" i="4" s="1"/>
  <c r="A48" i="4" a="1"/>
  <c r="A48" i="4" s="1"/>
  <c r="G36" i="4"/>
  <c r="A32" i="4" a="1"/>
  <c r="A32" i="4" s="1"/>
  <c r="G24" i="4"/>
  <c r="A8" i="5" a="1"/>
  <c r="A8" i="5" s="1"/>
  <c r="O6" i="6"/>
  <c r="A71" i="4" a="1"/>
  <c r="A71" i="4" s="1"/>
  <c r="G4" i="7"/>
  <c r="G6" i="7"/>
  <c r="G75" i="4"/>
  <c r="A63" i="4" a="1"/>
  <c r="A63" i="4" s="1"/>
  <c r="G47" i="4"/>
  <c r="G82" i="4"/>
  <c r="A78" i="4" a="1"/>
  <c r="A78" i="4" s="1"/>
  <c r="A7" i="5" a="1"/>
  <c r="A7" i="5" s="1"/>
  <c r="O3" i="5"/>
  <c r="I27" i="7" a="1"/>
  <c r="I27" i="7" s="1"/>
  <c r="O27" i="7"/>
  <c r="I31" i="7" a="1"/>
  <c r="I31" i="7" s="1"/>
  <c r="O31" i="7"/>
  <c r="I35" i="7" a="1"/>
  <c r="I35" i="7" s="1"/>
  <c r="O35" i="7"/>
  <c r="O11" i="7"/>
  <c r="I11" i="7" a="1"/>
  <c r="I11" i="7" s="1"/>
  <c r="O40" i="7"/>
  <c r="I40" i="7" a="1"/>
  <c r="I40" i="7" s="1"/>
  <c r="O22" i="7"/>
  <c r="I22" i="7" a="1"/>
  <c r="I22" i="7" s="1"/>
  <c r="O25" i="7"/>
  <c r="I25" i="7" a="1"/>
  <c r="I25" i="7" s="1"/>
  <c r="I29" i="7" a="1"/>
  <c r="I29" i="7" s="1"/>
  <c r="O29" i="7"/>
  <c r="O33" i="7"/>
  <c r="I33" i="7" a="1"/>
  <c r="I33" i="7" s="1"/>
  <c r="O37" i="7"/>
  <c r="I37" i="7" a="1"/>
  <c r="I37" i="7" s="1"/>
  <c r="O42" i="7"/>
  <c r="I42" i="7" a="1"/>
  <c r="I42" i="7" s="1"/>
  <c r="O10" i="7"/>
  <c r="I10" i="7" a="1"/>
  <c r="I10" i="7" s="1"/>
  <c r="O20" i="7"/>
  <c r="I20" i="7" a="1"/>
  <c r="I20" i="7" s="1"/>
  <c r="O26" i="7"/>
  <c r="I26" i="7" a="1"/>
  <c r="I26" i="7" s="1"/>
  <c r="I30" i="7" a="1"/>
  <c r="I30" i="7" s="1"/>
  <c r="O30" i="7"/>
  <c r="O34" i="7"/>
  <c r="I34" i="7" a="1"/>
  <c r="I34" i="7" s="1"/>
  <c r="I38" i="7" a="1"/>
  <c r="I38" i="7" s="1"/>
  <c r="O38" i="7"/>
  <c r="O41" i="7"/>
  <c r="I41" i="7" a="1"/>
  <c r="I41" i="7" s="1"/>
  <c r="I9" i="7" a="1"/>
  <c r="I9" i="7" s="1"/>
  <c r="O9" i="7"/>
  <c r="I39" i="7" a="1"/>
  <c r="I39" i="7" s="1"/>
  <c r="O39" i="7"/>
  <c r="I24" i="7" a="1"/>
  <c r="I24" i="7" s="1"/>
  <c r="O24" i="7"/>
  <c r="O28" i="7"/>
  <c r="I28" i="7" a="1"/>
  <c r="I28" i="7" s="1"/>
  <c r="O32" i="7"/>
  <c r="I32" i="7" a="1"/>
  <c r="I32" i="7" s="1"/>
  <c r="I36" i="7" a="1"/>
  <c r="I36" i="7" s="1"/>
  <c r="O36" i="7"/>
  <c r="I43" i="7" a="1"/>
  <c r="I43" i="7" s="1"/>
  <c r="O43" i="7"/>
  <c r="O3" i="7"/>
  <c r="O5" i="7"/>
  <c r="I5" i="7" a="1"/>
  <c r="I5" i="7" s="1"/>
  <c r="I8" i="7" a="1"/>
  <c r="I8" i="7" s="1"/>
  <c r="O8" i="7"/>
  <c r="O7" i="7"/>
  <c r="I19" i="7" a="1"/>
  <c r="I19" i="7" s="1"/>
  <c r="I21" i="7" a="1"/>
  <c r="I21" i="7" s="1"/>
  <c r="I23" i="7" a="1"/>
  <c r="I23" i="7" s="1"/>
  <c r="G31" i="7"/>
  <c r="A31" i="7" a="1"/>
  <c r="A31" i="7" s="1"/>
  <c r="G36" i="7"/>
  <c r="G55" i="7"/>
  <c r="A55" i="7" a="1"/>
  <c r="A55" i="7" s="1"/>
  <c r="A51" i="7" a="1"/>
  <c r="A51" i="7" s="1"/>
  <c r="G51" i="7"/>
  <c r="G47" i="7"/>
  <c r="A47" i="7" a="1"/>
  <c r="A47" i="7" s="1"/>
  <c r="A15" i="7" a="1"/>
  <c r="A15" i="7" s="1"/>
  <c r="G15" i="7"/>
  <c r="A11" i="7" a="1"/>
  <c r="A11" i="7" s="1"/>
  <c r="G11" i="7"/>
  <c r="G22" i="7"/>
  <c r="A22" i="7" a="1"/>
  <c r="A22" i="7" s="1"/>
  <c r="G26" i="7"/>
  <c r="A26" i="7" a="1"/>
  <c r="A26" i="7" s="1"/>
  <c r="A19" i="7" a="1"/>
  <c r="A19" i="7" s="1"/>
  <c r="G19" i="7"/>
  <c r="A23" i="7" a="1"/>
  <c r="A23" i="7" s="1"/>
  <c r="G23" i="7"/>
  <c r="A27" i="7" a="1"/>
  <c r="A27" i="7" s="1"/>
  <c r="G27" i="7"/>
  <c r="G52" i="7"/>
  <c r="A52" i="7" a="1"/>
  <c r="A52" i="7" s="1"/>
  <c r="G48" i="7"/>
  <c r="A48" i="7" a="1"/>
  <c r="A48" i="7" s="1"/>
  <c r="A37" i="7" a="1"/>
  <c r="A37" i="7" s="1"/>
  <c r="G37" i="7"/>
  <c r="A21" i="7" a="1"/>
  <c r="A21" i="7" s="1"/>
  <c r="G21" i="7"/>
  <c r="G25" i="7"/>
  <c r="A25" i="7" a="1"/>
  <c r="A25" i="7" s="1"/>
  <c r="A29" i="7" a="1"/>
  <c r="A29" i="7" s="1"/>
  <c r="G29" i="7"/>
  <c r="A54" i="7" a="1"/>
  <c r="A54" i="7" s="1"/>
  <c r="G54" i="7"/>
  <c r="A50" i="7" a="1"/>
  <c r="A50" i="7" s="1"/>
  <c r="G50" i="7"/>
  <c r="A46" i="7" a="1"/>
  <c r="A46" i="7" s="1"/>
  <c r="G46" i="7"/>
  <c r="G18" i="7"/>
  <c r="A18" i="7" a="1"/>
  <c r="A18" i="7" s="1"/>
  <c r="G14" i="7"/>
  <c r="A14" i="7" a="1"/>
  <c r="A14" i="7" s="1"/>
  <c r="G10" i="7"/>
  <c r="A10" i="7" a="1"/>
  <c r="A10" i="7" s="1"/>
  <c r="A20" i="7" a="1"/>
  <c r="A20" i="7" s="1"/>
  <c r="G20" i="7"/>
  <c r="A24" i="7" a="1"/>
  <c r="A24" i="7" s="1"/>
  <c r="G24" i="7"/>
  <c r="A28" i="7" a="1"/>
  <c r="A28" i="7" s="1"/>
  <c r="G28" i="7"/>
  <c r="G32" i="7"/>
  <c r="A35" i="7" a="1"/>
  <c r="A35" i="7" s="1"/>
  <c r="G35" i="7"/>
  <c r="A53" i="7" a="1"/>
  <c r="A53" i="7" s="1"/>
  <c r="G53" i="7"/>
  <c r="G49" i="7"/>
  <c r="A49" i="7" a="1"/>
  <c r="A49" i="7" s="1"/>
  <c r="A45" i="7" a="1"/>
  <c r="A45" i="7" s="1"/>
  <c r="G45" i="7"/>
  <c r="G17" i="7"/>
  <c r="A17" i="7" a="1"/>
  <c r="A17" i="7" s="1"/>
  <c r="A13" i="7" a="1"/>
  <c r="A13" i="7" s="1"/>
  <c r="G13" i="7"/>
  <c r="G9" i="7"/>
  <c r="A9" i="7" a="1"/>
  <c r="A9" i="7" s="1"/>
  <c r="G30" i="7"/>
  <c r="A30" i="7" a="1"/>
  <c r="A30" i="7" s="1"/>
  <c r="G33" i="7"/>
  <c r="A33" i="7" a="1"/>
  <c r="A33" i="7" s="1"/>
  <c r="A38" i="7" a="1"/>
  <c r="A38" i="7" s="1"/>
  <c r="A16" i="7" a="1"/>
  <c r="A16" i="7" s="1"/>
  <c r="G16" i="7"/>
  <c r="A12" i="7" a="1"/>
  <c r="A12" i="7" s="1"/>
  <c r="G12" i="7"/>
  <c r="A8" i="7" a="1"/>
  <c r="A8" i="7" s="1"/>
  <c r="G8" i="7"/>
  <c r="G34" i="7"/>
  <c r="G42" i="7"/>
  <c r="A32" i="7" a="1"/>
  <c r="A32" i="7" s="1"/>
  <c r="A36" i="7" a="1"/>
  <c r="A36" i="7" s="1"/>
  <c r="A40" i="7" a="1"/>
  <c r="A40" i="7" s="1"/>
  <c r="A44" i="7" a="1"/>
  <c r="A44" i="7" s="1"/>
  <c r="A6" i="7" a="1"/>
  <c r="A6" i="7" s="1"/>
  <c r="G5" i="7"/>
  <c r="A41" i="7" a="1"/>
  <c r="A41" i="7" s="1"/>
  <c r="G3" i="7"/>
  <c r="G43" i="7"/>
  <c r="A5" i="7" a="1"/>
  <c r="A5" i="7" s="1"/>
  <c r="G7" i="7"/>
  <c r="G38" i="7"/>
  <c r="A34" i="7" a="1"/>
  <c r="A34" i="7" s="1"/>
  <c r="A42" i="7" a="1"/>
  <c r="A42" i="7" s="1"/>
  <c r="A4" i="7" a="1"/>
  <c r="A4" i="7" s="1"/>
  <c r="A39" i="7" a="1"/>
  <c r="A39" i="7" s="1"/>
  <c r="Q23" i="6" a="1"/>
  <c r="Q23" i="6" s="1"/>
  <c r="W23" i="6"/>
  <c r="Q46" i="6" a="1"/>
  <c r="Q46" i="6" s="1"/>
  <c r="W46" i="6"/>
  <c r="Q42" i="6" a="1"/>
  <c r="Q42" i="6" s="1"/>
  <c r="W42" i="6"/>
  <c r="Q38" i="6" a="1"/>
  <c r="Q38" i="6" s="1"/>
  <c r="W38" i="6"/>
  <c r="Q34" i="6" a="1"/>
  <c r="Q34" i="6" s="1"/>
  <c r="W34" i="6"/>
  <c r="Q30" i="6" a="1"/>
  <c r="Q30" i="6" s="1"/>
  <c r="W30" i="6"/>
  <c r="Q21" i="6" a="1"/>
  <c r="Q21" i="6" s="1"/>
  <c r="W21" i="6"/>
  <c r="W45" i="6"/>
  <c r="Q45" i="6" a="1"/>
  <c r="Q45" i="6" s="1"/>
  <c r="W41" i="6"/>
  <c r="Q41" i="6" a="1"/>
  <c r="Q41" i="6" s="1"/>
  <c r="W37" i="6"/>
  <c r="Q37" i="6" a="1"/>
  <c r="Q37" i="6" s="1"/>
  <c r="W33" i="6"/>
  <c r="Q33" i="6" a="1"/>
  <c r="Q33" i="6" s="1"/>
  <c r="W28" i="6"/>
  <c r="Q28" i="6" a="1"/>
  <c r="Q28" i="6" s="1"/>
  <c r="W3" i="6"/>
  <c r="W7" i="6"/>
  <c r="Q7" i="6" a="1"/>
  <c r="Q7" i="6" s="1"/>
  <c r="W19" i="6"/>
  <c r="Q19" i="6" a="1"/>
  <c r="Q19" i="6" s="1"/>
  <c r="Q44" i="6" a="1"/>
  <c r="Q44" i="6" s="1"/>
  <c r="W44" i="6"/>
  <c r="W40" i="6"/>
  <c r="Q40" i="6" a="1"/>
  <c r="Q40" i="6" s="1"/>
  <c r="Q36" i="6" a="1"/>
  <c r="Q36" i="6" s="1"/>
  <c r="W36" i="6"/>
  <c r="W32" i="6"/>
  <c r="Q32" i="6" a="1"/>
  <c r="Q32" i="6" s="1"/>
  <c r="Q27" i="6" a="1"/>
  <c r="Q27" i="6" s="1"/>
  <c r="W27" i="6"/>
  <c r="W15" i="6"/>
  <c r="Q15" i="6" a="1"/>
  <c r="Q15" i="6" s="1"/>
  <c r="Q4" i="6" a="1"/>
  <c r="Q4" i="6" s="1"/>
  <c r="W4" i="6"/>
  <c r="W8" i="6"/>
  <c r="Q8" i="6" a="1"/>
  <c r="Q8" i="6" s="1"/>
  <c r="Q17" i="6" a="1"/>
  <c r="Q17" i="6" s="1"/>
  <c r="W17" i="6"/>
  <c r="Q25" i="6" a="1"/>
  <c r="Q25" i="6" s="1"/>
  <c r="W25" i="6"/>
  <c r="Q6" i="6" a="1"/>
  <c r="Q6" i="6" s="1"/>
  <c r="W6" i="6"/>
  <c r="W13" i="6"/>
  <c r="Q13" i="6" a="1"/>
  <c r="Q13" i="6" s="1"/>
  <c r="W5" i="6"/>
  <c r="Q5" i="6" a="1"/>
  <c r="Q5" i="6" s="1"/>
  <c r="Q43" i="6" a="1"/>
  <c r="Q43" i="6" s="1"/>
  <c r="W43" i="6"/>
  <c r="Q39" i="6" a="1"/>
  <c r="Q39" i="6" s="1"/>
  <c r="W39" i="6"/>
  <c r="Q35" i="6" a="1"/>
  <c r="Q35" i="6" s="1"/>
  <c r="W35" i="6"/>
  <c r="Q31" i="6" a="1"/>
  <c r="Q31" i="6" s="1"/>
  <c r="W31" i="6"/>
  <c r="Q26" i="6" a="1"/>
  <c r="Q26" i="6" s="1"/>
  <c r="W26" i="6"/>
  <c r="W18" i="6"/>
  <c r="Q20" i="6" a="1"/>
  <c r="Q20" i="6" s="1"/>
  <c r="Q24" i="6" a="1"/>
  <c r="Q24" i="6" s="1"/>
  <c r="W9" i="6"/>
  <c r="Q12" i="6" a="1"/>
  <c r="Q12" i="6" s="1"/>
  <c r="Q14" i="6" a="1"/>
  <c r="Q14" i="6" s="1"/>
  <c r="Q10" i="6" a="1"/>
  <c r="Q10" i="6" s="1"/>
  <c r="W22" i="6"/>
  <c r="Q18" i="6" a="1"/>
  <c r="Q18" i="6" s="1"/>
  <c r="Q16" i="6" a="1"/>
  <c r="Q16" i="6" s="1"/>
  <c r="O19" i="6"/>
  <c r="O11" i="6"/>
  <c r="I23" i="6" a="1"/>
  <c r="I23" i="6" s="1"/>
  <c r="O23" i="6"/>
  <c r="I16" i="6" a="1"/>
  <c r="I16" i="6" s="1"/>
  <c r="O16" i="6"/>
  <c r="O43" i="6"/>
  <c r="I43" i="6" a="1"/>
  <c r="I43" i="6" s="1"/>
  <c r="I39" i="6" a="1"/>
  <c r="I39" i="6" s="1"/>
  <c r="O39" i="6"/>
  <c r="O35" i="6"/>
  <c r="I35" i="6" a="1"/>
  <c r="I35" i="6" s="1"/>
  <c r="I30" i="6" a="1"/>
  <c r="I30" i="6" s="1"/>
  <c r="O30" i="6"/>
  <c r="O26" i="6"/>
  <c r="I26" i="6" a="1"/>
  <c r="I26" i="6" s="1"/>
  <c r="I5" i="6" a="1"/>
  <c r="I5" i="6" s="1"/>
  <c r="O5" i="6"/>
  <c r="O42" i="6"/>
  <c r="I42" i="6" a="1"/>
  <c r="I42" i="6" s="1"/>
  <c r="O38" i="6"/>
  <c r="I38" i="6" a="1"/>
  <c r="I38" i="6" s="1"/>
  <c r="O33" i="6"/>
  <c r="I33" i="6" a="1"/>
  <c r="I33" i="6" s="1"/>
  <c r="O29" i="6"/>
  <c r="I29" i="6" a="1"/>
  <c r="I29" i="6" s="1"/>
  <c r="I25" i="6" a="1"/>
  <c r="I25" i="6" s="1"/>
  <c r="O25" i="6"/>
  <c r="O4" i="6"/>
  <c r="I4" i="6" a="1"/>
  <c r="I4" i="6" s="1"/>
  <c r="O15" i="6"/>
  <c r="I15" i="6" a="1"/>
  <c r="I15" i="6" s="1"/>
  <c r="O14" i="6"/>
  <c r="I14" i="6" a="1"/>
  <c r="I14" i="6" s="1"/>
  <c r="I41" i="6" a="1"/>
  <c r="I41" i="6" s="1"/>
  <c r="O41" i="6"/>
  <c r="O37" i="6"/>
  <c r="I37" i="6" a="1"/>
  <c r="I37" i="6" s="1"/>
  <c r="I32" i="6" a="1"/>
  <c r="I32" i="6" s="1"/>
  <c r="O32" i="6"/>
  <c r="O28" i="6"/>
  <c r="I28" i="6" a="1"/>
  <c r="I28" i="6" s="1"/>
  <c r="O24" i="6"/>
  <c r="I24" i="6" a="1"/>
  <c r="I24" i="6" s="1"/>
  <c r="I44" i="6" a="1"/>
  <c r="I44" i="6" s="1"/>
  <c r="O44" i="6"/>
  <c r="I40" i="6" a="1"/>
  <c r="I40" i="6" s="1"/>
  <c r="O40" i="6"/>
  <c r="I36" i="6" a="1"/>
  <c r="I36" i="6" s="1"/>
  <c r="O36" i="6"/>
  <c r="I31" i="6" a="1"/>
  <c r="I31" i="6" s="1"/>
  <c r="O31" i="6"/>
  <c r="O27" i="6"/>
  <c r="I27" i="6" a="1"/>
  <c r="I27" i="6" s="1"/>
  <c r="I20" i="6" a="1"/>
  <c r="I20" i="6" s="1"/>
  <c r="O8" i="6"/>
  <c r="O22" i="6"/>
  <c r="I12" i="6" a="1"/>
  <c r="I12" i="6" s="1"/>
  <c r="I8" i="6" a="1"/>
  <c r="I8" i="6" s="1"/>
  <c r="O13" i="6"/>
  <c r="O17" i="6"/>
  <c r="I17" i="6" a="1"/>
  <c r="I17" i="6" s="1"/>
  <c r="I21" i="6" a="1"/>
  <c r="I21" i="6" s="1"/>
  <c r="O10" i="6"/>
  <c r="I11" i="6" a="1"/>
  <c r="I11" i="6" s="1"/>
  <c r="I7" i="6" a="1"/>
  <c r="I7" i="6" s="1"/>
  <c r="O7" i="6"/>
  <c r="I18" i="6" a="1"/>
  <c r="I18" i="6" s="1"/>
  <c r="I22" i="6" a="1"/>
  <c r="I22" i="6" s="1"/>
  <c r="O12" i="6"/>
  <c r="I6" i="6" a="1"/>
  <c r="I6" i="6" s="1"/>
  <c r="O9" i="6"/>
  <c r="I19" i="6" a="1"/>
  <c r="I19" i="6" s="1"/>
  <c r="I9" i="6" a="1"/>
  <c r="I9" i="6" s="1"/>
  <c r="G26" i="6"/>
  <c r="A26" i="6" a="1"/>
  <c r="A26" i="6" s="1"/>
  <c r="G28" i="6"/>
  <c r="A28" i="6" a="1"/>
  <c r="A28" i="6" s="1"/>
  <c r="A22" i="6" a="1"/>
  <c r="A22" i="6" s="1"/>
  <c r="A37" i="6" a="1"/>
  <c r="A37" i="6" s="1"/>
  <c r="A24" i="6" a="1"/>
  <c r="A24" i="6" s="1"/>
  <c r="O3" i="6"/>
  <c r="G33" i="6"/>
  <c r="A33" i="6" a="1"/>
  <c r="A33" i="6" s="1"/>
  <c r="G36" i="6"/>
  <c r="A36" i="6" a="1"/>
  <c r="A36" i="6" s="1"/>
  <c r="A32" i="6" a="1"/>
  <c r="A32" i="6" s="1"/>
  <c r="G32" i="6"/>
  <c r="A38" i="6" a="1"/>
  <c r="A38" i="6" s="1"/>
  <c r="G38" i="6"/>
  <c r="A20" i="6" a="1"/>
  <c r="A20" i="6" s="1"/>
  <c r="G20" i="6"/>
  <c r="A16" i="6" a="1"/>
  <c r="A16" i="6" s="1"/>
  <c r="G16" i="6"/>
  <c r="G9" i="6"/>
  <c r="A9" i="6" a="1"/>
  <c r="A9" i="6" s="1"/>
  <c r="G6" i="6"/>
  <c r="A6" i="6" a="1"/>
  <c r="A6" i="6" s="1"/>
  <c r="G39" i="6"/>
  <c r="A39" i="6" a="1"/>
  <c r="A39" i="6" s="1"/>
  <c r="G21" i="6"/>
  <c r="A21" i="6" a="1"/>
  <c r="A21" i="6" s="1"/>
  <c r="G17" i="6"/>
  <c r="A17" i="6" a="1"/>
  <c r="A17" i="6" s="1"/>
  <c r="G13" i="6"/>
  <c r="A13" i="6" a="1"/>
  <c r="A13" i="6" s="1"/>
  <c r="G10" i="6"/>
  <c r="A10" i="6" a="1"/>
  <c r="A10" i="6" s="1"/>
  <c r="A4" i="6" a="1"/>
  <c r="A4" i="6" s="1"/>
  <c r="G4" i="6"/>
  <c r="A27" i="6" a="1"/>
  <c r="A27" i="6" s="1"/>
  <c r="G27" i="6"/>
  <c r="A25" i="6" a="1"/>
  <c r="A25" i="6" s="1"/>
  <c r="G25" i="6"/>
  <c r="A42" i="6" a="1"/>
  <c r="A42" i="6" s="1"/>
  <c r="G42" i="6"/>
  <c r="A12" i="6" a="1"/>
  <c r="A12" i="6" s="1"/>
  <c r="G12" i="6"/>
  <c r="G41" i="6"/>
  <c r="A41" i="6" a="1"/>
  <c r="A41" i="6" s="1"/>
  <c r="G19" i="6"/>
  <c r="A19" i="6" a="1"/>
  <c r="A19" i="6" s="1"/>
  <c r="A15" i="6" a="1"/>
  <c r="A15" i="6" s="1"/>
  <c r="G15" i="6"/>
  <c r="A23" i="6" a="1"/>
  <c r="A23" i="6" s="1"/>
  <c r="G23" i="6"/>
  <c r="G3" i="6"/>
  <c r="A3" i="6" a="1"/>
  <c r="A3" i="6" s="1"/>
  <c r="G11" i="6"/>
  <c r="A11" i="6" a="1"/>
  <c r="A11" i="6" s="1"/>
  <c r="A8" i="6" a="1"/>
  <c r="A8" i="6" s="1"/>
  <c r="G8" i="6"/>
  <c r="G40" i="6"/>
  <c r="A40" i="6" a="1"/>
  <c r="A40" i="6" s="1"/>
  <c r="G18" i="6"/>
  <c r="A18" i="6" a="1"/>
  <c r="A18" i="6" s="1"/>
  <c r="G14" i="6"/>
  <c r="A14" i="6" a="1"/>
  <c r="A14" i="6" s="1"/>
  <c r="G35" i="6"/>
  <c r="A35" i="6" a="1"/>
  <c r="A35" i="6" s="1"/>
  <c r="G31" i="6"/>
  <c r="A31" i="6" a="1"/>
  <c r="A31" i="6" s="1"/>
  <c r="A7" i="6" a="1"/>
  <c r="A7" i="6" s="1"/>
  <c r="G7" i="6"/>
  <c r="G34" i="6"/>
  <c r="A34" i="6" a="1"/>
  <c r="A34" i="6" s="1"/>
  <c r="G30" i="6"/>
  <c r="A30" i="6" a="1"/>
  <c r="A30" i="6" s="1"/>
  <c r="G29" i="6"/>
  <c r="G5" i="6"/>
  <c r="G24" i="6"/>
  <c r="G37" i="6"/>
  <c r="O72" i="5"/>
  <c r="O57" i="5"/>
  <c r="O58" i="5"/>
  <c r="O63" i="5"/>
  <c r="O26" i="5"/>
  <c r="O22" i="5"/>
  <c r="O18" i="5"/>
  <c r="O14" i="5"/>
  <c r="O10" i="5"/>
  <c r="O6" i="5"/>
  <c r="O52" i="5"/>
  <c r="O48" i="5"/>
  <c r="O44" i="5"/>
  <c r="O66" i="5"/>
  <c r="O62" i="5"/>
  <c r="O29" i="5"/>
  <c r="O25" i="5"/>
  <c r="O21" i="5"/>
  <c r="O17" i="5"/>
  <c r="O13" i="5"/>
  <c r="O9" i="5"/>
  <c r="O5" i="5"/>
  <c r="O55" i="5"/>
  <c r="O51" i="5"/>
  <c r="O47" i="5"/>
  <c r="O40" i="5"/>
  <c r="O34" i="5"/>
  <c r="O64" i="5"/>
  <c r="O71" i="5"/>
  <c r="O59" i="5"/>
  <c r="O56" i="5"/>
  <c r="O61" i="5"/>
  <c r="O28" i="5"/>
  <c r="O24" i="5"/>
  <c r="O20" i="5"/>
  <c r="O12" i="5"/>
  <c r="O8" i="5"/>
  <c r="O4" i="5"/>
  <c r="O54" i="5"/>
  <c r="O50" i="5"/>
  <c r="O46" i="5"/>
  <c r="O36" i="5"/>
  <c r="O42" i="5"/>
  <c r="O70" i="5"/>
  <c r="O27" i="5"/>
  <c r="O23" i="5"/>
  <c r="O19" i="5"/>
  <c r="O15" i="5"/>
  <c r="O11" i="5"/>
  <c r="O7" i="5"/>
  <c r="O53" i="5"/>
  <c r="O49" i="5"/>
  <c r="O45" i="5"/>
  <c r="O60" i="5"/>
  <c r="O38" i="5"/>
  <c r="O69" i="5"/>
  <c r="A42" i="5" a="1"/>
  <c r="A42" i="5" s="1"/>
  <c r="A38" i="5" a="1"/>
  <c r="A38" i="5" s="1"/>
  <c r="A34" i="5" a="1"/>
  <c r="A34" i="5" s="1"/>
  <c r="A30" i="5" a="1"/>
  <c r="A30" i="5" s="1"/>
  <c r="A26" i="5" a="1"/>
  <c r="A26" i="5" s="1"/>
  <c r="A22" i="5" a="1"/>
  <c r="A22" i="5" s="1"/>
  <c r="O68" i="5"/>
  <c r="O65" i="5"/>
  <c r="O41" i="5"/>
  <c r="O33" i="5"/>
  <c r="A18" i="5" a="1"/>
  <c r="A18" i="5" s="1"/>
  <c r="A70" i="5" a="1"/>
  <c r="A70" i="5" s="1"/>
  <c r="A66" i="5" a="1"/>
  <c r="A66" i="5" s="1"/>
  <c r="A62" i="5" a="1"/>
  <c r="A62" i="5" s="1"/>
  <c r="A58" i="5" a="1"/>
  <c r="A58" i="5" s="1"/>
  <c r="A54" i="5" a="1"/>
  <c r="A54" i="5" s="1"/>
  <c r="A50" i="5" a="1"/>
  <c r="A50" i="5" s="1"/>
  <c r="A41" i="5" a="1"/>
  <c r="A41" i="5" s="1"/>
  <c r="A37" i="5" a="1"/>
  <c r="A37" i="5" s="1"/>
  <c r="A33" i="5" a="1"/>
  <c r="A33" i="5" s="1"/>
  <c r="A29" i="5" a="1"/>
  <c r="A29" i="5" s="1"/>
  <c r="A25" i="5" a="1"/>
  <c r="A25" i="5" s="1"/>
  <c r="A21" i="5" a="1"/>
  <c r="A21" i="5" s="1"/>
  <c r="O67" i="5"/>
  <c r="O43" i="5"/>
  <c r="O35" i="5"/>
  <c r="A69" i="5" a="1"/>
  <c r="A69" i="5" s="1"/>
  <c r="A65" i="5" a="1"/>
  <c r="A65" i="5" s="1"/>
  <c r="A61" i="5" a="1"/>
  <c r="A61" i="5" s="1"/>
  <c r="A57" i="5" a="1"/>
  <c r="A57" i="5" s="1"/>
  <c r="A53" i="5" a="1"/>
  <c r="A53" i="5" s="1"/>
  <c r="A49" i="5" a="1"/>
  <c r="A49" i="5" s="1"/>
  <c r="O32" i="5"/>
  <c r="O37" i="5"/>
  <c r="A45" i="5" a="1"/>
  <c r="A45" i="5" s="1"/>
  <c r="A68" i="5" a="1"/>
  <c r="A68" i="5" s="1"/>
  <c r="A64" i="5" a="1"/>
  <c r="A64" i="5" s="1"/>
  <c r="A60" i="5" a="1"/>
  <c r="A60" i="5" s="1"/>
  <c r="A56" i="5" a="1"/>
  <c r="A56" i="5" s="1"/>
  <c r="A52" i="5" a="1"/>
  <c r="A52" i="5" s="1"/>
  <c r="A48" i="5" a="1"/>
  <c r="A48" i="5" s="1"/>
  <c r="A44" i="5" a="1"/>
  <c r="A44" i="5" s="1"/>
  <c r="A40" i="5" a="1"/>
  <c r="A40" i="5" s="1"/>
  <c r="A36" i="5" a="1"/>
  <c r="A36" i="5" s="1"/>
  <c r="A32" i="5" a="1"/>
  <c r="A32" i="5" s="1"/>
  <c r="A28" i="5" a="1"/>
  <c r="A28" i="5" s="1"/>
  <c r="A24" i="5" a="1"/>
  <c r="A24" i="5" s="1"/>
  <c r="A27" i="5" a="1"/>
  <c r="A27" i="5" s="1"/>
  <c r="A71" i="5" a="1"/>
  <c r="A71" i="5" s="1"/>
  <c r="A67" i="5" a="1"/>
  <c r="A67" i="5" s="1"/>
  <c r="A63" i="5" a="1"/>
  <c r="A63" i="5" s="1"/>
  <c r="A59" i="5" a="1"/>
  <c r="A59" i="5" s="1"/>
  <c r="A55" i="5" a="1"/>
  <c r="A55" i="5" s="1"/>
  <c r="A51" i="5" a="1"/>
  <c r="A51" i="5" s="1"/>
  <c r="A47" i="5" a="1"/>
  <c r="A47" i="5" s="1"/>
  <c r="A43" i="5" a="1"/>
  <c r="A43" i="5" s="1"/>
  <c r="A39" i="5" a="1"/>
  <c r="A39" i="5" s="1"/>
  <c r="A35" i="5" a="1"/>
  <c r="A35" i="5" s="1"/>
  <c r="A31" i="5" a="1"/>
  <c r="A31" i="5" s="1"/>
  <c r="A23" i="5" a="1"/>
  <c r="A23" i="5" s="1"/>
  <c r="A51" i="4" a="1"/>
  <c r="A51" i="4" s="1"/>
  <c r="A44" i="4" a="1"/>
  <c r="A44" i="4" s="1"/>
  <c r="A35" i="4" a="1"/>
  <c r="A35" i="4" s="1"/>
  <c r="A20" i="4" a="1"/>
  <c r="A20" i="4" s="1"/>
  <c r="G83" i="4"/>
  <c r="G72" i="4"/>
  <c r="G16" i="5"/>
  <c r="G40" i="4"/>
  <c r="A65" i="4" a="1"/>
  <c r="A65" i="4" s="1"/>
  <c r="A43" i="4" a="1"/>
  <c r="A43" i="4" s="1"/>
  <c r="A72" i="4" a="1"/>
  <c r="A72" i="4" s="1"/>
  <c r="A56" i="4" a="1"/>
  <c r="A56" i="4" s="1"/>
  <c r="A49" i="4" a="1"/>
  <c r="A49" i="4" s="1"/>
  <c r="G71" i="4"/>
  <c r="G56" i="4"/>
  <c r="G52" i="4"/>
  <c r="G39" i="4"/>
  <c r="G70" i="5"/>
  <c r="G66" i="5"/>
  <c r="G62" i="5"/>
  <c r="G58" i="5"/>
  <c r="G54" i="5"/>
  <c r="G50" i="5"/>
  <c r="G42" i="5"/>
  <c r="G38" i="5"/>
  <c r="G34" i="5"/>
  <c r="G30" i="5"/>
  <c r="G26" i="5"/>
  <c r="G22" i="5"/>
  <c r="G14" i="5"/>
  <c r="G11" i="5"/>
  <c r="G7" i="5"/>
  <c r="A29" i="4" a="1"/>
  <c r="A29" i="4" s="1"/>
  <c r="G45" i="4"/>
  <c r="G44" i="4"/>
  <c r="G21" i="4"/>
  <c r="A73" i="4" a="1"/>
  <c r="A73" i="4" s="1"/>
  <c r="A64" i="4" a="1"/>
  <c r="A64" i="4" s="1"/>
  <c r="A57" i="4" a="1"/>
  <c r="A57" i="4" s="1"/>
  <c r="A19" i="4" a="1"/>
  <c r="A19" i="4" s="1"/>
  <c r="G76" i="4"/>
  <c r="G48" i="4"/>
  <c r="A33" i="4" a="1"/>
  <c r="A33" i="4" s="1"/>
  <c r="A25" i="4" a="1"/>
  <c r="A25" i="4" s="1"/>
  <c r="G29" i="4"/>
  <c r="G20" i="4"/>
  <c r="A24" i="4" a="1"/>
  <c r="A24" i="4" s="1"/>
  <c r="G60" i="4"/>
  <c r="G17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3" i="5"/>
  <c r="G10" i="5"/>
  <c r="G6" i="5"/>
  <c r="A69" i="4" a="1"/>
  <c r="A69" i="4" s="1"/>
  <c r="G69" i="4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2" i="5"/>
  <c r="G9" i="5"/>
  <c r="G5" i="5"/>
  <c r="G19" i="5"/>
  <c r="G53" i="4"/>
  <c r="G71" i="5"/>
  <c r="G67" i="5"/>
  <c r="G63" i="5"/>
  <c r="G59" i="5"/>
  <c r="G55" i="5"/>
  <c r="G51" i="5"/>
  <c r="G47" i="5"/>
  <c r="G43" i="5"/>
  <c r="G39" i="5"/>
  <c r="G35" i="5"/>
  <c r="G31" i="5"/>
  <c r="G27" i="5"/>
  <c r="G23" i="5"/>
  <c r="G15" i="5"/>
  <c r="G8" i="5"/>
  <c r="G4" i="5"/>
  <c r="G18" i="5"/>
  <c r="A11" i="4" a="1"/>
  <c r="A11" i="4" s="1"/>
  <c r="A67" i="4" a="1"/>
  <c r="A67" i="4" s="1"/>
  <c r="G67" i="4"/>
  <c r="A37" i="4" a="1"/>
  <c r="A37" i="4" s="1"/>
  <c r="G37" i="4"/>
  <c r="A80" i="4" a="1"/>
  <c r="A80" i="4" s="1"/>
  <c r="G80" i="4"/>
  <c r="G15" i="4"/>
  <c r="A15" i="4" a="1"/>
  <c r="A15" i="4" s="1"/>
  <c r="A16" i="4" a="1"/>
  <c r="A16" i="4" s="1"/>
  <c r="G3" i="4"/>
  <c r="A9" i="4" a="1"/>
  <c r="A9" i="4" s="1"/>
  <c r="G11" i="4"/>
  <c r="A8" i="4" a="1"/>
  <c r="A8" i="4" s="1"/>
  <c r="G8" i="4"/>
  <c r="G4" i="4"/>
  <c r="A4" i="4" a="1"/>
  <c r="A4" i="4" s="1"/>
  <c r="A6" i="4" a="1"/>
  <c r="A6" i="4" s="1"/>
  <c r="G6" i="4"/>
  <c r="G10" i="4"/>
  <c r="A10" i="4" a="1"/>
  <c r="A10" i="4" s="1"/>
  <c r="G5" i="4"/>
  <c r="A5" i="4" a="1"/>
  <c r="A5" i="4" s="1"/>
  <c r="G81" i="4"/>
  <c r="G73" i="4"/>
  <c r="G65" i="4"/>
  <c r="G57" i="4"/>
  <c r="G49" i="4"/>
  <c r="G41" i="4"/>
  <c r="G33" i="4"/>
  <c r="G25" i="4"/>
  <c r="G17" i="4"/>
  <c r="G16" i="4"/>
  <c r="G7" i="4"/>
  <c r="G9" i="4"/>
  <c r="N20" i="15" l="1" a="1"/>
  <c r="N20" i="15" s="1"/>
  <c r="N9" i="15" a="1"/>
  <c r="N9" i="15" s="1"/>
  <c r="F49" i="15" a="1"/>
  <c r="F49" i="15" s="1"/>
  <c r="F41" i="15" a="1"/>
  <c r="F41" i="15" s="1"/>
  <c r="F31" i="15" a="1"/>
  <c r="F31" i="15" s="1"/>
  <c r="F23" i="15" a="1"/>
  <c r="F23" i="15" s="1"/>
  <c r="N35" i="14" a="1"/>
  <c r="N35" i="14" s="1"/>
  <c r="N25" i="14" a="1"/>
  <c r="N25" i="14" s="1"/>
  <c r="F23" i="14" a="1"/>
  <c r="F23" i="14" s="1"/>
  <c r="F14" i="14" a="1"/>
  <c r="F14" i="14" s="1"/>
  <c r="F6" i="14" a="1"/>
  <c r="F6" i="14" s="1"/>
  <c r="N30" i="15" a="1"/>
  <c r="N30" i="15" s="1"/>
  <c r="N17" i="10" a="1"/>
  <c r="N17" i="10" s="1"/>
  <c r="N4" i="10" a="1"/>
  <c r="N4" i="10" s="1"/>
  <c r="F39" i="10" a="1"/>
  <c r="F39" i="10" s="1"/>
  <c r="N9" i="10" a="1"/>
  <c r="N9" i="10" s="1"/>
  <c r="F31" i="10" a="1"/>
  <c r="F31" i="10" s="1"/>
  <c r="F22" i="15" a="1"/>
  <c r="F22" i="15" s="1"/>
  <c r="F28" i="6" a="1"/>
  <c r="F28" i="6" s="1"/>
  <c r="N29" i="15" a="1"/>
  <c r="N29" i="15" s="1"/>
  <c r="N19" i="15" a="1"/>
  <c r="N19" i="15" s="1"/>
  <c r="N8" i="15" a="1"/>
  <c r="N8" i="15" s="1"/>
  <c r="F48" i="15" a="1"/>
  <c r="F48" i="15" s="1"/>
  <c r="F40" i="15" a="1"/>
  <c r="F40" i="15" s="1"/>
  <c r="F30" i="15" a="1"/>
  <c r="F30" i="15" s="1"/>
  <c r="N22" i="15" a="1"/>
  <c r="N22" i="15" s="1"/>
  <c r="N42" i="14" a="1"/>
  <c r="N42" i="14" s="1"/>
  <c r="N34" i="14" a="1"/>
  <c r="N34" i="14" s="1"/>
  <c r="N24" i="14" a="1"/>
  <c r="N24" i="14" s="1"/>
  <c r="F22" i="14" a="1"/>
  <c r="F22" i="14" s="1"/>
  <c r="F13" i="14" a="1"/>
  <c r="F13" i="14" s="1"/>
  <c r="F5" i="14" a="1"/>
  <c r="F5" i="14" s="1"/>
  <c r="N16" i="10" a="1"/>
  <c r="N16" i="10" s="1"/>
  <c r="N3" i="10" a="1"/>
  <c r="N3" i="10" s="1"/>
  <c r="N8" i="10" a="1"/>
  <c r="N8" i="10" s="1"/>
  <c r="F38" i="10" a="1"/>
  <c r="F38" i="10" s="1"/>
  <c r="F21" i="15" a="1"/>
  <c r="F21" i="15" s="1"/>
  <c r="F30" i="10" a="1"/>
  <c r="F30" i="10" s="1"/>
  <c r="N28" i="15" a="1"/>
  <c r="N28" i="15" s="1"/>
  <c r="N18" i="15" a="1"/>
  <c r="N18" i="15" s="1"/>
  <c r="N7" i="15" a="1"/>
  <c r="N7" i="15" s="1"/>
  <c r="F47" i="15" a="1"/>
  <c r="F47" i="15" s="1"/>
  <c r="F39" i="15" a="1"/>
  <c r="F39" i="15" s="1"/>
  <c r="N23" i="15" a="1"/>
  <c r="N23" i="15" s="1"/>
  <c r="F29" i="15" a="1"/>
  <c r="F29" i="15" s="1"/>
  <c r="N41" i="14" a="1"/>
  <c r="N41" i="14" s="1"/>
  <c r="N33" i="14" a="1"/>
  <c r="N33" i="14" s="1"/>
  <c r="N23" i="14" a="1"/>
  <c r="N23" i="14" s="1"/>
  <c r="F21" i="14" a="1"/>
  <c r="F21" i="14" s="1"/>
  <c r="F12" i="14" a="1"/>
  <c r="F12" i="14" s="1"/>
  <c r="F4" i="14" a="1"/>
  <c r="F4" i="14" s="1"/>
  <c r="N15" i="10" a="1"/>
  <c r="N15" i="10" s="1"/>
  <c r="F45" i="10" a="1"/>
  <c r="F45" i="10" s="1"/>
  <c r="N7" i="10" a="1"/>
  <c r="N7" i="10" s="1"/>
  <c r="F37" i="10" a="1"/>
  <c r="F37" i="10" s="1"/>
  <c r="F29" i="10" a="1"/>
  <c r="F29" i="10" s="1"/>
  <c r="F20" i="15" a="1"/>
  <c r="F20" i="15" s="1"/>
  <c r="N27" i="15" a="1"/>
  <c r="N27" i="15" s="1"/>
  <c r="N15" i="15" a="1"/>
  <c r="N15" i="15" s="1"/>
  <c r="N16" i="15" a="1"/>
  <c r="N16" i="15" s="1"/>
  <c r="N6" i="15" a="1"/>
  <c r="N6" i="15" s="1"/>
  <c r="F46" i="15" a="1"/>
  <c r="F46" i="15" s="1"/>
  <c r="N17" i="15" a="1"/>
  <c r="N17" i="15" s="1"/>
  <c r="N14" i="15" a="1"/>
  <c r="N14" i="15" s="1"/>
  <c r="F36" i="15" a="1"/>
  <c r="F36" i="15" s="1"/>
  <c r="F37" i="15" a="1"/>
  <c r="F37" i="15" s="1"/>
  <c r="F28" i="15" a="1"/>
  <c r="F28" i="15" s="1"/>
  <c r="N40" i="14" a="1"/>
  <c r="N40" i="14" s="1"/>
  <c r="N32" i="14" a="1"/>
  <c r="N32" i="14" s="1"/>
  <c r="N22" i="14" a="1"/>
  <c r="N22" i="14" s="1"/>
  <c r="F20" i="14" a="1"/>
  <c r="F20" i="14" s="1"/>
  <c r="F11" i="14" a="1"/>
  <c r="F11" i="14" s="1"/>
  <c r="F3" i="14" a="1"/>
  <c r="F3" i="14" s="1"/>
  <c r="N14" i="10" a="1"/>
  <c r="N14" i="10" s="1"/>
  <c r="F44" i="10" a="1"/>
  <c r="F44" i="10" s="1"/>
  <c r="F36" i="10" a="1"/>
  <c r="F36" i="10" s="1"/>
  <c r="F28" i="10" a="1"/>
  <c r="F28" i="10" s="1"/>
  <c r="F19" i="15" a="1"/>
  <c r="F19" i="15" s="1"/>
  <c r="F18" i="7" a="1"/>
  <c r="F18" i="7" s="1"/>
  <c r="N26" i="15" a="1"/>
  <c r="N26" i="15" s="1"/>
  <c r="N13" i="15" a="1"/>
  <c r="N13" i="15" s="1"/>
  <c r="N5" i="15" a="1"/>
  <c r="N5" i="15" s="1"/>
  <c r="F45" i="15" a="1"/>
  <c r="F45" i="15" s="1"/>
  <c r="F38" i="15" a="1"/>
  <c r="F38" i="15" s="1"/>
  <c r="F35" i="15" a="1"/>
  <c r="F35" i="15" s="1"/>
  <c r="F27" i="15" a="1"/>
  <c r="F27" i="15" s="1"/>
  <c r="N39" i="14" a="1"/>
  <c r="N39" i="14" s="1"/>
  <c r="N31" i="14" a="1"/>
  <c r="N31" i="14" s="1"/>
  <c r="N21" i="14" a="1"/>
  <c r="N21" i="14" s="1"/>
  <c r="F18" i="14" a="1"/>
  <c r="F18" i="14" s="1"/>
  <c r="F10" i="14" a="1"/>
  <c r="F10" i="14" s="1"/>
  <c r="N21" i="10" a="1"/>
  <c r="N21" i="10" s="1"/>
  <c r="N34" i="15" a="1"/>
  <c r="N34" i="15" s="1"/>
  <c r="N13" i="10" a="1"/>
  <c r="N13" i="10" s="1"/>
  <c r="F43" i="10" a="1"/>
  <c r="F43" i="10" s="1"/>
  <c r="F35" i="10" a="1"/>
  <c r="F35" i="10" s="1"/>
  <c r="F18" i="15" a="1"/>
  <c r="F18" i="15" s="1"/>
  <c r="F27" i="10" a="1"/>
  <c r="F27" i="10" s="1"/>
  <c r="N25" i="15" a="1"/>
  <c r="N25" i="15" s="1"/>
  <c r="N12" i="15" a="1"/>
  <c r="N12" i="15" s="1"/>
  <c r="N4" i="15" a="1"/>
  <c r="N4" i="15" s="1"/>
  <c r="F44" i="15" a="1"/>
  <c r="F44" i="15" s="1"/>
  <c r="F34" i="15" a="1"/>
  <c r="F34" i="15" s="1"/>
  <c r="F26" i="15" a="1"/>
  <c r="F26" i="15" s="1"/>
  <c r="N38" i="14" a="1"/>
  <c r="N38" i="14" s="1"/>
  <c r="N30" i="14" a="1"/>
  <c r="N30" i="14" s="1"/>
  <c r="N20" i="14" a="1"/>
  <c r="N20" i="14" s="1"/>
  <c r="F17" i="14" a="1"/>
  <c r="F17" i="14" s="1"/>
  <c r="F9" i="14" a="1"/>
  <c r="F9" i="14" s="1"/>
  <c r="N20" i="10" a="1"/>
  <c r="N20" i="10" s="1"/>
  <c r="N33" i="15" a="1"/>
  <c r="N33" i="15" s="1"/>
  <c r="N12" i="10" a="1"/>
  <c r="N12" i="10" s="1"/>
  <c r="F42" i="10" a="1"/>
  <c r="F42" i="10" s="1"/>
  <c r="F34" i="10" a="1"/>
  <c r="F34" i="10" s="1"/>
  <c r="F17" i="15" a="1"/>
  <c r="F17" i="15" s="1"/>
  <c r="F26" i="10" a="1"/>
  <c r="F26" i="10" s="1"/>
  <c r="N24" i="15" a="1"/>
  <c r="N24" i="15" s="1"/>
  <c r="N11" i="15" a="1"/>
  <c r="N11" i="15" s="1"/>
  <c r="N3" i="15" a="1"/>
  <c r="N3" i="15" s="1"/>
  <c r="F43" i="15" a="1"/>
  <c r="F43" i="15" s="1"/>
  <c r="F33" i="15" a="1"/>
  <c r="F33" i="15" s="1"/>
  <c r="F25" i="15" a="1"/>
  <c r="F25" i="15" s="1"/>
  <c r="N37" i="14" a="1"/>
  <c r="N37" i="14" s="1"/>
  <c r="N28" i="14" a="1"/>
  <c r="N28" i="14" s="1"/>
  <c r="F25" i="14" a="1"/>
  <c r="F25" i="14" s="1"/>
  <c r="F16" i="14" a="1"/>
  <c r="F16" i="14" s="1"/>
  <c r="N29" i="14" a="1"/>
  <c r="N29" i="14" s="1"/>
  <c r="F8" i="14" a="1"/>
  <c r="F8" i="14" s="1"/>
  <c r="N32" i="15" a="1"/>
  <c r="N32" i="15" s="1"/>
  <c r="N19" i="10" a="1"/>
  <c r="N19" i="10" s="1"/>
  <c r="N6" i="10" a="1"/>
  <c r="N6" i="10" s="1"/>
  <c r="F41" i="10" a="1"/>
  <c r="F41" i="10" s="1"/>
  <c r="N11" i="10" a="1"/>
  <c r="N11" i="10" s="1"/>
  <c r="F33" i="10" a="1"/>
  <c r="F33" i="10" s="1"/>
  <c r="N21" i="15" a="1"/>
  <c r="N21" i="15" s="1"/>
  <c r="N10" i="15" a="1"/>
  <c r="N10" i="15" s="1"/>
  <c r="F50" i="15" a="1"/>
  <c r="F50" i="15" s="1"/>
  <c r="F42" i="15" a="1"/>
  <c r="F42" i="15" s="1"/>
  <c r="F32" i="15" a="1"/>
  <c r="F32" i="15" s="1"/>
  <c r="F24" i="15" a="1"/>
  <c r="F24" i="15" s="1"/>
  <c r="N36" i="14" a="1"/>
  <c r="N36" i="14" s="1"/>
  <c r="N27" i="14" a="1"/>
  <c r="N27" i="14" s="1"/>
  <c r="F24" i="14" a="1"/>
  <c r="F24" i="14" s="1"/>
  <c r="F15" i="14" a="1"/>
  <c r="F15" i="14" s="1"/>
  <c r="F7" i="14" a="1"/>
  <c r="F7" i="14" s="1"/>
  <c r="N18" i="10" a="1"/>
  <c r="N18" i="10" s="1"/>
  <c r="N31" i="15" a="1"/>
  <c r="N31" i="15" s="1"/>
  <c r="N5" i="10" a="1"/>
  <c r="N5" i="10" s="1"/>
  <c r="N10" i="10" a="1"/>
  <c r="N10" i="10" s="1"/>
  <c r="F40" i="10" a="1"/>
  <c r="F40" i="10" s="1"/>
  <c r="F32" i="10" a="1"/>
  <c r="F32" i="10" s="1"/>
  <c r="N21" i="7" a="1"/>
  <c r="N21" i="7" s="1"/>
  <c r="V14" i="6" a="1"/>
  <c r="V14" i="6" s="1"/>
  <c r="F33" i="7" a="1"/>
  <c r="F33" i="7" s="1"/>
  <c r="N19" i="6" a="1"/>
  <c r="N19" i="6" s="1"/>
  <c r="F3" i="16" a="1"/>
  <c r="F3" i="16" s="1"/>
  <c r="N25" i="9" l="1" a="1"/>
  <c r="N25" i="9" s="1"/>
  <c r="N44" i="15" a="1"/>
  <c r="N44" i="15" s="1"/>
  <c r="N31" i="10" a="1"/>
  <c r="N31" i="10" s="1"/>
  <c r="F10" i="15" a="1"/>
  <c r="F10" i="15" s="1"/>
  <c r="F19" i="10" a="1"/>
  <c r="F19" i="10" s="1"/>
  <c r="N39" i="9" a="1"/>
  <c r="N39" i="9" s="1"/>
  <c r="F19" i="9" a="1"/>
  <c r="F19" i="9" s="1"/>
  <c r="F3" i="8" a="1"/>
  <c r="F3" i="8" s="1"/>
  <c r="F12" i="6" a="1"/>
  <c r="F12" i="6" s="1"/>
  <c r="F27" i="9" a="1"/>
  <c r="F27" i="9" s="1"/>
  <c r="F20" i="6" a="1"/>
  <c r="F20" i="6" s="1"/>
  <c r="F31" i="6" a="1"/>
  <c r="F31" i="6" s="1"/>
  <c r="F21" i="10" a="1"/>
  <c r="F21" i="10" s="1"/>
  <c r="N8" i="14" a="1"/>
  <c r="N8" i="14" s="1"/>
  <c r="F12" i="15" a="1"/>
  <c r="F12" i="15" s="1"/>
  <c r="N41" i="9" a="1"/>
  <c r="N41" i="9" s="1"/>
  <c r="F24" i="8" a="1"/>
  <c r="F24" i="8" s="1"/>
  <c r="F15" i="4" a="1"/>
  <c r="F15" i="4" s="1"/>
  <c r="F32" i="8" a="1"/>
  <c r="F32" i="8" s="1"/>
  <c r="F23" i="4" a="1"/>
  <c r="F23" i="4" s="1"/>
  <c r="F40" i="8" a="1"/>
  <c r="F40" i="8" s="1"/>
  <c r="F31" i="4" a="1"/>
  <c r="F31" i="4" s="1"/>
  <c r="F39" i="4" a="1"/>
  <c r="F39" i="4" s="1"/>
  <c r="F47" i="4" a="1"/>
  <c r="F47" i="4" s="1"/>
  <c r="F55" i="4" a="1"/>
  <c r="F55" i="4" s="1"/>
  <c r="F63" i="4" a="1"/>
  <c r="F63" i="4" s="1"/>
  <c r="F71" i="4" a="1"/>
  <c r="F71" i="4" s="1"/>
  <c r="F79" i="4" a="1"/>
  <c r="F79" i="4" s="1"/>
  <c r="F39" i="14" a="1"/>
  <c r="F39" i="14" s="1"/>
  <c r="N38" i="15" a="1"/>
  <c r="N38" i="15" s="1"/>
  <c r="N25" i="10" a="1"/>
  <c r="N25" i="10" s="1"/>
  <c r="F13" i="9" a="1"/>
  <c r="F13" i="9" s="1"/>
  <c r="F32" i="14" a="1"/>
  <c r="F32" i="14" s="1"/>
  <c r="F4" i="6" a="1"/>
  <c r="F4" i="6" s="1"/>
  <c r="F41" i="14" a="1"/>
  <c r="F41" i="14" s="1"/>
  <c r="N36" i="15" a="1"/>
  <c r="N36" i="15" s="1"/>
  <c r="N23" i="10" a="1"/>
  <c r="N23" i="10" s="1"/>
  <c r="F11" i="9" a="1"/>
  <c r="F11" i="9" s="1"/>
  <c r="N5" i="14" a="1"/>
  <c r="N5" i="14" s="1"/>
  <c r="F24" i="10" a="1"/>
  <c r="F24" i="10" s="1"/>
  <c r="F15" i="15" a="1"/>
  <c r="F15" i="15" s="1"/>
  <c r="N44" i="9" a="1"/>
  <c r="N44" i="9" s="1"/>
  <c r="N13" i="14" a="1"/>
  <c r="N13" i="14" s="1"/>
  <c r="F7" i="10" a="1"/>
  <c r="F7" i="10" s="1"/>
  <c r="N37" i="10" a="1"/>
  <c r="N37" i="10" s="1"/>
  <c r="F6" i="7" a="1"/>
  <c r="F6" i="7" s="1"/>
  <c r="F14" i="7" a="1"/>
  <c r="F14" i="7" s="1"/>
  <c r="N7" i="7" a="1"/>
  <c r="N7" i="7" s="1"/>
  <c r="F38" i="9" a="1"/>
  <c r="F38" i="9" s="1"/>
  <c r="F46" i="9" a="1"/>
  <c r="F46" i="9" s="1"/>
  <c r="N3" i="9" a="1"/>
  <c r="N3" i="9" s="1"/>
  <c r="F54" i="9" a="1"/>
  <c r="F54" i="9" s="1"/>
  <c r="N11" i="9" a="1"/>
  <c r="N11" i="9" s="1"/>
  <c r="F22" i="10" a="1"/>
  <c r="F22" i="10" s="1"/>
  <c r="F13" i="15" a="1"/>
  <c r="F13" i="15" s="1"/>
  <c r="N7" i="14" a="1"/>
  <c r="N7" i="14" s="1"/>
  <c r="N42" i="9" a="1"/>
  <c r="N42" i="9" s="1"/>
  <c r="F25" i="8" a="1"/>
  <c r="F25" i="8" s="1"/>
  <c r="F16" i="4" a="1"/>
  <c r="F16" i="4" s="1"/>
  <c r="F33" i="8" a="1"/>
  <c r="F33" i="8" s="1"/>
  <c r="F24" i="4" a="1"/>
  <c r="F24" i="4" s="1"/>
  <c r="F41" i="8" a="1"/>
  <c r="F41" i="8" s="1"/>
  <c r="F32" i="4" a="1"/>
  <c r="F32" i="4" s="1"/>
  <c r="F40" i="4" a="1"/>
  <c r="F40" i="4" s="1"/>
  <c r="F48" i="4" a="1"/>
  <c r="F48" i="4" s="1"/>
  <c r="F56" i="4" a="1"/>
  <c r="F56" i="4" s="1"/>
  <c r="F64" i="4" a="1"/>
  <c r="F64" i="4" s="1"/>
  <c r="F72" i="4" a="1"/>
  <c r="F72" i="4" s="1"/>
  <c r="F80" i="4" a="1"/>
  <c r="F80" i="4" s="1"/>
  <c r="N39" i="15" a="1"/>
  <c r="N39" i="15" s="1"/>
  <c r="N26" i="10" a="1"/>
  <c r="N26" i="10" s="1"/>
  <c r="F38" i="14" a="1"/>
  <c r="F38" i="14" s="1"/>
  <c r="F14" i="9" a="1"/>
  <c r="F14" i="9" s="1"/>
  <c r="F31" i="14" a="1"/>
  <c r="F31" i="14" s="1"/>
  <c r="F5" i="6" a="1"/>
  <c r="F5" i="6" s="1"/>
  <c r="N37" i="15" a="1"/>
  <c r="N37" i="15" s="1"/>
  <c r="N24" i="10" a="1"/>
  <c r="N24" i="10" s="1"/>
  <c r="F40" i="14" a="1"/>
  <c r="F40" i="14" s="1"/>
  <c r="F12" i="9" a="1"/>
  <c r="F12" i="9" s="1"/>
  <c r="F8" i="10" a="1"/>
  <c r="F8" i="10" s="1"/>
  <c r="N38" i="10" a="1"/>
  <c r="N38" i="10" s="1"/>
  <c r="F7" i="7" a="1"/>
  <c r="F7" i="7" s="1"/>
  <c r="F15" i="7" a="1"/>
  <c r="F15" i="7" s="1"/>
  <c r="N8" i="7" a="1"/>
  <c r="N8" i="7" s="1"/>
  <c r="F39" i="9" a="1"/>
  <c r="F39" i="9" s="1"/>
  <c r="F47" i="9" a="1"/>
  <c r="F47" i="9" s="1"/>
  <c r="N4" i="9" a="1"/>
  <c r="N4" i="9" s="1"/>
  <c r="N12" i="9" a="1"/>
  <c r="N12" i="9" s="1"/>
  <c r="N19" i="14" a="1"/>
  <c r="N19" i="14" s="1"/>
  <c r="N4" i="14" a="1"/>
  <c r="N4" i="14" s="1"/>
  <c r="F16" i="15" a="1"/>
  <c r="F16" i="15" s="1"/>
  <c r="F25" i="10" a="1"/>
  <c r="F25" i="10" s="1"/>
  <c r="N45" i="9" a="1"/>
  <c r="N45" i="9" s="1"/>
  <c r="V3" i="6" a="1"/>
  <c r="V3" i="6" s="1"/>
  <c r="N23" i="9" a="1"/>
  <c r="N23" i="9" s="1"/>
  <c r="N42" i="15" a="1"/>
  <c r="N42" i="15" s="1"/>
  <c r="F8" i="15" a="1"/>
  <c r="F8" i="15" s="1"/>
  <c r="F17" i="10" a="1"/>
  <c r="F17" i="10" s="1"/>
  <c r="N29" i="10" a="1"/>
  <c r="N29" i="10" s="1"/>
  <c r="N37" i="9" a="1"/>
  <c r="N37" i="9" s="1"/>
  <c r="F17" i="9" a="1"/>
  <c r="F17" i="9" s="1"/>
  <c r="F9" i="8" a="1"/>
  <c r="F9" i="8" s="1"/>
  <c r="N21" i="9" a="1"/>
  <c r="N21" i="9" s="1"/>
  <c r="F8" i="9" a="1"/>
  <c r="F8" i="9" s="1"/>
  <c r="F18" i="6" a="1"/>
  <c r="F18" i="6" s="1"/>
  <c r="F33" i="9" a="1"/>
  <c r="F33" i="9" s="1"/>
  <c r="F29" i="6" a="1"/>
  <c r="F29" i="6" s="1"/>
  <c r="F9" i="10" a="1"/>
  <c r="F9" i="10" s="1"/>
  <c r="N39" i="10" a="1"/>
  <c r="N39" i="10" s="1"/>
  <c r="F8" i="7" a="1"/>
  <c r="F8" i="7" s="1"/>
  <c r="F16" i="7" a="1"/>
  <c r="F16" i="7" s="1"/>
  <c r="N9" i="7" a="1"/>
  <c r="N9" i="7" s="1"/>
  <c r="F40" i="9" a="1"/>
  <c r="F40" i="9" s="1"/>
  <c r="F48" i="9" a="1"/>
  <c r="F48" i="9" s="1"/>
  <c r="N5" i="9" a="1"/>
  <c r="N5" i="9" s="1"/>
  <c r="N13" i="9" a="1"/>
  <c r="N13" i="9" s="1"/>
  <c r="F21" i="7" a="1"/>
  <c r="F21" i="7" s="1"/>
  <c r="N29" i="9" a="1"/>
  <c r="N29" i="9" s="1"/>
  <c r="V42" i="6" a="1"/>
  <c r="V42" i="6" s="1"/>
  <c r="N49" i="9" a="1"/>
  <c r="N49" i="9" s="1"/>
  <c r="F7" i="8" a="1"/>
  <c r="F7" i="8" s="1"/>
  <c r="N19" i="9" a="1"/>
  <c r="N19" i="9" s="1"/>
  <c r="F16" i="6" a="1"/>
  <c r="F16" i="6" s="1"/>
  <c r="F31" i="9" a="1"/>
  <c r="F31" i="9" s="1"/>
  <c r="F24" i="6" a="1"/>
  <c r="F24" i="6" s="1"/>
  <c r="F22" i="7" a="1"/>
  <c r="F22" i="7" s="1"/>
  <c r="F16" i="10" a="1"/>
  <c r="F16" i="10" s="1"/>
  <c r="N41" i="15" a="1"/>
  <c r="N41" i="15" s="1"/>
  <c r="F7" i="15" a="1"/>
  <c r="F7" i="15" s="1"/>
  <c r="N28" i="10" a="1"/>
  <c r="N28" i="10" s="1"/>
  <c r="N36" i="9" a="1"/>
  <c r="N36" i="9" s="1"/>
  <c r="F16" i="9" a="1"/>
  <c r="F16" i="9" s="1"/>
  <c r="V43" i="6" a="1"/>
  <c r="V43" i="6" s="1"/>
  <c r="N50" i="9" a="1"/>
  <c r="N50" i="9" s="1"/>
  <c r="F8" i="8" a="1"/>
  <c r="F8" i="8" s="1"/>
  <c r="N20" i="9" a="1"/>
  <c r="N20" i="9" s="1"/>
  <c r="F7" i="9" a="1"/>
  <c r="F7" i="9" s="1"/>
  <c r="F17" i="6" a="1"/>
  <c r="F17" i="6" s="1"/>
  <c r="F32" i="9" a="1"/>
  <c r="F32" i="9" s="1"/>
  <c r="F25" i="6" a="1"/>
  <c r="F25" i="6" s="1"/>
  <c r="N6" i="14" a="1"/>
  <c r="N6" i="14" s="1"/>
  <c r="F14" i="15" a="1"/>
  <c r="F14" i="15" s="1"/>
  <c r="F23" i="10" a="1"/>
  <c r="F23" i="10" s="1"/>
  <c r="N43" i="9" a="1"/>
  <c r="N43" i="9" s="1"/>
  <c r="F26" i="8" a="1"/>
  <c r="F26" i="8" s="1"/>
  <c r="F17" i="4" a="1"/>
  <c r="F17" i="4" s="1"/>
  <c r="F34" i="8" a="1"/>
  <c r="F34" i="8" s="1"/>
  <c r="F25" i="4" a="1"/>
  <c r="F25" i="4" s="1"/>
  <c r="F33" i="4" a="1"/>
  <c r="F33" i="4" s="1"/>
  <c r="F41" i="4" a="1"/>
  <c r="F41" i="4" s="1"/>
  <c r="F49" i="4" a="1"/>
  <c r="F49" i="4" s="1"/>
  <c r="F57" i="4" a="1"/>
  <c r="F57" i="4" s="1"/>
  <c r="F73" i="4" a="1"/>
  <c r="F73" i="4" s="1"/>
  <c r="F81" i="4" a="1"/>
  <c r="F81" i="4" s="1"/>
  <c r="N27" i="10" a="1"/>
  <c r="N27" i="10" s="1"/>
  <c r="N40" i="15" a="1"/>
  <c r="N40" i="15" s="1"/>
  <c r="F37" i="14" a="1"/>
  <c r="F37" i="14" s="1"/>
  <c r="F15" i="9" a="1"/>
  <c r="F15" i="9" s="1"/>
  <c r="F30" i="14" a="1"/>
  <c r="F30" i="14" s="1"/>
  <c r="F10" i="4" a="1"/>
  <c r="F10" i="4" s="1"/>
  <c r="F27" i="8" a="1"/>
  <c r="F27" i="8" s="1"/>
  <c r="F18" i="4" a="1"/>
  <c r="F18" i="4" s="1"/>
  <c r="F35" i="8" a="1"/>
  <c r="F35" i="8" s="1"/>
  <c r="F26" i="4" a="1"/>
  <c r="F26" i="4" s="1"/>
  <c r="F34" i="4" a="1"/>
  <c r="F34" i="4" s="1"/>
  <c r="F42" i="4" a="1"/>
  <c r="F42" i="4" s="1"/>
  <c r="F50" i="4" a="1"/>
  <c r="F50" i="4" s="1"/>
  <c r="F58" i="4" a="1"/>
  <c r="F58" i="4" s="1"/>
  <c r="F66" i="4" a="1"/>
  <c r="F66" i="4" s="1"/>
  <c r="F74" i="4" a="1"/>
  <c r="F74" i="4" s="1"/>
  <c r="F82" i="4" a="1"/>
  <c r="F82" i="4" s="1"/>
  <c r="F3" i="9" a="1"/>
  <c r="F3" i="9" s="1"/>
  <c r="N46" i="15" a="1"/>
  <c r="N46" i="15" s="1"/>
  <c r="F36" i="14" a="1"/>
  <c r="F36" i="14" s="1"/>
  <c r="N33" i="10" a="1"/>
  <c r="N33" i="10" s="1"/>
  <c r="F21" i="9" a="1"/>
  <c r="F21" i="9" s="1"/>
  <c r="F29" i="14" a="1"/>
  <c r="F29" i="14" s="1"/>
  <c r="N18" i="14" a="1"/>
  <c r="N18" i="14" s="1"/>
  <c r="N3" i="14" a="1"/>
  <c r="N3" i="14" s="1"/>
  <c r="N46" i="9" a="1"/>
  <c r="N46" i="9" s="1"/>
  <c r="N24" i="9" a="1"/>
  <c r="N24" i="9" s="1"/>
  <c r="F9" i="15" a="1"/>
  <c r="F9" i="15" s="1"/>
  <c r="F18" i="10" a="1"/>
  <c r="F18" i="10" s="1"/>
  <c r="N43" i="15" a="1"/>
  <c r="N43" i="15" s="1"/>
  <c r="N30" i="10" a="1"/>
  <c r="N30" i="10" s="1"/>
  <c r="N38" i="9" a="1"/>
  <c r="N38" i="9" s="1"/>
  <c r="F18" i="9" a="1"/>
  <c r="F18" i="9" s="1"/>
  <c r="F10" i="8" a="1"/>
  <c r="F10" i="8" s="1"/>
  <c r="N22" i="9" a="1"/>
  <c r="N22" i="9" s="1"/>
  <c r="F9" i="9" a="1"/>
  <c r="F9" i="9" s="1"/>
  <c r="F19" i="6" a="1"/>
  <c r="F19" i="6" s="1"/>
  <c r="F34" i="9" a="1"/>
  <c r="F34" i="9" s="1"/>
  <c r="F30" i="6" a="1"/>
  <c r="F30" i="6" s="1"/>
  <c r="F10" i="10" a="1"/>
  <c r="F10" i="10" s="1"/>
  <c r="N40" i="10" a="1"/>
  <c r="N40" i="10" s="1"/>
  <c r="F9" i="7" a="1"/>
  <c r="F9" i="7" s="1"/>
  <c r="F17" i="7" a="1"/>
  <c r="F17" i="7" s="1"/>
  <c r="N10" i="7" a="1"/>
  <c r="N10" i="7" s="1"/>
  <c r="F41" i="9" a="1"/>
  <c r="F41" i="9" s="1"/>
  <c r="F49" i="9" a="1"/>
  <c r="F49" i="9" s="1"/>
  <c r="F19" i="14" a="1"/>
  <c r="F19" i="14" s="1"/>
  <c r="N6" i="9" a="1"/>
  <c r="N6" i="9" s="1"/>
  <c r="N14" i="9" a="1"/>
  <c r="N14" i="9" s="1"/>
  <c r="F12" i="10" a="1"/>
  <c r="F12" i="10" s="1"/>
  <c r="N49" i="15" a="1"/>
  <c r="N49" i="15" s="1"/>
  <c r="N36" i="10" a="1"/>
  <c r="N36" i="10" s="1"/>
  <c r="F3" i="15" a="1"/>
  <c r="F3" i="15" s="1"/>
  <c r="N12" i="14" a="1"/>
  <c r="N12" i="14" s="1"/>
  <c r="N32" i="9" a="1"/>
  <c r="N32" i="9" s="1"/>
  <c r="F26" i="9" a="1"/>
  <c r="F26" i="9" s="1"/>
  <c r="F20" i="8" a="1"/>
  <c r="F20" i="8" s="1"/>
  <c r="F11" i="4" a="1"/>
  <c r="F11" i="4" s="1"/>
  <c r="F28" i="8" a="1"/>
  <c r="F28" i="8" s="1"/>
  <c r="F19" i="4" a="1"/>
  <c r="F19" i="4" s="1"/>
  <c r="F36" i="8" a="1"/>
  <c r="F36" i="8" s="1"/>
  <c r="F27" i="4" a="1"/>
  <c r="F27" i="4" s="1"/>
  <c r="F43" i="4" a="1"/>
  <c r="F43" i="4" s="1"/>
  <c r="F51" i="4" a="1"/>
  <c r="F51" i="4" s="1"/>
  <c r="F59" i="4" a="1"/>
  <c r="F59" i="4" s="1"/>
  <c r="F75" i="4" a="1"/>
  <c r="F75" i="4" s="1"/>
  <c r="F4" i="9" a="1"/>
  <c r="F4" i="9" s="1"/>
  <c r="N47" i="15" a="1"/>
  <c r="N47" i="15" s="1"/>
  <c r="F35" i="14" a="1"/>
  <c r="F35" i="14" s="1"/>
  <c r="N34" i="10" a="1"/>
  <c r="N34" i="10" s="1"/>
  <c r="F22" i="9" a="1"/>
  <c r="F22" i="9" s="1"/>
  <c r="F28" i="14" a="1"/>
  <c r="F28" i="14" s="1"/>
  <c r="N17" i="14" a="1"/>
  <c r="N17" i="14" s="1"/>
  <c r="N16" i="14" a="1"/>
  <c r="N16" i="14" s="1"/>
  <c r="F35" i="9" a="1"/>
  <c r="F35" i="9" s="1"/>
  <c r="F26" i="6" a="1"/>
  <c r="F26" i="6" s="1"/>
  <c r="F4" i="10" a="1"/>
  <c r="F4" i="10" s="1"/>
  <c r="N42" i="10" a="1"/>
  <c r="N42" i="10" s="1"/>
  <c r="F3" i="7" a="1"/>
  <c r="F3" i="7" s="1"/>
  <c r="F11" i="7" a="1"/>
  <c r="F11" i="7" s="1"/>
  <c r="N4" i="7" a="1"/>
  <c r="N4" i="7" s="1"/>
  <c r="F42" i="8" a="1"/>
  <c r="F42" i="8" s="1"/>
  <c r="F43" i="9" a="1"/>
  <c r="F43" i="9" s="1"/>
  <c r="N26" i="14" a="1"/>
  <c r="N26" i="14" s="1"/>
  <c r="F51" i="9" a="1"/>
  <c r="F51" i="9" s="1"/>
  <c r="N8" i="9" a="1"/>
  <c r="N8" i="9" s="1"/>
  <c r="N16" i="9" a="1"/>
  <c r="N16" i="9" s="1"/>
  <c r="F3" i="10" a="1"/>
  <c r="F3" i="10" s="1"/>
  <c r="N45" i="10" a="1"/>
  <c r="N45" i="10" s="1"/>
  <c r="F11" i="10" a="1"/>
  <c r="F11" i="10" s="1"/>
  <c r="N41" i="10" a="1"/>
  <c r="N41" i="10" s="1"/>
  <c r="F10" i="7" a="1"/>
  <c r="F10" i="7" s="1"/>
  <c r="N3" i="7" a="1"/>
  <c r="N3" i="7" s="1"/>
  <c r="N11" i="7" a="1"/>
  <c r="N11" i="7" s="1"/>
  <c r="F42" i="9" a="1"/>
  <c r="F42" i="9" s="1"/>
  <c r="F50" i="9" a="1"/>
  <c r="F50" i="9" s="1"/>
  <c r="N7" i="9" a="1"/>
  <c r="N7" i="9" s="1"/>
  <c r="N15" i="9" a="1"/>
  <c r="N15" i="9" s="1"/>
  <c r="N26" i="9" a="1"/>
  <c r="N26" i="9" s="1"/>
  <c r="F20" i="10" a="1"/>
  <c r="F20" i="10" s="1"/>
  <c r="N45" i="15" a="1"/>
  <c r="N45" i="15" s="1"/>
  <c r="F11" i="15" a="1"/>
  <c r="F11" i="15" s="1"/>
  <c r="N32" i="10" a="1"/>
  <c r="N32" i="10" s="1"/>
  <c r="N40" i="9" a="1"/>
  <c r="N40" i="9" s="1"/>
  <c r="F20" i="9" a="1"/>
  <c r="F20" i="9" s="1"/>
  <c r="F4" i="8" a="1"/>
  <c r="F4" i="8" s="1"/>
  <c r="F13" i="6" a="1"/>
  <c r="F13" i="6" s="1"/>
  <c r="F28" i="9" a="1"/>
  <c r="F28" i="9" s="1"/>
  <c r="F21" i="6" a="1"/>
  <c r="F21" i="6" s="1"/>
  <c r="F32" i="6" a="1"/>
  <c r="F32" i="6" s="1"/>
  <c r="N10" i="14" a="1"/>
  <c r="N10" i="14" s="1"/>
  <c r="F5" i="15" a="1"/>
  <c r="F5" i="15" s="1"/>
  <c r="F14" i="10" a="1"/>
  <c r="F14" i="10" s="1"/>
  <c r="N34" i="9" a="1"/>
  <c r="N34" i="9" s="1"/>
  <c r="F22" i="8" a="1"/>
  <c r="F22" i="8" s="1"/>
  <c r="N52" i="9" a="1"/>
  <c r="N52" i="9" s="1"/>
  <c r="F30" i="8" a="1"/>
  <c r="F30" i="8" s="1"/>
  <c r="F21" i="4" a="1"/>
  <c r="F21" i="4" s="1"/>
  <c r="F38" i="8" a="1"/>
  <c r="F38" i="8" s="1"/>
  <c r="F29" i="4" a="1"/>
  <c r="F29" i="4" s="1"/>
  <c r="F45" i="4" a="1"/>
  <c r="F45" i="4" s="1"/>
  <c r="F53" i="4" a="1"/>
  <c r="F53" i="4" s="1"/>
  <c r="F61" i="4" a="1"/>
  <c r="F61" i="4" s="1"/>
  <c r="F69" i="4" a="1"/>
  <c r="F69" i="4" s="1"/>
  <c r="F77" i="4" a="1"/>
  <c r="F77" i="4" s="1"/>
  <c r="F6" i="9" a="1"/>
  <c r="F6" i="9" s="1"/>
  <c r="F33" i="14" a="1"/>
  <c r="F33" i="14" s="1"/>
  <c r="N30" i="9" a="1"/>
  <c r="N30" i="9" s="1"/>
  <c r="F24" i="9" a="1"/>
  <c r="F24" i="9" s="1"/>
  <c r="F26" i="14" a="1"/>
  <c r="F26" i="14" s="1"/>
  <c r="N15" i="14" a="1"/>
  <c r="N15" i="14" s="1"/>
  <c r="F19" i="7" a="1"/>
  <c r="F19" i="7" s="1"/>
  <c r="N27" i="9" a="1"/>
  <c r="N27" i="9" s="1"/>
  <c r="V40" i="6" a="1"/>
  <c r="V40" i="6" s="1"/>
  <c r="N47" i="9" a="1"/>
  <c r="N47" i="9" s="1"/>
  <c r="F5" i="8" a="1"/>
  <c r="F5" i="8" s="1"/>
  <c r="F14" i="6" a="1"/>
  <c r="F14" i="6" s="1"/>
  <c r="F29" i="9" a="1"/>
  <c r="F29" i="9" s="1"/>
  <c r="F22" i="6" a="1"/>
  <c r="F22" i="6" s="1"/>
  <c r="F36" i="9" a="1"/>
  <c r="F36" i="9" s="1"/>
  <c r="F5" i="10" a="1"/>
  <c r="F5" i="10" s="1"/>
  <c r="N43" i="10" a="1"/>
  <c r="N43" i="10" s="1"/>
  <c r="F4" i="7" a="1"/>
  <c r="F4" i="7" s="1"/>
  <c r="F12" i="7" a="1"/>
  <c r="F12" i="7" s="1"/>
  <c r="N5" i="7" a="1"/>
  <c r="N5" i="7" s="1"/>
  <c r="F43" i="8" a="1"/>
  <c r="F43" i="8" s="1"/>
  <c r="F44" i="9" a="1"/>
  <c r="F44" i="9" s="1"/>
  <c r="F52" i="9" a="1"/>
  <c r="F52" i="9" s="1"/>
  <c r="N9" i="9" a="1"/>
  <c r="N9" i="9" s="1"/>
  <c r="N17" i="9" a="1"/>
  <c r="N17" i="9" s="1"/>
  <c r="F4" i="15" a="1"/>
  <c r="F4" i="15" s="1"/>
  <c r="F13" i="10" a="1"/>
  <c r="F13" i="10" s="1"/>
  <c r="N11" i="14" a="1"/>
  <c r="N11" i="14" s="1"/>
  <c r="N33" i="9" a="1"/>
  <c r="N33" i="9" s="1"/>
  <c r="F21" i="8" a="1"/>
  <c r="F21" i="8" s="1"/>
  <c r="N51" i="9" a="1"/>
  <c r="N51" i="9" s="1"/>
  <c r="F29" i="8" a="1"/>
  <c r="F29" i="8" s="1"/>
  <c r="F20" i="4" a="1"/>
  <c r="F20" i="4" s="1"/>
  <c r="F37" i="8" a="1"/>
  <c r="F37" i="8" s="1"/>
  <c r="F28" i="4" a="1"/>
  <c r="F28" i="4" s="1"/>
  <c r="F44" i="4" a="1"/>
  <c r="F44" i="4" s="1"/>
  <c r="F52" i="4" a="1"/>
  <c r="F52" i="4" s="1"/>
  <c r="F60" i="4" a="1"/>
  <c r="F60" i="4" s="1"/>
  <c r="F68" i="4" a="1"/>
  <c r="F68" i="4" s="1"/>
  <c r="F76" i="4" a="1"/>
  <c r="F76" i="4" s="1"/>
  <c r="F5" i="9" a="1"/>
  <c r="F5" i="9" s="1"/>
  <c r="N48" i="15" a="1"/>
  <c r="N48" i="15" s="1"/>
  <c r="F34" i="14" a="1"/>
  <c r="F34" i="14" s="1"/>
  <c r="N35" i="10" a="1"/>
  <c r="N35" i="10" s="1"/>
  <c r="F23" i="9" a="1"/>
  <c r="F23" i="9" s="1"/>
  <c r="F27" i="14" a="1"/>
  <c r="F27" i="14" s="1"/>
  <c r="N9" i="14" a="1"/>
  <c r="N9" i="14" s="1"/>
  <c r="F6" i="15" a="1"/>
  <c r="F6" i="15" s="1"/>
  <c r="F15" i="10" a="1"/>
  <c r="F15" i="10" s="1"/>
  <c r="N35" i="9" a="1"/>
  <c r="N35" i="9" s="1"/>
  <c r="F23" i="8" a="1"/>
  <c r="F23" i="8" s="1"/>
  <c r="N53" i="9" a="1"/>
  <c r="N53" i="9" s="1"/>
  <c r="F31" i="8" a="1"/>
  <c r="F31" i="8" s="1"/>
  <c r="F22" i="4" a="1"/>
  <c r="F22" i="4" s="1"/>
  <c r="F39" i="8" a="1"/>
  <c r="F39" i="8" s="1"/>
  <c r="F30" i="4" a="1"/>
  <c r="F30" i="4" s="1"/>
  <c r="F38" i="4" a="1"/>
  <c r="F38" i="4" s="1"/>
  <c r="F46" i="4" a="1"/>
  <c r="F46" i="4" s="1"/>
  <c r="F54" i="4" a="1"/>
  <c r="F54" i="4" s="1"/>
  <c r="F62" i="4" a="1"/>
  <c r="F62" i="4" s="1"/>
  <c r="F70" i="4" a="1"/>
  <c r="F70" i="4" s="1"/>
  <c r="F78" i="4" a="1"/>
  <c r="F78" i="4" s="1"/>
  <c r="F3" i="6" a="1"/>
  <c r="F3" i="6" s="1"/>
  <c r="N22" i="10" a="1"/>
  <c r="N22" i="10" s="1"/>
  <c r="F42" i="14" a="1"/>
  <c r="F42" i="14" s="1"/>
  <c r="N35" i="15" a="1"/>
  <c r="N35" i="15" s="1"/>
  <c r="F10" i="9" a="1"/>
  <c r="F10" i="9" s="1"/>
  <c r="N14" i="14" a="1"/>
  <c r="N14" i="14" s="1"/>
  <c r="F20" i="7" a="1"/>
  <c r="F20" i="7" s="1"/>
  <c r="N28" i="9" a="1"/>
  <c r="N28" i="9" s="1"/>
  <c r="V41" i="6" a="1"/>
  <c r="V41" i="6" s="1"/>
  <c r="N48" i="9" a="1"/>
  <c r="N48" i="9" s="1"/>
  <c r="F6" i="8" a="1"/>
  <c r="F6" i="8" s="1"/>
  <c r="F15" i="6" a="1"/>
  <c r="F15" i="6" s="1"/>
  <c r="F30" i="9" a="1"/>
  <c r="F30" i="9" s="1"/>
  <c r="F23" i="6" a="1"/>
  <c r="F23" i="6" s="1"/>
  <c r="F37" i="9" a="1"/>
  <c r="F37" i="9" s="1"/>
  <c r="F6" i="10" a="1"/>
  <c r="F6" i="10" s="1"/>
  <c r="N44" i="10" a="1"/>
  <c r="N44" i="10" s="1"/>
  <c r="F5" i="7" a="1"/>
  <c r="F5" i="7" s="1"/>
  <c r="F13" i="7" a="1"/>
  <c r="F13" i="7" s="1"/>
  <c r="N6" i="7" a="1"/>
  <c r="N6" i="7" s="1"/>
  <c r="F44" i="8" a="1"/>
  <c r="F44" i="8" s="1"/>
  <c r="F45" i="9" a="1"/>
  <c r="F45" i="9" s="1"/>
  <c r="F53" i="9" a="1"/>
  <c r="F53" i="9" s="1"/>
  <c r="N10" i="9" a="1"/>
  <c r="N10" i="9" s="1"/>
  <c r="N18" i="9" a="1"/>
  <c r="N18" i="9" s="1"/>
  <c r="F18" i="8" a="1"/>
  <c r="F18" i="8" s="1"/>
  <c r="V30" i="6" a="1"/>
  <c r="V30" i="6" s="1"/>
  <c r="N33" i="6" a="1"/>
  <c r="N33" i="6" s="1"/>
  <c r="F3" i="4" a="1"/>
  <c r="F3" i="4" s="1"/>
  <c r="V28" i="6" a="1"/>
  <c r="V28" i="6" s="1"/>
  <c r="N35" i="6" a="1"/>
  <c r="N35" i="6" s="1"/>
  <c r="F35" i="4" a="1"/>
  <c r="F35" i="4" s="1"/>
  <c r="F67" i="4" a="1"/>
  <c r="F67" i="4" s="1"/>
  <c r="F83" i="4" a="1"/>
  <c r="F83" i="4" s="1"/>
  <c r="F10" i="6" a="1"/>
  <c r="F10" i="6" s="1"/>
  <c r="F23" i="7" a="1"/>
  <c r="F23" i="7" s="1"/>
  <c r="V4" i="6" a="1"/>
  <c r="V4" i="6" s="1"/>
  <c r="N17" i="6" a="1"/>
  <c r="N17" i="6" s="1"/>
  <c r="V12" i="6" a="1"/>
  <c r="V12" i="6" s="1"/>
  <c r="N19" i="7" a="1"/>
  <c r="N19" i="7" s="1"/>
  <c r="F31" i="7" a="1"/>
  <c r="F31" i="7" s="1"/>
  <c r="F13" i="8" a="1"/>
  <c r="F13" i="8" s="1"/>
  <c r="V23" i="6" a="1"/>
  <c r="V23" i="6" s="1"/>
  <c r="N28" i="6" a="1"/>
  <c r="N28" i="6" s="1"/>
  <c r="F42" i="7" a="1"/>
  <c r="F42" i="7" s="1"/>
  <c r="N30" i="7" a="1"/>
  <c r="N30" i="7" s="1"/>
  <c r="N10" i="6" a="1"/>
  <c r="N10" i="6" s="1"/>
  <c r="F41" i="6" a="1"/>
  <c r="F41" i="6" s="1"/>
  <c r="N35" i="7" a="1"/>
  <c r="N35" i="7" s="1"/>
  <c r="F47" i="7" a="1"/>
  <c r="F47" i="7" s="1"/>
  <c r="F4" i="4" a="1"/>
  <c r="F4" i="4" s="1"/>
  <c r="V31" i="6" a="1"/>
  <c r="V31" i="6" s="1"/>
  <c r="N36" i="6" a="1"/>
  <c r="N36" i="6" s="1"/>
  <c r="F12" i="4" a="1"/>
  <c r="F12" i="4" s="1"/>
  <c r="V44" i="6" a="1"/>
  <c r="V44" i="6" s="1"/>
  <c r="F36" i="4" a="1"/>
  <c r="F36" i="4" s="1"/>
  <c r="F11" i="6" a="1"/>
  <c r="F11" i="6" s="1"/>
  <c r="V5" i="6" a="1"/>
  <c r="V5" i="6" s="1"/>
  <c r="N12" i="7" a="1"/>
  <c r="N12" i="7" s="1"/>
  <c r="F24" i="7" a="1"/>
  <c r="F24" i="7" s="1"/>
  <c r="N20" i="7" a="1"/>
  <c r="N20" i="7" s="1"/>
  <c r="V13" i="6" a="1"/>
  <c r="V13" i="6" s="1"/>
  <c r="F32" i="7" a="1"/>
  <c r="F32" i="7" s="1"/>
  <c r="N18" i="6" a="1"/>
  <c r="N18" i="6" s="1"/>
  <c r="F14" i="8" a="1"/>
  <c r="F14" i="8" s="1"/>
  <c r="N29" i="6" a="1"/>
  <c r="N29" i="6" s="1"/>
  <c r="F43" i="7" a="1"/>
  <c r="F43" i="7" s="1"/>
  <c r="N31" i="7" a="1"/>
  <c r="N31" i="7" s="1"/>
  <c r="V24" i="6" a="1"/>
  <c r="V24" i="6" s="1"/>
  <c r="V32" i="6" a="1"/>
  <c r="V32" i="6" s="1"/>
  <c r="F48" i="7" a="1"/>
  <c r="F48" i="7" s="1"/>
  <c r="F5" i="4" a="1"/>
  <c r="F5" i="4" s="1"/>
  <c r="N37" i="6" a="1"/>
  <c r="N37" i="6" s="1"/>
  <c r="N36" i="7" a="1"/>
  <c r="N36" i="7" s="1"/>
  <c r="F13" i="4" a="1"/>
  <c r="F13" i="4" s="1"/>
  <c r="V45" i="6" a="1"/>
  <c r="V45" i="6" s="1"/>
  <c r="F37" i="4" a="1"/>
  <c r="F37" i="4" s="1"/>
  <c r="V6" i="6" a="1"/>
  <c r="V6" i="6" s="1"/>
  <c r="F42" i="6" a="1"/>
  <c r="F42" i="6" s="1"/>
  <c r="F25" i="7" a="1"/>
  <c r="F25" i="7" s="1"/>
  <c r="N13" i="7" a="1"/>
  <c r="N13" i="7" s="1"/>
  <c r="N11" i="6" a="1"/>
  <c r="N11" i="6" s="1"/>
  <c r="N22" i="6" a="1"/>
  <c r="N22" i="6" s="1"/>
  <c r="V17" i="6" a="1"/>
  <c r="V17" i="6" s="1"/>
  <c r="N24" i="7" a="1"/>
  <c r="N24" i="7" s="1"/>
  <c r="F36" i="7" a="1"/>
  <c r="F36" i="7" s="1"/>
  <c r="F15" i="8" a="1"/>
  <c r="F15" i="8" s="1"/>
  <c r="V25" i="6" a="1"/>
  <c r="V25" i="6" s="1"/>
  <c r="F44" i="7" a="1"/>
  <c r="F44" i="7" s="1"/>
  <c r="N32" i="7" a="1"/>
  <c r="N32" i="7" s="1"/>
  <c r="N30" i="6" a="1"/>
  <c r="N30" i="6" s="1"/>
  <c r="F27" i="6" a="1"/>
  <c r="F27" i="6" s="1"/>
  <c r="F33" i="6" a="1"/>
  <c r="F33" i="6" s="1"/>
  <c r="N22" i="7" a="1"/>
  <c r="N22" i="7" s="1"/>
  <c r="V7" i="6" a="1"/>
  <c r="V7" i="6" s="1"/>
  <c r="N20" i="6" a="1"/>
  <c r="N20" i="6" s="1"/>
  <c r="F26" i="7" a="1"/>
  <c r="F26" i="7" s="1"/>
  <c r="F34" i="7" a="1"/>
  <c r="F34" i="7" s="1"/>
  <c r="N12" i="6" a="1"/>
  <c r="N12" i="6" s="1"/>
  <c r="N14" i="7" a="1"/>
  <c r="N14" i="7" s="1"/>
  <c r="V15" i="6" a="1"/>
  <c r="V15" i="6" s="1"/>
  <c r="N23" i="6" a="1"/>
  <c r="N23" i="6" s="1"/>
  <c r="V18" i="6" a="1"/>
  <c r="V18" i="6" s="1"/>
  <c r="N25" i="7" a="1"/>
  <c r="N25" i="7" s="1"/>
  <c r="F37" i="7" a="1"/>
  <c r="F37" i="7" s="1"/>
  <c r="F16" i="8" a="1"/>
  <c r="F16" i="8" s="1"/>
  <c r="V26" i="6" a="1"/>
  <c r="V26" i="6" s="1"/>
  <c r="N31" i="6" a="1"/>
  <c r="N31" i="6" s="1"/>
  <c r="N33" i="7" a="1"/>
  <c r="N33" i="7" s="1"/>
  <c r="F45" i="7" a="1"/>
  <c r="F45" i="7" s="1"/>
  <c r="N3" i="6" a="1"/>
  <c r="N3" i="6" s="1"/>
  <c r="F34" i="6" a="1"/>
  <c r="F34" i="6" s="1"/>
  <c r="N38" i="6" a="1"/>
  <c r="N38" i="6" s="1"/>
  <c r="F49" i="7" a="1"/>
  <c r="F49" i="7" s="1"/>
  <c r="F6" i="4" a="1"/>
  <c r="F6" i="4" s="1"/>
  <c r="V33" i="6" a="1"/>
  <c r="V33" i="6" s="1"/>
  <c r="N37" i="7" a="1"/>
  <c r="N37" i="7" s="1"/>
  <c r="F14" i="4" a="1"/>
  <c r="F14" i="4" s="1"/>
  <c r="V46" i="6" a="1"/>
  <c r="V46" i="6" s="1"/>
  <c r="F6" i="6" a="1"/>
  <c r="F6" i="6" s="1"/>
  <c r="N15" i="7" a="1"/>
  <c r="N15" i="7" s="1"/>
  <c r="V8" i="6" a="1"/>
  <c r="V8" i="6" s="1"/>
  <c r="F27" i="7" a="1"/>
  <c r="F27" i="7" s="1"/>
  <c r="N13" i="6" a="1"/>
  <c r="N13" i="6" s="1"/>
  <c r="N26" i="7" a="1"/>
  <c r="N26" i="7" s="1"/>
  <c r="V19" i="6" a="1"/>
  <c r="V19" i="6" s="1"/>
  <c r="N24" i="6" a="1"/>
  <c r="N24" i="6" s="1"/>
  <c r="F38" i="7" a="1"/>
  <c r="F38" i="7" s="1"/>
  <c r="F17" i="8" a="1"/>
  <c r="F17" i="8" s="1"/>
  <c r="N34" i="7" a="1"/>
  <c r="N34" i="7" s="1"/>
  <c r="F46" i="7" a="1"/>
  <c r="F46" i="7" s="1"/>
  <c r="V27" i="6" a="1"/>
  <c r="V27" i="6" s="1"/>
  <c r="N32" i="6" a="1"/>
  <c r="N32" i="6" s="1"/>
  <c r="N21" i="6" a="1"/>
  <c r="N21" i="6" s="1"/>
  <c r="N23" i="7" a="1"/>
  <c r="N23" i="7" s="1"/>
  <c r="V16" i="6" a="1"/>
  <c r="V16" i="6" s="1"/>
  <c r="F35" i="7" a="1"/>
  <c r="F35" i="7" s="1"/>
  <c r="F35" i="6" a="1"/>
  <c r="F35" i="6" s="1"/>
  <c r="N4" i="6" a="1"/>
  <c r="N4" i="6" s="1"/>
  <c r="N6" i="6" a="1"/>
  <c r="N6" i="6" s="1"/>
  <c r="F37" i="6" a="1"/>
  <c r="F37" i="6" s="1"/>
  <c r="N39" i="6" a="1"/>
  <c r="N39" i="6" s="1"/>
  <c r="F7" i="4" a="1"/>
  <c r="F7" i="4" s="1"/>
  <c r="N38" i="7" a="1"/>
  <c r="N38" i="7" s="1"/>
  <c r="F50" i="7" a="1"/>
  <c r="F50" i="7" s="1"/>
  <c r="V34" i="6" a="1"/>
  <c r="V34" i="6" s="1"/>
  <c r="F7" i="6" a="1"/>
  <c r="F7" i="6" s="1"/>
  <c r="F53" i="7" a="1"/>
  <c r="F53" i="7" s="1"/>
  <c r="N42" i="6" a="1"/>
  <c r="N42" i="6" s="1"/>
  <c r="N41" i="7" a="1"/>
  <c r="N41" i="7" s="1"/>
  <c r="V37" i="6" a="1"/>
  <c r="V37" i="6" s="1"/>
  <c r="F28" i="7" a="1"/>
  <c r="F28" i="7" s="1"/>
  <c r="N16" i="7" a="1"/>
  <c r="N16" i="7" s="1"/>
  <c r="V9" i="6" a="1"/>
  <c r="V9" i="6" s="1"/>
  <c r="N14" i="6" a="1"/>
  <c r="N14" i="6" s="1"/>
  <c r="V20" i="6" a="1"/>
  <c r="V20" i="6" s="1"/>
  <c r="N27" i="7" a="1"/>
  <c r="N27" i="7" s="1"/>
  <c r="F39" i="7" a="1"/>
  <c r="F39" i="7" s="1"/>
  <c r="N25" i="6" a="1"/>
  <c r="N25" i="6" s="1"/>
  <c r="F36" i="6" a="1"/>
  <c r="F36" i="6" s="1"/>
  <c r="N5" i="6" a="1"/>
  <c r="N5" i="6" s="1"/>
  <c r="F38" i="6" a="1"/>
  <c r="F38" i="6" s="1"/>
  <c r="N7" i="6" a="1"/>
  <c r="N7" i="6" s="1"/>
  <c r="F8" i="4" a="1"/>
  <c r="F8" i="4" s="1"/>
  <c r="V35" i="6" a="1"/>
  <c r="V35" i="6" s="1"/>
  <c r="N40" i="6" a="1"/>
  <c r="N40" i="6" s="1"/>
  <c r="N39" i="7" a="1"/>
  <c r="N39" i="7" s="1"/>
  <c r="F51" i="7" a="1"/>
  <c r="F51" i="7" s="1"/>
  <c r="N41" i="6" a="1"/>
  <c r="N41" i="6" s="1"/>
  <c r="V36" i="6" a="1"/>
  <c r="V36" i="6" s="1"/>
  <c r="F9" i="4" a="1"/>
  <c r="F9" i="4" s="1"/>
  <c r="N40" i="7" a="1"/>
  <c r="N40" i="7" s="1"/>
  <c r="F52" i="7" a="1"/>
  <c r="F52" i="7" s="1"/>
  <c r="F65" i="4" a="1"/>
  <c r="F65" i="4" s="1"/>
  <c r="F8" i="6" a="1"/>
  <c r="F8" i="6" s="1"/>
  <c r="N42" i="7" a="1"/>
  <c r="N42" i="7" s="1"/>
  <c r="V38" i="6" a="1"/>
  <c r="V38" i="6" s="1"/>
  <c r="F54" i="7" a="1"/>
  <c r="F54" i="7" s="1"/>
  <c r="N43" i="6" a="1"/>
  <c r="N43" i="6" s="1"/>
  <c r="N17" i="7" a="1"/>
  <c r="N17" i="7" s="1"/>
  <c r="N15" i="6" a="1"/>
  <c r="N15" i="6" s="1"/>
  <c r="V10" i="6" a="1"/>
  <c r="V10" i="6" s="1"/>
  <c r="F29" i="7" a="1"/>
  <c r="F29" i="7" s="1"/>
  <c r="F11" i="8" a="1"/>
  <c r="F11" i="8" s="1"/>
  <c r="N28" i="7" a="1"/>
  <c r="N28" i="7" s="1"/>
  <c r="V21" i="6" a="1"/>
  <c r="V21" i="6" s="1"/>
  <c r="N26" i="6" a="1"/>
  <c r="N26" i="6" s="1"/>
  <c r="F40" i="7" a="1"/>
  <c r="F40" i="7" s="1"/>
  <c r="F39" i="6" a="1"/>
  <c r="F39" i="6" s="1"/>
  <c r="N8" i="6" a="1"/>
  <c r="N8" i="6" s="1"/>
  <c r="F9" i="6" a="1"/>
  <c r="F9" i="6" s="1"/>
  <c r="V39" i="6" a="1"/>
  <c r="V39" i="6" s="1"/>
  <c r="N44" i="6" a="1"/>
  <c r="N44" i="6" s="1"/>
  <c r="N43" i="7" a="1"/>
  <c r="N43" i="7" s="1"/>
  <c r="F55" i="7" a="1"/>
  <c r="F55" i="7" s="1"/>
  <c r="V11" i="6" a="1"/>
  <c r="V11" i="6" s="1"/>
  <c r="N16" i="6" a="1"/>
  <c r="N16" i="6" s="1"/>
  <c r="F30" i="7" a="1"/>
  <c r="F30" i="7" s="1"/>
  <c r="N18" i="7" a="1"/>
  <c r="N18" i="7" s="1"/>
  <c r="F12" i="8" a="1"/>
  <c r="F12" i="8" s="1"/>
  <c r="F41" i="7" a="1"/>
  <c r="F41" i="7" s="1"/>
  <c r="V22" i="6" a="1"/>
  <c r="V22" i="6" s="1"/>
  <c r="N27" i="6" a="1"/>
  <c r="N27" i="6" s="1"/>
  <c r="N29" i="7" a="1"/>
  <c r="N29" i="7" s="1"/>
  <c r="N9" i="6" a="1"/>
  <c r="N9" i="6" s="1"/>
  <c r="F40" i="6" a="1"/>
  <c r="F40" i="6" s="1"/>
  <c r="O3" i="26"/>
  <c r="O3" i="25"/>
</calcChain>
</file>

<file path=xl/sharedStrings.xml><?xml version="1.0" encoding="utf-8"?>
<sst xmlns="http://schemas.openxmlformats.org/spreadsheetml/2006/main" count="9676" uniqueCount="1882">
  <si>
    <t>5.七戸十和田駅→芋久保経由→十和田方面と同じ</t>
  </si>
  <si>
    <t>6.十和田→七戸十和田駅→野辺地方面と同じ</t>
  </si>
  <si>
    <t>十和田～八戸　往と同じ</t>
  </si>
  <si>
    <t>十丁目</t>
  </si>
  <si>
    <t>3.野辺地→七戸十和田駅→十和田方面と同じ</t>
  </si>
  <si>
    <t>八丁目</t>
  </si>
  <si>
    <t>官庁街通</t>
  </si>
  <si>
    <t>十和田市中央</t>
  </si>
  <si>
    <t>三丁目</t>
  </si>
  <si>
    <t>一丁目</t>
  </si>
  <si>
    <t>東四番町</t>
  </si>
  <si>
    <t>中央モータースクール</t>
  </si>
  <si>
    <t>稲吉</t>
  </si>
  <si>
    <t>三本木営業所</t>
  </si>
  <si>
    <t>青果市場前</t>
  </si>
  <si>
    <t>畜産農協前</t>
  </si>
  <si>
    <t>喜多美町入口</t>
  </si>
  <si>
    <t>折茂</t>
  </si>
  <si>
    <t>川原新田</t>
  </si>
  <si>
    <t>六戸高屋敷</t>
  </si>
  <si>
    <t>六戸局前</t>
  </si>
  <si>
    <t>六戸中央</t>
  </si>
  <si>
    <t>犬落瀬</t>
  </si>
  <si>
    <t>高見</t>
  </si>
  <si>
    <t>林</t>
  </si>
  <si>
    <t>洗平</t>
  </si>
  <si>
    <t>新敷</t>
  </si>
  <si>
    <t>阿光坊</t>
  </si>
  <si>
    <t>下阿光坊</t>
  </si>
  <si>
    <t>下田中学校前</t>
  </si>
  <si>
    <t>木内々</t>
  </si>
  <si>
    <t>下田診療所</t>
  </si>
  <si>
    <t>東下田</t>
  </si>
  <si>
    <t>百石中央</t>
  </si>
  <si>
    <t>おいらせ病院前</t>
  </si>
  <si>
    <t>市川高屋敷</t>
  </si>
  <si>
    <t>多賀台団地前</t>
  </si>
  <si>
    <t>赤畑</t>
  </si>
  <si>
    <t>尻引</t>
  </si>
  <si>
    <t>陸奥市川駅通</t>
  </si>
  <si>
    <t>前山</t>
  </si>
  <si>
    <t>桔梗野小学校通</t>
  </si>
  <si>
    <t>桔梗野</t>
  </si>
  <si>
    <t>陸上自衛隊前</t>
  </si>
  <si>
    <t>松ヶ丘</t>
  </si>
  <si>
    <t>西霊園入口</t>
  </si>
  <si>
    <t>高舘</t>
  </si>
  <si>
    <t>見立山</t>
  </si>
  <si>
    <t>小田</t>
  </si>
  <si>
    <t>河原木</t>
  </si>
  <si>
    <t>下長</t>
  </si>
  <si>
    <t>千田</t>
  </si>
  <si>
    <t>長苗代</t>
  </si>
  <si>
    <t>内舟渡</t>
  </si>
  <si>
    <t>緑ヶ丘</t>
  </si>
  <si>
    <t>西売市</t>
  </si>
  <si>
    <t>南売市</t>
  </si>
  <si>
    <t>桜木町</t>
  </si>
  <si>
    <t>新荒町</t>
  </si>
  <si>
    <t>荒町</t>
  </si>
  <si>
    <t>二十三日町</t>
  </si>
  <si>
    <t>十三日町</t>
  </si>
  <si>
    <t>ラピア</t>
  </si>
  <si>
    <t>2.十和田→三沢方面と同じ</t>
  </si>
  <si>
    <t>三本木営業所（回送用）</t>
  </si>
  <si>
    <t>ひがし野団地</t>
  </si>
  <si>
    <t>工業高校</t>
  </si>
  <si>
    <t>北里大学通</t>
  </si>
  <si>
    <t>藤高農場</t>
  </si>
  <si>
    <t>高清水本村</t>
  </si>
  <si>
    <t>高清水</t>
  </si>
  <si>
    <t>三農校前</t>
  </si>
  <si>
    <t>古里</t>
  </si>
  <si>
    <t>堀切</t>
  </si>
  <si>
    <t>七百</t>
  </si>
  <si>
    <t>根古橋</t>
  </si>
  <si>
    <t>たての台団地入口</t>
  </si>
  <si>
    <t>柳沢</t>
  </si>
  <si>
    <t>大曲小学校前</t>
  </si>
  <si>
    <t>大曲試験場</t>
  </si>
  <si>
    <t>晴ヶ丘</t>
  </si>
  <si>
    <t>春日台</t>
  </si>
  <si>
    <t>大町二丁目</t>
  </si>
  <si>
    <t>中央三丁目</t>
  </si>
  <si>
    <t>大通</t>
  </si>
  <si>
    <t>アメリカ広場</t>
  </si>
  <si>
    <t>三沢中央</t>
  </si>
  <si>
    <t>中央四丁目</t>
  </si>
  <si>
    <t>上下水道庁舎前</t>
  </si>
  <si>
    <t>桜町</t>
  </si>
  <si>
    <t>三沢高校前</t>
  </si>
  <si>
    <t>三高正門前</t>
  </si>
  <si>
    <t>三高前</t>
  </si>
  <si>
    <t>南小学校通</t>
  </si>
  <si>
    <t>並木</t>
  </si>
  <si>
    <t>三沢商業高校入口</t>
  </si>
  <si>
    <t>六戸高校前</t>
  </si>
  <si>
    <t>東吾郷</t>
  </si>
  <si>
    <t>南小学校前</t>
  </si>
  <si>
    <t>西並木</t>
  </si>
  <si>
    <t>三高通</t>
  </si>
  <si>
    <t>西穂並</t>
  </si>
  <si>
    <t>三農校前（校舎前）</t>
  </si>
  <si>
    <t>三沢空港通</t>
  </si>
  <si>
    <t>岡三沢市営住宅前</t>
  </si>
  <si>
    <t>岡三沢</t>
  </si>
  <si>
    <t>岡三沢小学校前</t>
  </si>
  <si>
    <t>三沢郵便局前</t>
  </si>
  <si>
    <t>馬門温泉</t>
  </si>
  <si>
    <t>スキー場前</t>
  </si>
  <si>
    <t>馬門温泉通</t>
  </si>
  <si>
    <t>馬門温泉入口</t>
  </si>
  <si>
    <t>柴崎</t>
  </si>
  <si>
    <t>馬門温泉口</t>
  </si>
  <si>
    <t>馬門小学校前</t>
  </si>
  <si>
    <t>馬門</t>
  </si>
  <si>
    <t>港湾前</t>
  </si>
  <si>
    <t>野辺地案内所</t>
  </si>
  <si>
    <t>馬門道</t>
  </si>
  <si>
    <t>裁判所前</t>
  </si>
  <si>
    <t>新町通</t>
  </si>
  <si>
    <t>野辺地中央</t>
  </si>
  <si>
    <t>下町</t>
  </si>
  <si>
    <t>野辺地病院前</t>
  </si>
  <si>
    <t>野辺地駅前</t>
  </si>
  <si>
    <t>松ノ木平</t>
  </si>
  <si>
    <t>中屋敷入口</t>
  </si>
  <si>
    <t>清水目</t>
  </si>
  <si>
    <t>石坂</t>
  </si>
  <si>
    <t>ちびき病院</t>
  </si>
  <si>
    <t>千曳</t>
  </si>
  <si>
    <t>尾山入口</t>
  </si>
  <si>
    <t>南平入口</t>
  </si>
  <si>
    <t>後平</t>
  </si>
  <si>
    <t>上坪</t>
  </si>
  <si>
    <t>坪</t>
  </si>
  <si>
    <t>黄金</t>
  </si>
  <si>
    <t>小又入口</t>
  </si>
  <si>
    <t>道ノ上</t>
  </si>
  <si>
    <t>七戸町役場前</t>
  </si>
  <si>
    <t>長下</t>
  </si>
  <si>
    <t>中野</t>
  </si>
  <si>
    <t>営農大学前</t>
  </si>
  <si>
    <t>七戸町文化村前</t>
  </si>
  <si>
    <t>七戸十和田駅</t>
  </si>
  <si>
    <t>道の駅しちのへ</t>
  </si>
  <si>
    <t>七戸東栄前</t>
  </si>
  <si>
    <t>変電所前</t>
  </si>
  <si>
    <t>七戸案内所</t>
  </si>
  <si>
    <t>笊田川久保</t>
  </si>
  <si>
    <t>七戸病院前</t>
  </si>
  <si>
    <t>七戸公民館</t>
  </si>
  <si>
    <t>七戸中央</t>
  </si>
  <si>
    <t>小川町</t>
  </si>
  <si>
    <t>川向</t>
  </si>
  <si>
    <t>七高前</t>
  </si>
  <si>
    <t>川去</t>
  </si>
  <si>
    <t>北野</t>
  </si>
  <si>
    <t>池ノ平</t>
  </si>
  <si>
    <t>洞内</t>
  </si>
  <si>
    <t>南洞内</t>
  </si>
  <si>
    <t>真登地</t>
  </si>
  <si>
    <t>北井戸頭</t>
  </si>
  <si>
    <t>井戸頭</t>
  </si>
  <si>
    <t>土手山</t>
  </si>
  <si>
    <t>七郷入口</t>
  </si>
  <si>
    <t>元町</t>
  </si>
  <si>
    <t>十和田市現代美術館前</t>
  </si>
  <si>
    <t>市役所前（十和田）</t>
  </si>
  <si>
    <t>中央病院</t>
  </si>
  <si>
    <t>東五番町</t>
  </si>
  <si>
    <t>東十五番町</t>
  </si>
  <si>
    <t>日の出町</t>
  </si>
  <si>
    <t>東池ノ平</t>
  </si>
  <si>
    <t>西芋久保</t>
  </si>
  <si>
    <t>芋久保</t>
  </si>
  <si>
    <t>大沢田本村</t>
  </si>
  <si>
    <t>大沢田入口</t>
  </si>
  <si>
    <t>洞内本村</t>
  </si>
  <si>
    <t>法身塚通</t>
  </si>
  <si>
    <t>新青森駅</t>
  </si>
  <si>
    <t>県庁通</t>
  </si>
  <si>
    <t>青森駅前</t>
  </si>
  <si>
    <t>ＮＴＴ青森支店前</t>
  </si>
  <si>
    <t>文化会館前</t>
  </si>
  <si>
    <t>堤橋</t>
  </si>
  <si>
    <t>栄町二丁目</t>
  </si>
  <si>
    <t>岡造道一丁目</t>
  </si>
  <si>
    <t>南造道</t>
  </si>
  <si>
    <t>県病通</t>
  </si>
  <si>
    <t>八重田通り</t>
  </si>
  <si>
    <t>東跨線橋</t>
  </si>
  <si>
    <t>後萢通</t>
  </si>
  <si>
    <t>農協通り</t>
  </si>
  <si>
    <t>滝沢入口</t>
  </si>
  <si>
    <t>七高入口</t>
  </si>
  <si>
    <t>駅通</t>
  </si>
  <si>
    <t>8.十和田市中央→芋久保経由→七戸十和田駅と同じ</t>
  </si>
  <si>
    <t>東病院前</t>
  </si>
  <si>
    <t>工場団地</t>
  </si>
  <si>
    <t>稲生団地</t>
  </si>
  <si>
    <t>東中学校前</t>
  </si>
  <si>
    <t>三木野公園前</t>
  </si>
  <si>
    <t>初田</t>
  </si>
  <si>
    <t>東十一番町</t>
  </si>
  <si>
    <t>合同庁舎前</t>
  </si>
  <si>
    <t>北園小学校前</t>
  </si>
  <si>
    <t>北園</t>
  </si>
  <si>
    <t>西北園</t>
  </si>
  <si>
    <t>長根尻入口</t>
  </si>
  <si>
    <t>六郷</t>
  </si>
  <si>
    <t>西小学校</t>
  </si>
  <si>
    <t>八郷</t>
  </si>
  <si>
    <t>深持入口</t>
  </si>
  <si>
    <t>佐井幅</t>
  </si>
  <si>
    <t>中掫</t>
  </si>
  <si>
    <t>西高入口</t>
  </si>
  <si>
    <t>太田</t>
  </si>
  <si>
    <t>十和田西高前</t>
  </si>
  <si>
    <t>二ツ家</t>
  </si>
  <si>
    <t>沢田</t>
  </si>
  <si>
    <t>舘入口</t>
  </si>
  <si>
    <t>和野</t>
  </si>
  <si>
    <t>上沢田口</t>
  </si>
  <si>
    <t>奥入瀬ろまんパーク</t>
  </si>
  <si>
    <t>新川原</t>
  </si>
  <si>
    <t>法量</t>
  </si>
  <si>
    <t>山口</t>
  </si>
  <si>
    <t>漆畑入口</t>
  </si>
  <si>
    <t>冷水入口</t>
  </si>
  <si>
    <t>百目木</t>
  </si>
  <si>
    <t>立石</t>
  </si>
  <si>
    <t>十二里</t>
  </si>
  <si>
    <t>夏間沢</t>
  </si>
  <si>
    <t>片貝沢本村</t>
  </si>
  <si>
    <t>片貝沢</t>
  </si>
  <si>
    <t>渕沢</t>
  </si>
  <si>
    <t>桂月橋</t>
  </si>
  <si>
    <t>蔦温泉入口</t>
  </si>
  <si>
    <t>焼山</t>
  </si>
  <si>
    <t>渓流館前</t>
  </si>
  <si>
    <t>両泉寺</t>
  </si>
  <si>
    <t>小沢口</t>
  </si>
  <si>
    <t>町立体育館前</t>
  </si>
  <si>
    <t>もみのき学園</t>
  </si>
  <si>
    <t>七戸小学校</t>
  </si>
  <si>
    <t>乙供</t>
  </si>
  <si>
    <t>21.野辺地線（乙供～三高）</t>
  </si>
  <si>
    <t>乙供元町</t>
  </si>
  <si>
    <t>朝日団地</t>
  </si>
  <si>
    <t>石沢</t>
  </si>
  <si>
    <t>一本木</t>
  </si>
  <si>
    <t>東天間</t>
  </si>
  <si>
    <t>天間</t>
  </si>
  <si>
    <t>西天間</t>
  </si>
  <si>
    <t>十字路</t>
  </si>
  <si>
    <t>桜木</t>
  </si>
  <si>
    <t>団地前</t>
  </si>
  <si>
    <t>21.野辺地線（榎林三高スクール）</t>
  </si>
  <si>
    <t>榎林</t>
  </si>
  <si>
    <t>花松</t>
  </si>
  <si>
    <t>野崎</t>
  </si>
  <si>
    <t>長沢</t>
  </si>
  <si>
    <t>福祉センター入口</t>
  </si>
  <si>
    <t>西高見</t>
  </si>
  <si>
    <t>3.池ノ平・岡三沢六高校</t>
  </si>
  <si>
    <t>舘野公園前</t>
  </si>
  <si>
    <t>立崎</t>
  </si>
  <si>
    <t>牛鍵</t>
  </si>
  <si>
    <t>早坂入口</t>
  </si>
  <si>
    <t>大洞入口</t>
  </si>
  <si>
    <t>新山</t>
  </si>
  <si>
    <t>北新山</t>
  </si>
  <si>
    <t>上北小前</t>
  </si>
  <si>
    <t>病院通</t>
  </si>
  <si>
    <t>上北町駅</t>
  </si>
  <si>
    <t>上北駅通</t>
  </si>
  <si>
    <t>小川原湖通</t>
  </si>
  <si>
    <t>湖畔桟橋前</t>
  </si>
  <si>
    <t>したかわむかい</t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</si>
  <si>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1"/>
  </si>
  <si>
    <t>6.十和田→七戸十和田駅→野辺地方面と同じ</t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</si>
  <si>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1"/>
  </si>
  <si>
    <t>十和田～八戸　往と同じ</t>
    <phoneticPr fontId="3"/>
  </si>
  <si>
    <t>8.十和田八戸線　内舟渡.標柱1</t>
    <rPh sb="9" eb="10">
      <t>ナイ</t>
    </rPh>
    <rPh sb="10" eb="11">
      <t>フネ</t>
    </rPh>
    <rPh sb="11" eb="12">
      <t>ワタリ</t>
    </rPh>
    <phoneticPr fontId="3"/>
  </si>
  <si>
    <t>8.十和田八戸線　内舟渡.標柱2</t>
    <phoneticPr fontId="3"/>
  </si>
  <si>
    <t>さかえまち</t>
    <phoneticPr fontId="3"/>
  </si>
  <si>
    <t>8.十和田八戸線　八戸市民病院.標柱１だけ</t>
    <rPh sb="2" eb="5">
      <t>トワダ</t>
    </rPh>
    <rPh sb="5" eb="7">
      <t>ハチノヘ</t>
    </rPh>
    <rPh sb="7" eb="8">
      <t>セン</t>
    </rPh>
    <rPh sb="9" eb="13">
      <t>ハチノヘシミン</t>
    </rPh>
    <rPh sb="13" eb="15">
      <t>ビョウイン</t>
    </rPh>
    <rPh sb="16" eb="18">
      <t>ヒョウチュウ</t>
    </rPh>
    <phoneticPr fontId="3"/>
  </si>
  <si>
    <t>みどりまち</t>
    <phoneticPr fontId="3"/>
  </si>
  <si>
    <t>6.十和田→七戸十和田駅→野辺地方面と同じ</t>
    <rPh sb="19" eb="20">
      <t>オナ</t>
    </rPh>
    <phoneticPr fontId="1"/>
  </si>
  <si>
    <t>2.十和田→三沢方面と同じ</t>
    <phoneticPr fontId="4"/>
  </si>
  <si>
    <t>2.十和田→三沢方面と同じ</t>
    <phoneticPr fontId="3"/>
  </si>
  <si>
    <t>三沢駅標柱1だけ</t>
    <rPh sb="0" eb="2">
      <t>ミサワ</t>
    </rPh>
    <rPh sb="2" eb="3">
      <t>エキ</t>
    </rPh>
    <rPh sb="3" eb="5">
      <t>ヒョウチュウ</t>
    </rPh>
    <phoneticPr fontId="3"/>
  </si>
  <si>
    <t>こうこうとおり</t>
    <phoneticPr fontId="3"/>
  </si>
  <si>
    <t>三沢高校前標柱１だけ</t>
    <rPh sb="0" eb="2">
      <t>ミサワ</t>
    </rPh>
    <rPh sb="2" eb="4">
      <t>コウコウ</t>
    </rPh>
    <rPh sb="4" eb="5">
      <t>マエ</t>
    </rPh>
    <rPh sb="5" eb="7">
      <t>ヒョウチュウ</t>
    </rPh>
    <phoneticPr fontId="4"/>
  </si>
  <si>
    <t>三沢</t>
    <rPh sb="0" eb="2">
      <t>ミサワ</t>
    </rPh>
    <phoneticPr fontId="3"/>
  </si>
  <si>
    <t>3.野辺地→七戸十和田駅→十和田方面と同じ</t>
    <phoneticPr fontId="3"/>
  </si>
  <si>
    <t>5.七戸十和田駅→芋久保経由→十和田方面と同じ</t>
    <phoneticPr fontId="3"/>
  </si>
  <si>
    <t>十和田</t>
    <rPh sb="0" eb="3">
      <t>トワダ</t>
    </rPh>
    <phoneticPr fontId="3"/>
  </si>
  <si>
    <t>野辺地</t>
    <rPh sb="0" eb="3">
      <t>ノヘジ</t>
    </rPh>
    <phoneticPr fontId="3"/>
  </si>
  <si>
    <t>しんまちにちょうめ</t>
    <phoneticPr fontId="3"/>
  </si>
  <si>
    <t>青森市役所標柱１だけ</t>
    <rPh sb="0" eb="2">
      <t>アオモリ</t>
    </rPh>
    <rPh sb="2" eb="5">
      <t>シヤクショ</t>
    </rPh>
    <rPh sb="5" eb="7">
      <t>ヒョウチュウ</t>
    </rPh>
    <phoneticPr fontId="3"/>
  </si>
  <si>
    <t>冬、3野辺地線スクール</t>
    <rPh sb="0" eb="1">
      <t>フユ</t>
    </rPh>
    <rPh sb="3" eb="6">
      <t>ノヘジ</t>
    </rPh>
    <rPh sb="6" eb="7">
      <t>セン</t>
    </rPh>
    <phoneticPr fontId="3"/>
  </si>
  <si>
    <t>4.青森→(七戸十和田駅)→十和田方面</t>
    <rPh sb="2" eb="4">
      <t>アオモリ</t>
    </rPh>
    <rPh sb="6" eb="12">
      <t>シチノヘトワダエキ</t>
    </rPh>
    <rPh sb="14" eb="17">
      <t>トワダ</t>
    </rPh>
    <rPh sb="17" eb="19">
      <t>ホウメン</t>
    </rPh>
    <phoneticPr fontId="3"/>
  </si>
  <si>
    <t>7.十和田→(七戸十和田駅)→青森方面</t>
    <rPh sb="2" eb="6">
      <t>トワダヤジルシ</t>
    </rPh>
    <rPh sb="7" eb="13">
      <t>シチノヘトワダエキ</t>
    </rPh>
    <rPh sb="15" eb="17">
      <t>アオモリ</t>
    </rPh>
    <rPh sb="17" eb="19">
      <t>ホウメン</t>
    </rPh>
    <phoneticPr fontId="3"/>
  </si>
  <si>
    <t>青森</t>
    <rPh sb="0" eb="2">
      <t>アオモリ</t>
    </rPh>
    <phoneticPr fontId="3"/>
  </si>
  <si>
    <t>冬限定</t>
    <rPh sb="0" eb="1">
      <t>フユ</t>
    </rPh>
    <rPh sb="1" eb="3">
      <t>ゲンテイ</t>
    </rPh>
    <phoneticPr fontId="3"/>
  </si>
  <si>
    <t>冬、6野辺地線スクール</t>
    <rPh sb="0" eb="1">
      <t>フユ</t>
    </rPh>
    <rPh sb="3" eb="6">
      <t>ノヘジ</t>
    </rPh>
    <rPh sb="6" eb="7">
      <t>セン</t>
    </rPh>
    <phoneticPr fontId="3"/>
  </si>
  <si>
    <t>小稲</t>
  </si>
  <si>
    <t>十和田中入口</t>
  </si>
  <si>
    <t>北小林</t>
  </si>
  <si>
    <t>南小林</t>
  </si>
  <si>
    <t>小林</t>
  </si>
  <si>
    <t>相坂変電所前</t>
  </si>
  <si>
    <t>農事試験場前</t>
  </si>
  <si>
    <t>大和入口</t>
  </si>
  <si>
    <t>大和</t>
  </si>
  <si>
    <t>大和北</t>
  </si>
  <si>
    <t>イオンスーパーセンター十和田店</t>
  </si>
  <si>
    <t>大和田養魚場前</t>
  </si>
  <si>
    <t>六日町入口</t>
  </si>
  <si>
    <t>六日町</t>
  </si>
  <si>
    <t>喜多美町</t>
  </si>
  <si>
    <t>9.六日町・東病院(復路)</t>
    <rPh sb="10" eb="12">
      <t>フクロ</t>
    </rPh>
    <phoneticPr fontId="3"/>
  </si>
  <si>
    <t>9.六日町・東病院(往路)</t>
    <rPh sb="10" eb="12">
      <t>オウロ</t>
    </rPh>
    <phoneticPr fontId="3"/>
  </si>
  <si>
    <t>5.立崎線(往路)</t>
    <rPh sb="6" eb="8">
      <t>オウロ</t>
    </rPh>
    <phoneticPr fontId="3"/>
  </si>
  <si>
    <t>5.立崎線(復路)</t>
    <rPh sb="6" eb="8">
      <t>フクロ</t>
    </rPh>
    <phoneticPr fontId="3"/>
  </si>
  <si>
    <t>中村</t>
  </si>
  <si>
    <t>水喰</t>
  </si>
  <si>
    <t>南野田頭</t>
  </si>
  <si>
    <t>豊栄</t>
  </si>
  <si>
    <t>滝沢</t>
  </si>
  <si>
    <t>巴蘭</t>
  </si>
  <si>
    <t>南巴蘭</t>
  </si>
  <si>
    <t>漆玉入口</t>
  </si>
  <si>
    <t>甲地</t>
  </si>
  <si>
    <t>南甲地</t>
  </si>
  <si>
    <t>長久保入口</t>
  </si>
  <si>
    <t>甲地入口</t>
  </si>
  <si>
    <t>花向橋</t>
  </si>
  <si>
    <t>上北町駅南口</t>
  </si>
  <si>
    <t>菩提寺</t>
  </si>
  <si>
    <t>虫神</t>
  </si>
  <si>
    <t>岡沼</t>
  </si>
  <si>
    <t>沖山</t>
  </si>
  <si>
    <t>11.中村三高(往路)</t>
  </si>
  <si>
    <t>北甲地</t>
  </si>
  <si>
    <t>南水喰</t>
  </si>
  <si>
    <t>11.中村三高(復路)</t>
  </si>
  <si>
    <t>相坂</t>
  </si>
  <si>
    <t>藤島</t>
  </si>
  <si>
    <t>和島入口</t>
  </si>
  <si>
    <t>野月</t>
  </si>
  <si>
    <t>石倉</t>
  </si>
  <si>
    <t>下米田</t>
  </si>
  <si>
    <t>米田</t>
  </si>
  <si>
    <t>万内</t>
  </si>
  <si>
    <t>下平</t>
  </si>
  <si>
    <t>清瀬</t>
  </si>
  <si>
    <t>大不動</t>
  </si>
  <si>
    <t>杉ノ木</t>
  </si>
  <si>
    <t>明戸</t>
  </si>
  <si>
    <t>平山</t>
  </si>
  <si>
    <t>柏木</t>
  </si>
  <si>
    <t>笊畑</t>
  </si>
  <si>
    <t>長下入口</t>
  </si>
  <si>
    <t>森ノ越</t>
  </si>
  <si>
    <t>長下集会所前</t>
  </si>
  <si>
    <t>長下南口</t>
  </si>
  <si>
    <t>指久保</t>
  </si>
  <si>
    <t>10.万内線(往路)</t>
  </si>
  <si>
    <t>10.万内線(復路)</t>
  </si>
  <si>
    <t>吾郷</t>
  </si>
  <si>
    <t>西吾郷</t>
  </si>
  <si>
    <t>赤沼入口</t>
  </si>
  <si>
    <t>赤沼</t>
  </si>
  <si>
    <t>上川原</t>
  </si>
  <si>
    <t>三日市川原</t>
  </si>
  <si>
    <t>三日市</t>
  </si>
  <si>
    <t>新屋敷</t>
  </si>
  <si>
    <t>下洗</t>
  </si>
  <si>
    <t>西高通</t>
  </si>
  <si>
    <t>8.赤沼経由西高線(往路)</t>
  </si>
  <si>
    <t>8.赤沼経由西高線(復路)</t>
  </si>
  <si>
    <t>北一本木</t>
  </si>
  <si>
    <t>馬込</t>
  </si>
  <si>
    <t>上笹橋</t>
  </si>
  <si>
    <t>坂下町</t>
  </si>
  <si>
    <t>外蛯沢</t>
  </si>
  <si>
    <t>運動公園通</t>
  </si>
  <si>
    <t>運動公園入口</t>
  </si>
  <si>
    <t>長崎</t>
  </si>
  <si>
    <t>蒼前</t>
  </si>
  <si>
    <t>15.乙供甲地線(往路)</t>
  </si>
  <si>
    <t>15.乙供甲地線(復路)</t>
  </si>
  <si>
    <t>東榎林</t>
  </si>
  <si>
    <t>蛯沢中央</t>
  </si>
  <si>
    <t>西保戸沢</t>
  </si>
  <si>
    <t>保戸沢</t>
  </si>
  <si>
    <t>乙部</t>
  </si>
  <si>
    <t>野田頭</t>
  </si>
  <si>
    <t>16.榎林六ヶ所線(往路)</t>
  </si>
  <si>
    <t>16.榎林六ヶ所線(復路)</t>
  </si>
  <si>
    <t>甲地小学校前</t>
  </si>
  <si>
    <t>長久保東口</t>
  </si>
  <si>
    <t>蓼内入口</t>
  </si>
  <si>
    <t>土橋</t>
  </si>
  <si>
    <t>徳万舘</t>
  </si>
  <si>
    <t>舟ヶ沢</t>
  </si>
  <si>
    <t>鶴ヶ崎</t>
  </si>
  <si>
    <t>17.舟ヶ沢線(往路)</t>
  </si>
  <si>
    <t>17.舟ヶ沢線(復路)</t>
    <rPh sb="8" eb="10">
      <t>フクロ</t>
    </rPh>
    <phoneticPr fontId="3"/>
  </si>
  <si>
    <t>1.三沢→十和田方面と同じ</t>
  </si>
  <si>
    <t>1.三沢→十和田方面と同じ</t>
    <phoneticPr fontId="3"/>
  </si>
  <si>
    <t>三沢案内所</t>
  </si>
  <si>
    <t>小松ヶ丘西口</t>
  </si>
  <si>
    <t>公園前</t>
  </si>
  <si>
    <t>小松ヶ丘中央</t>
  </si>
  <si>
    <t>小松ヶ丘南</t>
  </si>
  <si>
    <t>小松ヶ丘入口</t>
  </si>
  <si>
    <t>清水町</t>
  </si>
  <si>
    <t>東駒沢</t>
  </si>
  <si>
    <t>西駒沢</t>
  </si>
  <si>
    <t>平畑</t>
  </si>
  <si>
    <t>姉沼</t>
  </si>
  <si>
    <t>南小川原</t>
  </si>
  <si>
    <t>小川原駅</t>
  </si>
  <si>
    <t>下沼崎</t>
  </si>
  <si>
    <t>湖水口</t>
  </si>
  <si>
    <t>道の駅おがわら湖</t>
  </si>
  <si>
    <t>下旭町</t>
  </si>
  <si>
    <t>東上野</t>
  </si>
  <si>
    <t>上野</t>
  </si>
  <si>
    <t>上野保育園前</t>
  </si>
  <si>
    <t>西上野</t>
  </si>
  <si>
    <t>堺ノ沢</t>
  </si>
  <si>
    <t>才市田</t>
  </si>
  <si>
    <t>東徳万才</t>
  </si>
  <si>
    <t>徳万才</t>
  </si>
  <si>
    <t>東大浦</t>
  </si>
  <si>
    <t>大浦</t>
  </si>
  <si>
    <t>西大浦</t>
  </si>
  <si>
    <t>赤平</t>
  </si>
  <si>
    <t>40.700757</t>
  </si>
  <si>
    <t>141.189269</t>
  </si>
  <si>
    <t>戸舘</t>
  </si>
  <si>
    <t>新舘</t>
  </si>
  <si>
    <t>あすなろ温泉前</t>
  </si>
  <si>
    <t>笊田</t>
  </si>
  <si>
    <t>30.上北線・七案～三案(往路)</t>
  </si>
  <si>
    <t>40.700789</t>
  </si>
  <si>
    <t>141.189216</t>
  </si>
  <si>
    <t>公園通</t>
  </si>
  <si>
    <t>30.上北線・七案～三案(復路)</t>
    <rPh sb="13" eb="15">
      <t>フクロ</t>
    </rPh>
    <phoneticPr fontId="1"/>
  </si>
  <si>
    <t>30.上北線・七案～三案(復路)</t>
  </si>
  <si>
    <t>つちはし</t>
  </si>
  <si>
    <t>はちまん</t>
    <phoneticPr fontId="3"/>
  </si>
  <si>
    <t>十和田～八戸　復と同じ</t>
    <rPh sb="7" eb="8">
      <t>フク</t>
    </rPh>
    <phoneticPr fontId="3"/>
  </si>
  <si>
    <t>22.三沢百石(往路)</t>
  </si>
  <si>
    <t>幸町一丁目</t>
  </si>
  <si>
    <t>西浜三沢</t>
  </si>
  <si>
    <t>浜三沢</t>
  </si>
  <si>
    <t>東浜三沢</t>
  </si>
  <si>
    <t>二中前</t>
  </si>
  <si>
    <t>大津三丁目</t>
  </si>
  <si>
    <t>大津四丁目</t>
  </si>
  <si>
    <t>鹿中</t>
  </si>
  <si>
    <t>南鹿中</t>
  </si>
  <si>
    <t>三川目小学校前</t>
  </si>
  <si>
    <t>三沢漁港入口</t>
  </si>
  <si>
    <t>三川目</t>
  </si>
  <si>
    <t>北二川目</t>
  </si>
  <si>
    <t>二川目</t>
  </si>
  <si>
    <t>二川目局前</t>
  </si>
  <si>
    <t>南二川目</t>
  </si>
  <si>
    <t>甲洋小学校</t>
  </si>
  <si>
    <t>北一川目</t>
  </si>
  <si>
    <t>一川目</t>
  </si>
  <si>
    <t>南一川目</t>
  </si>
  <si>
    <t>豊栄入口</t>
  </si>
  <si>
    <t>百石中学校前</t>
  </si>
  <si>
    <t>黒坂団地</t>
  </si>
  <si>
    <t>洋光台北口</t>
  </si>
  <si>
    <t>洋光台中央</t>
  </si>
  <si>
    <t>洋光台南口</t>
  </si>
  <si>
    <t>日ヶ久保</t>
  </si>
  <si>
    <t>保健福祉センター</t>
  </si>
  <si>
    <t>石田温泉病院前</t>
  </si>
  <si>
    <t>22.三沢百石(復路)</t>
    <rPh sb="8" eb="10">
      <t>フクロ</t>
    </rPh>
    <phoneticPr fontId="1"/>
  </si>
  <si>
    <t>しやくしょまえ</t>
  </si>
  <si>
    <t>みさわゆうびんきょくまえ</t>
  </si>
  <si>
    <t>みさわちゅうおう</t>
  </si>
  <si>
    <t>おかみさわしょうがっこうまえ</t>
  </si>
  <si>
    <t>おかみさわ</t>
  </si>
  <si>
    <t>おかみさわしえいじゅうたくまえ</t>
  </si>
  <si>
    <t>みさわくうこうどおり</t>
  </si>
  <si>
    <t>にしはまみさわ</t>
  </si>
  <si>
    <t>のうきょうまえ</t>
  </si>
  <si>
    <t>はまみさわ</t>
  </si>
  <si>
    <t>ひがしはまみさわ</t>
  </si>
  <si>
    <t>にちゅうまえ</t>
  </si>
  <si>
    <t>おおつさんちょうめ</t>
  </si>
  <si>
    <t>おおつよんちょうめ</t>
  </si>
  <si>
    <t>しかなか</t>
  </si>
  <si>
    <t>みなみしかなか</t>
  </si>
  <si>
    <t>みかわめしょうがっこうまえ</t>
  </si>
  <si>
    <t>みさわぎょこういりぐち</t>
  </si>
  <si>
    <t>みかわめ</t>
  </si>
  <si>
    <t>ふたかわめ</t>
  </si>
  <si>
    <t>ふたかわめきょくまえ</t>
  </si>
  <si>
    <t>みなみふたかわめ</t>
  </si>
  <si>
    <t>こうようしょうがっこう</t>
  </si>
  <si>
    <t>きたひとかわめ</t>
  </si>
  <si>
    <t>ひとかわめ</t>
  </si>
  <si>
    <t>みなみひとかわめ</t>
  </si>
  <si>
    <t>とよさかえいりぐち</t>
  </si>
  <si>
    <t>ももいしちゅうがっこうまえ</t>
  </si>
  <si>
    <t>くろさかだんち</t>
  </si>
  <si>
    <t>ようこうだいきたぐち</t>
  </si>
  <si>
    <t>ようこうだいちゅうおう</t>
  </si>
  <si>
    <t>ようこうだいみなみぐち</t>
  </si>
  <si>
    <t>ひがくぼ</t>
  </si>
  <si>
    <t>いしだおんせんびょういんまえ</t>
  </si>
  <si>
    <t>いおんもーるしもだ</t>
  </si>
  <si>
    <t>きたふたかわめ</t>
  </si>
  <si>
    <t>淋代</t>
  </si>
  <si>
    <t>淋代局前</t>
  </si>
  <si>
    <t>淋代海岸</t>
  </si>
  <si>
    <t>細谷</t>
  </si>
  <si>
    <t>南六川目</t>
  </si>
  <si>
    <t>六川目</t>
  </si>
  <si>
    <t>北六川目</t>
  </si>
  <si>
    <t>織笠</t>
  </si>
  <si>
    <t>北織笠</t>
  </si>
  <si>
    <t>南塩釜</t>
  </si>
  <si>
    <t>塩釜</t>
  </si>
  <si>
    <t>砂森入口</t>
  </si>
  <si>
    <t>天ヶ森入口</t>
  </si>
  <si>
    <t>公営住宅前</t>
  </si>
  <si>
    <t>南倉内</t>
  </si>
  <si>
    <t>倉内</t>
  </si>
  <si>
    <t>北倉内</t>
  </si>
  <si>
    <t>南平沼</t>
  </si>
  <si>
    <t>平沼入口</t>
  </si>
  <si>
    <t>平沼</t>
  </si>
  <si>
    <t>北平沼</t>
  </si>
  <si>
    <t>追舘</t>
  </si>
  <si>
    <t>40.803130</t>
  </si>
  <si>
    <t>141.359941</t>
  </si>
  <si>
    <t>23.追舘線（往路）</t>
  </si>
  <si>
    <t>23.追舘線（復路）</t>
    <rPh sb="7" eb="9">
      <t>フクロ</t>
    </rPh>
    <phoneticPr fontId="1"/>
  </si>
  <si>
    <t>さびしろ</t>
  </si>
  <si>
    <t>しりつびょういん</t>
  </si>
  <si>
    <t>こようそくしんじゅうたくまえ</t>
  </si>
  <si>
    <t>きざきのしょうまえ</t>
  </si>
  <si>
    <t>まつぞのこうえんまえ</t>
  </si>
  <si>
    <t>さびしろきょくまえ</t>
  </si>
  <si>
    <t>ほそや</t>
  </si>
  <si>
    <t>みなみむかわめ</t>
  </si>
  <si>
    <t>むかわめ</t>
  </si>
  <si>
    <t>きたむかわめ</t>
  </si>
  <si>
    <t>はまなすだんたいかつどうせんたーまえ</t>
  </si>
  <si>
    <t>しんもりいりぐち</t>
  </si>
  <si>
    <t>しんもりいっちょうめ</t>
  </si>
  <si>
    <t>しんもりしゅうかいしせつまえ</t>
  </si>
  <si>
    <t>しんもりにちょうめ</t>
  </si>
  <si>
    <t>おりかさ</t>
  </si>
  <si>
    <t>きたおりかさ</t>
  </si>
  <si>
    <t>みなみしおがま</t>
  </si>
  <si>
    <t>しおがま</t>
  </si>
  <si>
    <t>すなもりいりぐち</t>
  </si>
  <si>
    <t>あまがもりいりぐち</t>
  </si>
  <si>
    <t>こうえいじゅうたくまえ</t>
  </si>
  <si>
    <t>みなみくらうち</t>
  </si>
  <si>
    <t>くらうち</t>
  </si>
  <si>
    <t>きたくらうち</t>
  </si>
  <si>
    <t>みなみひらぬま</t>
  </si>
  <si>
    <t>ひらぬまいりぐち</t>
  </si>
  <si>
    <t>ひらぬま</t>
  </si>
  <si>
    <t>きたひらぬま</t>
  </si>
  <si>
    <t>おったて</t>
  </si>
  <si>
    <t>はちまん</t>
  </si>
  <si>
    <t>こしした</t>
  </si>
  <si>
    <t>とみさき</t>
  </si>
  <si>
    <t>やちがらし</t>
  </si>
  <si>
    <t>となみはんきねんかんこうそん</t>
  </si>
  <si>
    <t>みなみやちがらし</t>
  </si>
  <si>
    <t>たかのさわ</t>
  </si>
  <si>
    <t>あさひ</t>
  </si>
  <si>
    <t>ねい</t>
  </si>
  <si>
    <t>さびしろかいがん</t>
  </si>
  <si>
    <t>根井</t>
  </si>
  <si>
    <t>朝日</t>
  </si>
  <si>
    <t>高ノ沢</t>
  </si>
  <si>
    <t>南谷地頭</t>
  </si>
  <si>
    <t>斗南藩記念観光村</t>
  </si>
  <si>
    <t>谷地頭</t>
  </si>
  <si>
    <t>富崎</t>
  </si>
  <si>
    <t>越下</t>
  </si>
  <si>
    <t>40.803122</t>
  </si>
  <si>
    <t>141.359780</t>
  </si>
  <si>
    <t>25.八幡線(往路)</t>
  </si>
  <si>
    <t>ファミリーショップフルタ</t>
  </si>
  <si>
    <t>ミス．ビードルドーム</t>
  </si>
  <si>
    <t>40.673780</t>
  </si>
  <si>
    <t>141.352388</t>
  </si>
  <si>
    <t>40.673756</t>
  </si>
  <si>
    <t>141.352559</t>
  </si>
  <si>
    <t>28.大津前平線(往路)</t>
    <rPh sb="9" eb="11">
      <t>オウロ</t>
    </rPh>
    <phoneticPr fontId="1"/>
  </si>
  <si>
    <t>28.大津前平線(復路)</t>
    <rPh sb="9" eb="11">
      <t>フクロ</t>
    </rPh>
    <phoneticPr fontId="1"/>
  </si>
  <si>
    <t>ふるまぎしょうがっこうまえ</t>
  </si>
  <si>
    <t>ふぁみりーしょっぷふるた</t>
  </si>
  <si>
    <t>かすがだいさんちょうめ</t>
  </si>
  <si>
    <t>こまつがおかよんちょうめ</t>
  </si>
  <si>
    <t>しんまちにちょうめ</t>
  </si>
  <si>
    <t>みさわこうえん</t>
  </si>
  <si>
    <t>たきのさわこうえん</t>
  </si>
  <si>
    <t>こうじょうだんちとおり</t>
  </si>
  <si>
    <t>ひのでさんちょうめ</t>
  </si>
  <si>
    <t>ふかや</t>
  </si>
  <si>
    <t>さつきがおかだんち</t>
  </si>
  <si>
    <t>こくさいこうりゅうせんたーまえ</t>
  </si>
  <si>
    <t>ろうじんほーむまえ</t>
  </si>
  <si>
    <t>おおつみなみ</t>
  </si>
  <si>
    <t>まえたいいりぐち</t>
  </si>
  <si>
    <t>まえたいいっちょうめ</t>
  </si>
  <si>
    <t>まえたいみなみ</t>
  </si>
  <si>
    <t>だいゆうじまえ</t>
  </si>
  <si>
    <t>こまつがおよんちょうめ</t>
  </si>
  <si>
    <t>27.ビードル東線(左回り)</t>
    <rPh sb="10" eb="11">
      <t>ヒダリ</t>
    </rPh>
    <rPh sb="11" eb="12">
      <t>マワ</t>
    </rPh>
    <phoneticPr fontId="1"/>
  </si>
  <si>
    <t>40.670846</t>
  </si>
  <si>
    <t>141.364417</t>
  </si>
  <si>
    <t>40.686035</t>
  </si>
  <si>
    <t>141.374680</t>
  </si>
  <si>
    <t>40.670769</t>
  </si>
  <si>
    <t>141.364439</t>
  </si>
  <si>
    <t>40.686357</t>
  </si>
  <si>
    <t>141.375377</t>
  </si>
  <si>
    <t>27.ビードル東線(右回り)</t>
    <rPh sb="10" eb="11">
      <t>ミギ</t>
    </rPh>
    <rPh sb="11" eb="12">
      <t>マワ</t>
    </rPh>
    <phoneticPr fontId="1"/>
  </si>
  <si>
    <t>みさわえきひがしぐち</t>
  </si>
  <si>
    <t>さかえまち</t>
  </si>
  <si>
    <t>げっこうとおり</t>
  </si>
  <si>
    <t>あいすありーなまえ</t>
  </si>
  <si>
    <t>うぃんぐみさわまえ</t>
  </si>
  <si>
    <t>ほりぐちちゅうがっこうまえ</t>
  </si>
  <si>
    <t>こがねこうえん</t>
  </si>
  <si>
    <t>ほりぐちさんちょうめ</t>
  </si>
  <si>
    <t>ひがしおかみさわさんちょうめ</t>
  </si>
  <si>
    <t>みさわくうこうおんせんまえ</t>
  </si>
  <si>
    <t>おかみさわななちょうめ</t>
  </si>
  <si>
    <t>おかみさわにちょうめ</t>
  </si>
  <si>
    <t>みどりまち</t>
  </si>
  <si>
    <t>まえたいにちょうめ</t>
  </si>
  <si>
    <t>二本木</t>
  </si>
  <si>
    <t>体育館前</t>
  </si>
  <si>
    <t>老人福祉センター前</t>
  </si>
  <si>
    <t>大月平</t>
  </si>
  <si>
    <t>干草橋</t>
  </si>
  <si>
    <t>木明</t>
  </si>
  <si>
    <t>鳥井平</t>
  </si>
  <si>
    <t>太田新田</t>
  </si>
  <si>
    <t>淋代入口</t>
  </si>
  <si>
    <t>美須々入口</t>
  </si>
  <si>
    <t>豊瀬</t>
  </si>
  <si>
    <t>千歳中学校前</t>
  </si>
  <si>
    <t>北千歳</t>
  </si>
  <si>
    <t>六ヶ所高校前</t>
  </si>
  <si>
    <t>千歳小学校前</t>
  </si>
  <si>
    <t>西千歳</t>
  </si>
  <si>
    <t>千歳</t>
  </si>
  <si>
    <t>東千歳</t>
  </si>
  <si>
    <t>庄内</t>
  </si>
  <si>
    <t>芋ヶ崎</t>
  </si>
  <si>
    <t>六原</t>
  </si>
  <si>
    <t>新城平</t>
  </si>
  <si>
    <t>北新納屋</t>
  </si>
  <si>
    <t>尾駮</t>
  </si>
  <si>
    <t>尾駮中央</t>
  </si>
  <si>
    <t>のへじえきいりぐち</t>
  </si>
  <si>
    <t>たいいくかんまえ</t>
  </si>
  <si>
    <t>ろうじんふくしせんたーまえ</t>
  </si>
  <si>
    <t>けいさつしょまえ</t>
  </si>
  <si>
    <t>ぼくじょうどおり</t>
  </si>
  <si>
    <t>いしがみうら</t>
  </si>
  <si>
    <t>しもふくろちゅうおう</t>
  </si>
  <si>
    <t>せいしょうねんほーむまえ</t>
  </si>
  <si>
    <t>おおつきたい</t>
  </si>
  <si>
    <t>きみょう</t>
  </si>
  <si>
    <t>とりいたい</t>
  </si>
  <si>
    <t>おおたしんでん</t>
  </si>
  <si>
    <t>さびしろいりぐち</t>
  </si>
  <si>
    <t>みすずいりぐち</t>
  </si>
  <si>
    <t>とよせ</t>
  </si>
  <si>
    <t>ちとせちゅうがっこうまえ</t>
  </si>
  <si>
    <t>きたちとせ</t>
  </si>
  <si>
    <t>ろっかしょこうこうまえ</t>
  </si>
  <si>
    <t>ちとせしょうがっこうまえ</t>
  </si>
  <si>
    <t>にしちとせ</t>
  </si>
  <si>
    <t>ちとせ</t>
  </si>
  <si>
    <t>ひがしちとせ</t>
  </si>
  <si>
    <t>いもがさき</t>
  </si>
  <si>
    <t>ろくはら</t>
  </si>
  <si>
    <t>しんじょうたいら</t>
  </si>
  <si>
    <t>きたしんなや</t>
  </si>
  <si>
    <t>おぶち</t>
  </si>
  <si>
    <t>おぶちちゅうおう</t>
  </si>
  <si>
    <t>ろっかしょむらいりょうせんたー</t>
  </si>
  <si>
    <t>敦平団地前</t>
  </si>
  <si>
    <t>つるひらだんちまえ</t>
  </si>
  <si>
    <t>切明団地入口</t>
  </si>
  <si>
    <t>きりあけだんちいりぐち</t>
  </si>
  <si>
    <t>野辺地駅通</t>
  </si>
  <si>
    <t>こうこうとおり</t>
  </si>
  <si>
    <t>試験場通</t>
  </si>
  <si>
    <t>畜産試験場前</t>
  </si>
  <si>
    <t>ちくさんしけんじょうまえ</t>
  </si>
  <si>
    <t>40.853484</t>
  </si>
  <si>
    <t>141.112177</t>
  </si>
  <si>
    <t>40.853532</t>
  </si>
  <si>
    <t>141.112102</t>
  </si>
  <si>
    <t>33野辺地市内(往路)</t>
    <rPh sb="8" eb="10">
      <t>オウロ</t>
    </rPh>
    <phoneticPr fontId="1"/>
  </si>
  <si>
    <t>33野辺地市内(復路)</t>
    <rPh sb="8" eb="10">
      <t>フクロ</t>
    </rPh>
    <phoneticPr fontId="1"/>
  </si>
  <si>
    <t>牧場通</t>
  </si>
  <si>
    <t>病院南口通</t>
  </si>
  <si>
    <t>停留所</t>
    <rPh sb="0" eb="3">
      <t>テイリュウジョ</t>
    </rPh>
    <phoneticPr fontId="3"/>
  </si>
  <si>
    <t>停留所名</t>
    <rPh sb="0" eb="3">
      <t>テイリュウジョ</t>
    </rPh>
    <rPh sb="3" eb="4">
      <t>メイ</t>
    </rPh>
    <phoneticPr fontId="3"/>
  </si>
  <si>
    <t>よみ</t>
    <phoneticPr fontId="3"/>
  </si>
  <si>
    <t>経度</t>
    <rPh sb="0" eb="2">
      <t>ケイド</t>
    </rPh>
    <phoneticPr fontId="3"/>
  </si>
  <si>
    <t>緯度</t>
    <rPh sb="0" eb="2">
      <t>イド</t>
    </rPh>
    <phoneticPr fontId="3"/>
  </si>
  <si>
    <t>標柱</t>
    <rPh sb="0" eb="2">
      <t>ヒョウチュウ</t>
    </rPh>
    <phoneticPr fontId="3"/>
  </si>
  <si>
    <t>1</t>
  </si>
  <si>
    <t>2</t>
  </si>
  <si>
    <t>下田駅前</t>
  </si>
  <si>
    <t>栄町（八戸）</t>
    <rPh sb="0" eb="2">
      <t>サカエチョウ</t>
    </rPh>
    <phoneticPr fontId="4"/>
  </si>
  <si>
    <t>栄町（八戸）</t>
    <rPh sb="0" eb="2">
      <t>サカエチョウ</t>
    </rPh>
    <phoneticPr fontId="6"/>
  </si>
  <si>
    <t>緑町（八戸）</t>
    <rPh sb="0" eb="2">
      <t>ミドリマチ</t>
    </rPh>
    <phoneticPr fontId="6"/>
  </si>
  <si>
    <t>三沢駅</t>
  </si>
  <si>
    <t>市役所・公会堂前</t>
  </si>
  <si>
    <t>高校通（三沢）</t>
  </si>
  <si>
    <t>農協前（野辺地）</t>
  </si>
  <si>
    <t>新町二丁目（青森）</t>
  </si>
  <si>
    <t>諏訪沢入口</t>
  </si>
  <si>
    <t>大堀平</t>
  </si>
  <si>
    <t>蛇坂</t>
  </si>
  <si>
    <t>美土里荘</t>
  </si>
  <si>
    <t>大深内中学校前</t>
  </si>
  <si>
    <t>下川向</t>
  </si>
  <si>
    <t>鳥口橋</t>
  </si>
  <si>
    <t>昭和</t>
  </si>
  <si>
    <t>八幡（東北町）</t>
  </si>
  <si>
    <t>八幡（三沢）</t>
    <rPh sb="0" eb="2">
      <t>ヤワタ</t>
    </rPh>
    <phoneticPr fontId="2"/>
  </si>
  <si>
    <t>八幡（三沢）</t>
  </si>
  <si>
    <t>新町二丁目（三沢）</t>
    <rPh sb="0" eb="2">
      <t>シンマチ</t>
    </rPh>
    <rPh sb="2" eb="5">
      <t>ニチョウメ</t>
    </rPh>
    <phoneticPr fontId="2"/>
  </si>
  <si>
    <t>栄町（三沢）</t>
    <rPh sb="0" eb="2">
      <t>サカエマチ</t>
    </rPh>
    <phoneticPr fontId="2"/>
  </si>
  <si>
    <t>緑町（三沢）</t>
    <rPh sb="0" eb="1">
      <t>ミドリ</t>
    </rPh>
    <rPh sb="1" eb="2">
      <t>チョウ</t>
    </rPh>
    <phoneticPr fontId="2"/>
  </si>
  <si>
    <t>高校通（野辺地）</t>
  </si>
  <si>
    <t>40.518206</t>
  </si>
  <si>
    <t>141.504973</t>
  </si>
  <si>
    <t>40.517193</t>
  </si>
  <si>
    <t>141.505762</t>
  </si>
  <si>
    <t>40.515756</t>
  </si>
  <si>
    <t>141.503938</t>
  </si>
  <si>
    <t>高校通（三沢）</t>
    <phoneticPr fontId="3"/>
  </si>
  <si>
    <t>高校通（野辺地）</t>
    <phoneticPr fontId="3"/>
  </si>
  <si>
    <t>もとまちひがし</t>
  </si>
  <si>
    <t>じゅっちょうめ</t>
  </si>
  <si>
    <t>はっちょうめ</t>
  </si>
  <si>
    <t>かんちょうがいどおり</t>
  </si>
  <si>
    <t>とわだしちゅうおう</t>
  </si>
  <si>
    <t>さんちょうめ</t>
  </si>
  <si>
    <t>いっちょうめ</t>
  </si>
  <si>
    <t>ひがしよんばんちょう</t>
  </si>
  <si>
    <t>ちゅうおうもーたーすくーる</t>
  </si>
  <si>
    <t>いなよし</t>
  </si>
  <si>
    <t>かんのんじまえ</t>
  </si>
  <si>
    <t>さんぼんぎえいぎょうしょ</t>
  </si>
  <si>
    <t>せいかしじょうまえ</t>
  </si>
  <si>
    <t>ちくさんのうきょうまえ</t>
  </si>
  <si>
    <t>きたみちょういりぐち</t>
  </si>
  <si>
    <t>おりも</t>
  </si>
  <si>
    <t>ひがしおりも</t>
  </si>
  <si>
    <t>ろくのへたかやしき</t>
  </si>
  <si>
    <t>ろくのへきょくまえ</t>
  </si>
  <si>
    <t>ろくのへちゅうおう</t>
  </si>
  <si>
    <t>いぬおとせ</t>
  </si>
  <si>
    <t>たかみ</t>
  </si>
  <si>
    <t>はやし</t>
  </si>
  <si>
    <t>にしき</t>
  </si>
  <si>
    <t>あこうぼう</t>
  </si>
  <si>
    <t>しもあこうぼう</t>
  </si>
  <si>
    <t>しもだちゅうきた</t>
  </si>
  <si>
    <t>きないない</t>
  </si>
  <si>
    <t>しもだしんりょうじょ</t>
  </si>
  <si>
    <t>しもだえきまえ</t>
  </si>
  <si>
    <t>あけぼのだんちまえ</t>
  </si>
  <si>
    <t>しもだこうえんいりぐち</t>
  </si>
  <si>
    <t>ひがししもだ</t>
  </si>
  <si>
    <t>いおんもーるしもだまえ</t>
  </si>
  <si>
    <t>ももいしこうこうまえ</t>
  </si>
  <si>
    <t>ももいしかみあけどう</t>
  </si>
  <si>
    <t>ももいしちゅうおう</t>
  </si>
  <si>
    <t>いちかわたかやしき</t>
  </si>
  <si>
    <t>たがだいだんちまえ</t>
  </si>
  <si>
    <t>あかはた</t>
  </si>
  <si>
    <t>しりびき</t>
  </si>
  <si>
    <t>むついちかわえきどおり</t>
  </si>
  <si>
    <t>まえやま</t>
  </si>
  <si>
    <t>ききょうのしょうがっこうどおり</t>
  </si>
  <si>
    <t>りくじょうじえいたいまえ</t>
  </si>
  <si>
    <t>まつがおか</t>
  </si>
  <si>
    <t>にしれいえんいりぐち</t>
  </si>
  <si>
    <t>たかだて</t>
  </si>
  <si>
    <t>みたてやま</t>
  </si>
  <si>
    <t>たかだてしょうがっこうまえ</t>
  </si>
  <si>
    <t>かわらぎ</t>
  </si>
  <si>
    <t>しもなが</t>
  </si>
  <si>
    <t>せんだ</t>
  </si>
  <si>
    <t>ながなわしろ</t>
  </si>
  <si>
    <t>ないみなと</t>
  </si>
  <si>
    <t>はちのへえき</t>
  </si>
  <si>
    <t>みどりがおか</t>
  </si>
  <si>
    <t>にしうるいち</t>
  </si>
  <si>
    <t>みなみうるいち</t>
  </si>
  <si>
    <t>しんあらまち</t>
  </si>
  <si>
    <t>あらまち</t>
  </si>
  <si>
    <t>にじゅうさんにちまち</t>
  </si>
  <si>
    <t>じゅうさんにちまち</t>
  </si>
  <si>
    <t>はちのへちゅうしんがいたーみなるようかまち</t>
  </si>
  <si>
    <t>にじゅうはちにちまち</t>
  </si>
  <si>
    <t>えぬてぃてぃーまえ</t>
  </si>
  <si>
    <t>しもくみちょう</t>
  </si>
  <si>
    <t>らぴあ</t>
  </si>
  <si>
    <t>はちのへえいぎょうしょ</t>
  </si>
  <si>
    <t>はちのへしみんびょういん</t>
  </si>
  <si>
    <t>もうろうがっこうどおり</t>
  </si>
  <si>
    <t>しもだいくまち</t>
  </si>
  <si>
    <t>はちのへちゅうしんがいたーみなるむいかまち</t>
  </si>
  <si>
    <t>じゅうろくにちまち</t>
  </si>
  <si>
    <t>さくらぎちょう</t>
  </si>
  <si>
    <t>おいらせびょういんまえ</t>
  </si>
  <si>
    <t>ひがしのだんち</t>
  </si>
  <si>
    <t>こうぎょうこうこう</t>
  </si>
  <si>
    <t>きたさとだいがくどおり</t>
  </si>
  <si>
    <t>ふじたかのうじょう</t>
  </si>
  <si>
    <t>たかしずほんそん</t>
  </si>
  <si>
    <t>さんのうこうまえ</t>
  </si>
  <si>
    <t>ふるさと</t>
  </si>
  <si>
    <t>ほりきり</t>
  </si>
  <si>
    <t>しちひゃく</t>
  </si>
  <si>
    <t>たてのだいだんちいりぐち</t>
  </si>
  <si>
    <t>やなぎさわ</t>
  </si>
  <si>
    <t>おおまがりしょうがっこうまえ</t>
  </si>
  <si>
    <t>おおまがりしけんじょう</t>
  </si>
  <si>
    <t>かすがだい</t>
  </si>
  <si>
    <t>みさわえき</t>
  </si>
  <si>
    <t>しんまち</t>
  </si>
  <si>
    <t>おおまちにちょうめ</t>
  </si>
  <si>
    <t>ちゅうおうさんちょうめ</t>
  </si>
  <si>
    <t>おおどおり</t>
  </si>
  <si>
    <t>あめりかひろば</t>
  </si>
  <si>
    <t>しやくしょこうかいどうまえ</t>
  </si>
  <si>
    <t>ちゅうおうよんちょうめ</t>
  </si>
  <si>
    <t>じょうげすいどうちょうしゃまえ</t>
  </si>
  <si>
    <t>みさわこうこうまえ</t>
  </si>
  <si>
    <t>さんこうまえ</t>
  </si>
  <si>
    <t>みなみしょうがっこうどおり</t>
  </si>
  <si>
    <t>なみき</t>
  </si>
  <si>
    <t>みさわしょうぎょうこうこういりぐち</t>
  </si>
  <si>
    <t>ろくのへこうこうまえ</t>
  </si>
  <si>
    <t>ごごう</t>
  </si>
  <si>
    <t>ひがしごごう</t>
  </si>
  <si>
    <t>みなみさようがっこうまえ</t>
  </si>
  <si>
    <t>にしなみき</t>
  </si>
  <si>
    <t>さんこうどおり</t>
  </si>
  <si>
    <t>にしほなみ</t>
  </si>
  <si>
    <t>たかしず</t>
  </si>
  <si>
    <t>農協前（三沢）</t>
  </si>
  <si>
    <t>まかどおんせん</t>
  </si>
  <si>
    <t>すきーじょうまえ</t>
  </si>
  <si>
    <t>まかどおんせんどおり</t>
  </si>
  <si>
    <t>まかどおんせんいりぐち</t>
  </si>
  <si>
    <t>しばさき</t>
  </si>
  <si>
    <t>まかどおんせんぐち</t>
  </si>
  <si>
    <t>まかどしょうがっこうまえ</t>
  </si>
  <si>
    <t>まかど</t>
  </si>
  <si>
    <t>こうわんまえ</t>
  </si>
  <si>
    <t>のへじあんないしょ</t>
  </si>
  <si>
    <t>まかどみち</t>
  </si>
  <si>
    <t>さいばんしょまえ</t>
  </si>
  <si>
    <t>しんまちどおり</t>
  </si>
  <si>
    <t>のへじちゅうおう</t>
  </si>
  <si>
    <t>したまち</t>
  </si>
  <si>
    <t>のへじびょういんまえ</t>
  </si>
  <si>
    <t>のへじえきまえ</t>
  </si>
  <si>
    <t>なかやしきいりぐち</t>
  </si>
  <si>
    <t>しみずめ</t>
  </si>
  <si>
    <t>いしざか</t>
  </si>
  <si>
    <t>ちびきびょういん</t>
  </si>
  <si>
    <t>おやまいりぐち</t>
  </si>
  <si>
    <t>みなみたいいりぐち</t>
  </si>
  <si>
    <t>かみつぼ</t>
  </si>
  <si>
    <t>つぼ</t>
  </si>
  <si>
    <t>こがね</t>
  </si>
  <si>
    <t>こまたいりぐち</t>
  </si>
  <si>
    <t>みちのかみ</t>
  </si>
  <si>
    <t>しちのへまちやくばまえ</t>
  </si>
  <si>
    <t>ながした</t>
  </si>
  <si>
    <t>なかの</t>
  </si>
  <si>
    <t>えいのうだいがくまえ</t>
  </si>
  <si>
    <t>しちのへまちぶんかむらまえ</t>
  </si>
  <si>
    <t>しちのへとわだえき</t>
  </si>
  <si>
    <t>みちのえきしちのへ</t>
  </si>
  <si>
    <t>へんでんしょまえ</t>
  </si>
  <si>
    <t>しちのへあんないしょ</t>
  </si>
  <si>
    <t>ざるたかわくぼ</t>
  </si>
  <si>
    <t>しちのへびょういんまえ</t>
  </si>
  <si>
    <t>しちのへこうみんかん</t>
  </si>
  <si>
    <t>しちのへちゅうおう</t>
  </si>
  <si>
    <t>かわむかい</t>
  </si>
  <si>
    <t>しちこうまえ</t>
  </si>
  <si>
    <t>かわさり</t>
  </si>
  <si>
    <t>きたの</t>
  </si>
  <si>
    <t>いけのたい</t>
  </si>
  <si>
    <t>ほらない</t>
  </si>
  <si>
    <t>みなみほらない</t>
  </si>
  <si>
    <t>きたいどがしら</t>
  </si>
  <si>
    <t>いどがしら</t>
  </si>
  <si>
    <t>どてやま</t>
  </si>
  <si>
    <t>しちごういりぐち</t>
  </si>
  <si>
    <t>とわだしげんだいびじゅつかん</t>
  </si>
  <si>
    <t>ちゅうおうびょういん</t>
  </si>
  <si>
    <t>ひがしごばんちょう</t>
  </si>
  <si>
    <t>ひがしじゅうごばんちょう</t>
  </si>
  <si>
    <t>ひがしいけのたい</t>
  </si>
  <si>
    <t>にしいもくぼ</t>
  </si>
  <si>
    <t>いもくぼ</t>
  </si>
  <si>
    <t>おおさわだほんそん</t>
  </si>
  <si>
    <t>おおさわだいりぐち</t>
  </si>
  <si>
    <t>ほらないほんそん</t>
  </si>
  <si>
    <t>ほうしんづかどおり</t>
  </si>
  <si>
    <t>しんあおもりえき</t>
  </si>
  <si>
    <t>けんちょうどおり</t>
  </si>
  <si>
    <t>あおもりえきまえ</t>
  </si>
  <si>
    <t>ぶんかかいかんまえ</t>
  </si>
  <si>
    <t>つつみばし</t>
  </si>
  <si>
    <t>さかえまちにちょうめ</t>
  </si>
  <si>
    <t>おかつくりみちいっちょうめ</t>
  </si>
  <si>
    <t>みなみつくりみち</t>
  </si>
  <si>
    <t>けんびょうどおり</t>
  </si>
  <si>
    <t>やえだどおり</t>
  </si>
  <si>
    <t>ひがしこせんきょう</t>
  </si>
  <si>
    <t>うしろやちどおり</t>
  </si>
  <si>
    <t>のうきょうどおり</t>
  </si>
  <si>
    <t>すわのさわいりぐち</t>
  </si>
  <si>
    <t>たきさわいりぐち</t>
  </si>
  <si>
    <t>しちこういりぐち</t>
  </si>
  <si>
    <t>えきどおり</t>
  </si>
  <si>
    <t>さいばんしょまえまえ</t>
  </si>
  <si>
    <t>ひがしびょういん</t>
  </si>
  <si>
    <t>こうじょうだんち</t>
  </si>
  <si>
    <t>いなおいだんち</t>
  </si>
  <si>
    <t>ひがしちゅうがっこうまえ</t>
  </si>
  <si>
    <t>きたさとだいがくまえ</t>
  </si>
  <si>
    <t>みきのこうえんまえ</t>
  </si>
  <si>
    <t>ひがしじゅうにばんちょう</t>
  </si>
  <si>
    <t>はつた</t>
  </si>
  <si>
    <t>ひがしじゅういちばんちょう</t>
  </si>
  <si>
    <t>ごうどうちょうしゃまえ</t>
  </si>
  <si>
    <t>きたぞのしょうがっこうまえ</t>
  </si>
  <si>
    <t>にしきたぞの</t>
  </si>
  <si>
    <t>ながねじりいりぐち</t>
  </si>
  <si>
    <t>ろくごう</t>
  </si>
  <si>
    <t>にししょうがっこう</t>
  </si>
  <si>
    <t>はちごう</t>
  </si>
  <si>
    <t>ふかもちいりぐち</t>
  </si>
  <si>
    <t>さいはば</t>
  </si>
  <si>
    <t>ちゅうせり</t>
  </si>
  <si>
    <t>にしこういりぐち</t>
  </si>
  <si>
    <t>おおた</t>
  </si>
  <si>
    <t>とわだにしこうまえ</t>
  </si>
  <si>
    <t>ふたつや</t>
  </si>
  <si>
    <t>さわだ</t>
  </si>
  <si>
    <t>たていりぐち</t>
  </si>
  <si>
    <t>わの</t>
  </si>
  <si>
    <t>かみさわだぐち</t>
  </si>
  <si>
    <t>なかのわたり</t>
  </si>
  <si>
    <t>おいらせろまんぱーくいりぐち</t>
  </si>
  <si>
    <t>じぇーえーとわだこしてんまえ</t>
  </si>
  <si>
    <t>とわだしにしこみゅにてぃーせんたーまえ</t>
  </si>
  <si>
    <t>だいいちちゅうがっこう</t>
  </si>
  <si>
    <t>こざわぐち</t>
  </si>
  <si>
    <t>おくせしたかわめ</t>
  </si>
  <si>
    <t>ほうおくしょうがっこうまえ</t>
  </si>
  <si>
    <t>しんかわら</t>
  </si>
  <si>
    <t>ほうりょう</t>
  </si>
  <si>
    <t>りょうせんじ</t>
  </si>
  <si>
    <t>なかがわら</t>
  </si>
  <si>
    <t>どめきばしみなみぐち</t>
  </si>
  <si>
    <t>やまぐち</t>
  </si>
  <si>
    <t>うるしはたいりぐち</t>
  </si>
  <si>
    <t>ひやみずいりぐち</t>
  </si>
  <si>
    <t>どめき</t>
  </si>
  <si>
    <t>たていし</t>
  </si>
  <si>
    <t>じゅうにさと</t>
  </si>
  <si>
    <t>なつまざわ</t>
  </si>
  <si>
    <t>かたかいざわほんそん</t>
  </si>
  <si>
    <t>かたかいざわ</t>
  </si>
  <si>
    <t>けいげつばし</t>
  </si>
  <si>
    <t>おいらせけいりゅうおんせん</t>
  </si>
  <si>
    <t>つたおんせんいりぐち</t>
  </si>
  <si>
    <t>けいりゅうかんまえ</t>
  </si>
  <si>
    <t>やけやま</t>
  </si>
  <si>
    <t>きたぞの</t>
  </si>
  <si>
    <t>もみのきがくえん</t>
  </si>
  <si>
    <t>へびさか</t>
  </si>
  <si>
    <t>しちのへしょうがっこう</t>
  </si>
  <si>
    <t>おっとも</t>
  </si>
  <si>
    <t>おっとももとまち</t>
  </si>
  <si>
    <t>まごめ</t>
  </si>
  <si>
    <t>あさひだんち</t>
  </si>
  <si>
    <t>いしざわ</t>
  </si>
  <si>
    <t>きたいっぽんぎ</t>
  </si>
  <si>
    <t>いっぽんぎ</t>
  </si>
  <si>
    <t>ひがしてんま</t>
  </si>
  <si>
    <t>てんま</t>
  </si>
  <si>
    <t>にしてんま</t>
  </si>
  <si>
    <t>じゅうじろ</t>
  </si>
  <si>
    <t>だんちまえ</t>
  </si>
  <si>
    <t>てんまはやししょうがっこうまえ</t>
  </si>
  <si>
    <t>ひがしえのきはやし</t>
  </si>
  <si>
    <t>えのきはやし</t>
  </si>
  <si>
    <t>にしえのきはやし</t>
  </si>
  <si>
    <t>はなまつ</t>
  </si>
  <si>
    <t>のざき</t>
  </si>
  <si>
    <t>ながさわ</t>
  </si>
  <si>
    <t>ひざもり</t>
  </si>
  <si>
    <t>ふくしせんたーいりぐち</t>
  </si>
  <si>
    <t>にしたかみ</t>
  </si>
  <si>
    <t>たてのこうえんまえ</t>
  </si>
  <si>
    <t>たちざき</t>
  </si>
  <si>
    <t>うしかぎ</t>
  </si>
  <si>
    <t>はやさかいりぐち</t>
  </si>
  <si>
    <t>おおほらいりぐち</t>
  </si>
  <si>
    <t>にいやま</t>
  </si>
  <si>
    <t>きたにいやま</t>
  </si>
  <si>
    <t>かみきたしょうまえ</t>
  </si>
  <si>
    <t>かみきたおくないれんしゅうじょうまえ</t>
  </si>
  <si>
    <t>とうほくまちやくばどおり</t>
  </si>
  <si>
    <t>びょういんどおり</t>
  </si>
  <si>
    <t>かみきたえきどおり</t>
  </si>
  <si>
    <t>おがわらこどおり</t>
  </si>
  <si>
    <t>こはんさんばしまえ</t>
  </si>
  <si>
    <t>こいな</t>
  </si>
  <si>
    <t>とわだちゅういりぐち</t>
  </si>
  <si>
    <t>きたこばやし</t>
  </si>
  <si>
    <t>みなみこばやし</t>
  </si>
  <si>
    <t>こばやし</t>
  </si>
  <si>
    <t>ふじさかしょうがっこうまえ</t>
  </si>
  <si>
    <t>おうさかへんでんしょまえ</t>
  </si>
  <si>
    <t>おうさかかいかんまえ</t>
  </si>
  <si>
    <t>やまといりぐち</t>
  </si>
  <si>
    <t>やまときた</t>
  </si>
  <si>
    <t>いおんすーぱーせんたーとわだてん</t>
  </si>
  <si>
    <t>やまと</t>
  </si>
  <si>
    <t>おおわだようぎょじょうまえ</t>
  </si>
  <si>
    <t>むいかまちいりぐち</t>
  </si>
  <si>
    <t>きたみちょう</t>
  </si>
  <si>
    <t>むいかまち</t>
  </si>
  <si>
    <t>なかむら</t>
  </si>
  <si>
    <t>みなみのだがしら</t>
  </si>
  <si>
    <t>とよさかえ</t>
  </si>
  <si>
    <t>たきさわ</t>
  </si>
  <si>
    <t>ぱーらん</t>
  </si>
  <si>
    <t>みなみぱーらん</t>
  </si>
  <si>
    <t>しったまいりくち</t>
  </si>
  <si>
    <t>きたかっち</t>
  </si>
  <si>
    <t>かっち</t>
  </si>
  <si>
    <t>みなみかっち</t>
  </si>
  <si>
    <t>ながくぼいりぐち</t>
  </si>
  <si>
    <t>とりぐちばし</t>
  </si>
  <si>
    <t>かっちいりぐち</t>
  </si>
  <si>
    <t>はなむかいばし</t>
  </si>
  <si>
    <t>ぼだいじ</t>
  </si>
  <si>
    <t>むしがみ</t>
  </si>
  <si>
    <t>おかぬま</t>
  </si>
  <si>
    <t>おきやま</t>
  </si>
  <si>
    <t>おうさか</t>
  </si>
  <si>
    <t>ふじしま</t>
  </si>
  <si>
    <t>わしまいりぐち</t>
  </si>
  <si>
    <t>のづき</t>
  </si>
  <si>
    <t>いしくら</t>
  </si>
  <si>
    <t>しわしょう・ちゅうがっこう</t>
  </si>
  <si>
    <t>北野（米田）</t>
  </si>
  <si>
    <t>きよせ</t>
  </si>
  <si>
    <t>おおふどう</t>
  </si>
  <si>
    <t>すぎのき</t>
  </si>
  <si>
    <t>あけど</t>
  </si>
  <si>
    <t>あけぼのがくえん</t>
  </si>
  <si>
    <t>かしわぎ</t>
  </si>
  <si>
    <t>ざるはた</t>
  </si>
  <si>
    <t>もりのこし</t>
  </si>
  <si>
    <t>こげはた</t>
  </si>
  <si>
    <t>さしくぼ</t>
  </si>
  <si>
    <t>みなみしょうがっこうまえ</t>
  </si>
  <si>
    <t>にしごごう</t>
  </si>
  <si>
    <t>あかぬまいりぐち</t>
  </si>
  <si>
    <t>みっかいちかわら</t>
  </si>
  <si>
    <t>みっかいち</t>
  </si>
  <si>
    <t>あらやしき</t>
  </si>
  <si>
    <t>しもあらい</t>
  </si>
  <si>
    <t>てんまばやししょうがっこうまえ</t>
  </si>
  <si>
    <t xml:space="preserve">ふなばむかいかわくぼ </t>
  </si>
  <si>
    <t>かみささばし</t>
  </si>
  <si>
    <t>とうほくまちししょまえ</t>
  </si>
  <si>
    <t>とうほくしょうがっこうまえ</t>
  </si>
  <si>
    <t>そとえびさわ</t>
  </si>
  <si>
    <t>うんどうこうえんいりぐち</t>
  </si>
  <si>
    <t>ながさき</t>
  </si>
  <si>
    <t>そうぜん</t>
  </si>
  <si>
    <t>しょうわ</t>
  </si>
  <si>
    <t>えびさわちゅうおう</t>
  </si>
  <si>
    <t>にしほどさわ</t>
  </si>
  <si>
    <t>ほどさわ</t>
  </si>
  <si>
    <t>おとべ</t>
  </si>
  <si>
    <t>のだがしら</t>
  </si>
  <si>
    <t>かっちしょうがっこうまえ</t>
  </si>
  <si>
    <t>ながくぼひがしぐち</t>
  </si>
  <si>
    <t>たでないいりぐち</t>
  </si>
  <si>
    <t>とくまんだて</t>
  </si>
  <si>
    <t>つるがさき</t>
  </si>
  <si>
    <t>みさわあんないしょ</t>
  </si>
  <si>
    <t>こまつがおかにしぐち</t>
  </si>
  <si>
    <t>こうえんまえ</t>
  </si>
  <si>
    <t>こまつがおかちゅうおう</t>
  </si>
  <si>
    <t>こまつがおかみなみ</t>
  </si>
  <si>
    <t>こまつがおかいりぐち</t>
  </si>
  <si>
    <t>ひらはた</t>
  </si>
  <si>
    <t>あねぬま</t>
  </si>
  <si>
    <t>こすいぐち</t>
  </si>
  <si>
    <t>みちのえきおがわらこ</t>
  </si>
  <si>
    <t>さかいのさわ</t>
  </si>
  <si>
    <t>さいちだ</t>
  </si>
  <si>
    <t>ひがしとくまんざい</t>
  </si>
  <si>
    <t>とくまんざい</t>
  </si>
  <si>
    <t>ひがしおおうら</t>
  </si>
  <si>
    <t>おおうら</t>
  </si>
  <si>
    <t>にしおおうら</t>
  </si>
  <si>
    <t>おおうらいりぐち</t>
  </si>
  <si>
    <t>あかひら</t>
  </si>
  <si>
    <t>とだて</t>
  </si>
  <si>
    <t>あすならおんせんまえ</t>
  </si>
  <si>
    <t>ざるた</t>
  </si>
  <si>
    <t>変電所前（三沢）</t>
  </si>
  <si>
    <t>ふるまぎこうりゅうせんたー</t>
  </si>
  <si>
    <t>市役所前（三沢）</t>
    <rPh sb="5" eb="7">
      <t>ミサワ</t>
    </rPh>
    <phoneticPr fontId="3"/>
  </si>
  <si>
    <t>馬込</t>
    <rPh sb="0" eb="2">
      <t>マゴメ</t>
    </rPh>
    <phoneticPr fontId="1"/>
  </si>
  <si>
    <t>舟場向川久保</t>
    <rPh sb="0" eb="1">
      <t>フネ</t>
    </rPh>
    <rPh sb="2" eb="3">
      <t>ム</t>
    </rPh>
    <rPh sb="3" eb="6">
      <t>カワクボ</t>
    </rPh>
    <phoneticPr fontId="1"/>
  </si>
  <si>
    <t>北一本木</t>
    <rPh sb="0" eb="1">
      <t>キタ</t>
    </rPh>
    <rPh sb="1" eb="4">
      <t>イッポンギ</t>
    </rPh>
    <phoneticPr fontId="1"/>
  </si>
  <si>
    <t>イオンモール下田前</t>
    <rPh sb="6" eb="8">
      <t>シモダ</t>
    </rPh>
    <rPh sb="8" eb="9">
      <t>マエ</t>
    </rPh>
    <phoneticPr fontId="3"/>
  </si>
  <si>
    <t>古間木小学校前</t>
    <rPh sb="0" eb="1">
      <t>フル</t>
    </rPh>
    <rPh sb="1" eb="2">
      <t>マ</t>
    </rPh>
    <rPh sb="2" eb="3">
      <t>ギ</t>
    </rPh>
    <rPh sb="3" eb="6">
      <t>ショウガッコウ</t>
    </rPh>
    <rPh sb="6" eb="7">
      <t>マエ</t>
    </rPh>
    <phoneticPr fontId="4"/>
  </si>
  <si>
    <t>春日台三丁目</t>
    <rPh sb="0" eb="3">
      <t>カスガダイ</t>
    </rPh>
    <rPh sb="3" eb="6">
      <t>サンチョウメ</t>
    </rPh>
    <phoneticPr fontId="4"/>
  </si>
  <si>
    <t>小松ヶ丘通り</t>
    <rPh sb="0" eb="1">
      <t>コ</t>
    </rPh>
    <rPh sb="1" eb="4">
      <t>マツガオカ</t>
    </rPh>
    <rPh sb="4" eb="5">
      <t>ドオ</t>
    </rPh>
    <phoneticPr fontId="4"/>
  </si>
  <si>
    <t>小松ヶ丘四丁目</t>
    <rPh sb="0" eb="4">
      <t>コマツガオカ</t>
    </rPh>
    <rPh sb="4" eb="7">
      <t>ヨンチョウメ</t>
    </rPh>
    <phoneticPr fontId="4"/>
  </si>
  <si>
    <t>新町二丁目（三沢）</t>
    <rPh sb="0" eb="2">
      <t>シンマチ</t>
    </rPh>
    <rPh sb="2" eb="5">
      <t>ニチョウメ</t>
    </rPh>
    <phoneticPr fontId="4"/>
  </si>
  <si>
    <t>三沢公園</t>
    <rPh sb="0" eb="2">
      <t>ミサワ</t>
    </rPh>
    <rPh sb="2" eb="4">
      <t>コウエン</t>
    </rPh>
    <phoneticPr fontId="4"/>
  </si>
  <si>
    <t>滝の沢公園</t>
    <rPh sb="0" eb="1">
      <t>タキ</t>
    </rPh>
    <rPh sb="2" eb="3">
      <t>サワ</t>
    </rPh>
    <rPh sb="3" eb="5">
      <t>コウエン</t>
    </rPh>
    <phoneticPr fontId="4"/>
  </si>
  <si>
    <t>サンマル通り</t>
    <rPh sb="4" eb="5">
      <t>ドオ</t>
    </rPh>
    <phoneticPr fontId="4"/>
  </si>
  <si>
    <t>工場団地通</t>
    <rPh sb="0" eb="2">
      <t>コウジョウ</t>
    </rPh>
    <rPh sb="2" eb="4">
      <t>ダンチ</t>
    </rPh>
    <rPh sb="4" eb="5">
      <t>ドオリ</t>
    </rPh>
    <phoneticPr fontId="4"/>
  </si>
  <si>
    <t>日の出三丁目</t>
    <rPh sb="0" eb="1">
      <t>ヒ</t>
    </rPh>
    <rPh sb="2" eb="3">
      <t>デ</t>
    </rPh>
    <rPh sb="3" eb="6">
      <t>サンチョウメ</t>
    </rPh>
    <phoneticPr fontId="4"/>
  </si>
  <si>
    <t>深谷</t>
    <rPh sb="0" eb="2">
      <t>フカヤ</t>
    </rPh>
    <phoneticPr fontId="4"/>
  </si>
  <si>
    <t>さつきヶ丘団地</t>
    <rPh sb="4" eb="5">
      <t>オカ</t>
    </rPh>
    <rPh sb="5" eb="7">
      <t>ダンチ</t>
    </rPh>
    <phoneticPr fontId="4"/>
  </si>
  <si>
    <t>国際交流センター前</t>
    <rPh sb="0" eb="2">
      <t>コクサイ</t>
    </rPh>
    <rPh sb="2" eb="4">
      <t>コウリュウ</t>
    </rPh>
    <rPh sb="8" eb="9">
      <t>マエ</t>
    </rPh>
    <phoneticPr fontId="4"/>
  </si>
  <si>
    <t>老人ホーム前</t>
    <rPh sb="0" eb="2">
      <t>ロウジン</t>
    </rPh>
    <rPh sb="5" eb="6">
      <t>マエ</t>
    </rPh>
    <phoneticPr fontId="4"/>
  </si>
  <si>
    <t>大津四川目</t>
    <rPh sb="0" eb="2">
      <t>オオツ</t>
    </rPh>
    <rPh sb="2" eb="3">
      <t>ヨ</t>
    </rPh>
    <rPh sb="3" eb="4">
      <t>カワ</t>
    </rPh>
    <rPh sb="4" eb="5">
      <t>メ</t>
    </rPh>
    <phoneticPr fontId="4"/>
  </si>
  <si>
    <t>三川目（みーばす専用）</t>
    <rPh sb="0" eb="2">
      <t>ミカワ</t>
    </rPh>
    <rPh sb="2" eb="3">
      <t>メ</t>
    </rPh>
    <rPh sb="8" eb="10">
      <t>センヨウ</t>
    </rPh>
    <phoneticPr fontId="4"/>
  </si>
  <si>
    <t>大津南</t>
    <rPh sb="0" eb="2">
      <t>オオツ</t>
    </rPh>
    <rPh sb="2" eb="3">
      <t>ミナミ</t>
    </rPh>
    <phoneticPr fontId="4"/>
  </si>
  <si>
    <t>前平入口</t>
    <rPh sb="0" eb="1">
      <t>マエ</t>
    </rPh>
    <rPh sb="1" eb="2">
      <t>ヒラ</t>
    </rPh>
    <rPh sb="2" eb="4">
      <t>イリグチ</t>
    </rPh>
    <phoneticPr fontId="4"/>
  </si>
  <si>
    <t>前平一丁目</t>
    <rPh sb="0" eb="1">
      <t>マエ</t>
    </rPh>
    <rPh sb="1" eb="2">
      <t>ヒラ</t>
    </rPh>
    <rPh sb="2" eb="5">
      <t>イッチョウメ</t>
    </rPh>
    <phoneticPr fontId="4"/>
  </si>
  <si>
    <t>前平南</t>
    <rPh sb="0" eb="1">
      <t>マエ</t>
    </rPh>
    <rPh sb="1" eb="2">
      <t>ヒラ</t>
    </rPh>
    <rPh sb="2" eb="3">
      <t>ミナミ</t>
    </rPh>
    <phoneticPr fontId="4"/>
  </si>
  <si>
    <t>大雄寺前</t>
    <rPh sb="0" eb="1">
      <t>ダイ</t>
    </rPh>
    <rPh sb="2" eb="3">
      <t>デラ</t>
    </rPh>
    <rPh sb="3" eb="4">
      <t>マエ</t>
    </rPh>
    <phoneticPr fontId="4"/>
  </si>
  <si>
    <t>大津四川目</t>
    <rPh sb="0" eb="2">
      <t>オオツ</t>
    </rPh>
    <rPh sb="2" eb="5">
      <t>ヨカワメ</t>
    </rPh>
    <phoneticPr fontId="4"/>
  </si>
  <si>
    <t>古間木交流センター</t>
    <rPh sb="0" eb="1">
      <t>フル</t>
    </rPh>
    <rPh sb="1" eb="2">
      <t>マ</t>
    </rPh>
    <rPh sb="2" eb="3">
      <t>ギ</t>
    </rPh>
    <rPh sb="3" eb="5">
      <t>コウリュウ</t>
    </rPh>
    <phoneticPr fontId="4"/>
  </si>
  <si>
    <t>野辺地前平</t>
    <rPh sb="0" eb="3">
      <t>ノヘジ</t>
    </rPh>
    <rPh sb="3" eb="4">
      <t>マエ</t>
    </rPh>
    <rPh sb="4" eb="5">
      <t>ヒラ</t>
    </rPh>
    <phoneticPr fontId="4"/>
  </si>
  <si>
    <t>野辺地駅入口</t>
    <rPh sb="0" eb="3">
      <t>ノヘジ</t>
    </rPh>
    <rPh sb="3" eb="4">
      <t>エキ</t>
    </rPh>
    <rPh sb="4" eb="6">
      <t>イリグチ</t>
    </rPh>
    <phoneticPr fontId="4"/>
  </si>
  <si>
    <t>牧場通</t>
    <rPh sb="0" eb="2">
      <t>ボクジョウ</t>
    </rPh>
    <rPh sb="2" eb="3">
      <t>ドオ</t>
    </rPh>
    <phoneticPr fontId="4"/>
  </si>
  <si>
    <t>石神裏</t>
    <rPh sb="0" eb="3">
      <t>イシガミウラ</t>
    </rPh>
    <phoneticPr fontId="4"/>
  </si>
  <si>
    <t>下袋中央</t>
    <rPh sb="0" eb="1">
      <t>シモ</t>
    </rPh>
    <rPh sb="1" eb="2">
      <t>フクロ</t>
    </rPh>
    <rPh sb="2" eb="4">
      <t>チュウオウ</t>
    </rPh>
    <phoneticPr fontId="4"/>
  </si>
  <si>
    <t>青少年ホーム前</t>
    <rPh sb="0" eb="3">
      <t>セイショウネン</t>
    </rPh>
    <rPh sb="6" eb="7">
      <t>マエ</t>
    </rPh>
    <phoneticPr fontId="4"/>
  </si>
  <si>
    <t>六ヶ所村医療センター</t>
    <rPh sb="0" eb="4">
      <t>ロッカショムラ</t>
    </rPh>
    <rPh sb="4" eb="6">
      <t>イリョウ</t>
    </rPh>
    <phoneticPr fontId="4"/>
  </si>
  <si>
    <t>三沢駅東口</t>
    <rPh sb="0" eb="3">
      <t>ミサワエキ</t>
    </rPh>
    <rPh sb="3" eb="5">
      <t>ヒガシグチ</t>
    </rPh>
    <phoneticPr fontId="4"/>
  </si>
  <si>
    <t>千代田町</t>
    <rPh sb="0" eb="4">
      <t>チヨダチョウ</t>
    </rPh>
    <phoneticPr fontId="4"/>
  </si>
  <si>
    <t>栄町（三沢）</t>
    <rPh sb="0" eb="2">
      <t>サカエマチ</t>
    </rPh>
    <phoneticPr fontId="4"/>
  </si>
  <si>
    <t>月光通り</t>
    <rPh sb="0" eb="2">
      <t>ゲッコウ</t>
    </rPh>
    <rPh sb="2" eb="3">
      <t>ドオ</t>
    </rPh>
    <phoneticPr fontId="4"/>
  </si>
  <si>
    <t>泉町西</t>
    <rPh sb="0" eb="1">
      <t>イズミ</t>
    </rPh>
    <rPh sb="1" eb="2">
      <t>マチ</t>
    </rPh>
    <rPh sb="2" eb="3">
      <t>ニシ</t>
    </rPh>
    <phoneticPr fontId="4"/>
  </si>
  <si>
    <t>アイスアリーナ前</t>
    <rPh sb="7" eb="8">
      <t>マエ</t>
    </rPh>
    <phoneticPr fontId="4"/>
  </si>
  <si>
    <t>ウィング三沢前</t>
    <rPh sb="4" eb="6">
      <t>ミサワ</t>
    </rPh>
    <rPh sb="6" eb="7">
      <t>マエ</t>
    </rPh>
    <phoneticPr fontId="4"/>
  </si>
  <si>
    <t>堀口中学校前</t>
    <rPh sb="0" eb="2">
      <t>ホリグチ</t>
    </rPh>
    <rPh sb="2" eb="5">
      <t>チュウガッコウ</t>
    </rPh>
    <rPh sb="5" eb="6">
      <t>マエ</t>
    </rPh>
    <phoneticPr fontId="4"/>
  </si>
  <si>
    <t>こがね公園</t>
    <rPh sb="3" eb="5">
      <t>コウエン</t>
    </rPh>
    <phoneticPr fontId="4"/>
  </si>
  <si>
    <t>堀口三丁目</t>
    <rPh sb="0" eb="2">
      <t>ホリグチ</t>
    </rPh>
    <rPh sb="2" eb="5">
      <t>サンチョウメ</t>
    </rPh>
    <phoneticPr fontId="4"/>
  </si>
  <si>
    <t>東岡三沢三丁目</t>
    <rPh sb="0" eb="1">
      <t>ヒガシ</t>
    </rPh>
    <rPh sb="1" eb="2">
      <t>オカ</t>
    </rPh>
    <rPh sb="2" eb="4">
      <t>ミサワ</t>
    </rPh>
    <rPh sb="4" eb="7">
      <t>サンチョウメ</t>
    </rPh>
    <phoneticPr fontId="4"/>
  </si>
  <si>
    <t>三沢空港温泉前</t>
    <rPh sb="0" eb="2">
      <t>ミサワ</t>
    </rPh>
    <rPh sb="2" eb="4">
      <t>クウコウ</t>
    </rPh>
    <rPh sb="4" eb="6">
      <t>オンセン</t>
    </rPh>
    <rPh sb="6" eb="7">
      <t>マエ</t>
    </rPh>
    <phoneticPr fontId="4"/>
  </si>
  <si>
    <t>岡三沢七丁目</t>
    <rPh sb="0" eb="1">
      <t>オカ</t>
    </rPh>
    <rPh sb="1" eb="3">
      <t>ミサワ</t>
    </rPh>
    <rPh sb="3" eb="6">
      <t>ナナチョウメ</t>
    </rPh>
    <phoneticPr fontId="4"/>
  </si>
  <si>
    <t>岡三沢二丁目</t>
    <rPh sb="0" eb="1">
      <t>オカ</t>
    </rPh>
    <rPh sb="1" eb="3">
      <t>ミサワ</t>
    </rPh>
    <rPh sb="3" eb="6">
      <t>ニチョウメ</t>
    </rPh>
    <phoneticPr fontId="4"/>
  </si>
  <si>
    <t>緑町（三沢）</t>
    <rPh sb="0" eb="1">
      <t>ミドリ</t>
    </rPh>
    <rPh sb="1" eb="2">
      <t>チョウ</t>
    </rPh>
    <phoneticPr fontId="4"/>
  </si>
  <si>
    <t>前平二丁目</t>
    <rPh sb="0" eb="1">
      <t>マエ</t>
    </rPh>
    <rPh sb="1" eb="2">
      <t>ヒラ</t>
    </rPh>
    <rPh sb="2" eb="5">
      <t>ニチョウメ</t>
    </rPh>
    <phoneticPr fontId="4"/>
  </si>
  <si>
    <t>市役所・公会堂前標柱1だけ</t>
  </si>
  <si>
    <t>20.野辺地線（三高→七戸案）</t>
  </si>
  <si>
    <t>冬限定</t>
  </si>
  <si>
    <t>28.大津前平線(往路)</t>
    <rPh sb="9" eb="11">
      <t>オウロ</t>
    </rPh>
    <phoneticPr fontId="2"/>
  </si>
  <si>
    <t>28.大津前平線(復路)</t>
    <rPh sb="9" eb="11">
      <t>フクロ</t>
    </rPh>
    <phoneticPr fontId="2"/>
  </si>
  <si>
    <t>35.野辺地尾駮線(往路)</t>
    <rPh sb="10" eb="12">
      <t>オウロ</t>
    </rPh>
    <phoneticPr fontId="2"/>
  </si>
  <si>
    <t>35.野辺地尾駮線(復路)</t>
    <rPh sb="10" eb="12">
      <t>フクロ</t>
    </rPh>
    <phoneticPr fontId="2"/>
  </si>
  <si>
    <t>27.ビードル東線(左回り)</t>
    <rPh sb="10" eb="11">
      <t>ヒダリ</t>
    </rPh>
    <rPh sb="11" eb="12">
      <t>マワ</t>
    </rPh>
    <phoneticPr fontId="2"/>
  </si>
  <si>
    <t>27.ビードル東線(右回り)</t>
    <rPh sb="10" eb="11">
      <t>ミギ</t>
    </rPh>
    <rPh sb="11" eb="12">
      <t>マワ</t>
    </rPh>
    <phoneticPr fontId="2"/>
  </si>
  <si>
    <t>30.三沢イオンシャトル(往路)</t>
    <rPh sb="13" eb="15">
      <t>オウロ</t>
    </rPh>
    <phoneticPr fontId="2"/>
  </si>
  <si>
    <t>30.三沢イオンシャトル(復路)</t>
    <rPh sb="13" eb="15">
      <t>フクロ</t>
    </rPh>
    <phoneticPr fontId="2"/>
  </si>
  <si>
    <t>農協前（三沢）</t>
    <phoneticPr fontId="3"/>
  </si>
  <si>
    <t>農協前（野辺地）</t>
    <phoneticPr fontId="3"/>
  </si>
  <si>
    <t>新町（野辺地）</t>
    <phoneticPr fontId="3"/>
  </si>
  <si>
    <t>使用路線</t>
    <rPh sb="0" eb="2">
      <t>シヨウ</t>
    </rPh>
    <rPh sb="2" eb="4">
      <t>ロセン</t>
    </rPh>
    <phoneticPr fontId="3"/>
  </si>
  <si>
    <t>stop_id</t>
  </si>
  <si>
    <t>stop_name</t>
  </si>
  <si>
    <t>stop_lat</t>
  </si>
  <si>
    <t>stop_lon</t>
  </si>
  <si>
    <t>標柱</t>
  </si>
  <si>
    <t>チェック</t>
  </si>
  <si>
    <t>八戸営業所</t>
    <rPh sb="0" eb="2">
      <t>ハチノヘ</t>
    </rPh>
    <rPh sb="2" eb="5">
      <t>エイギョウショ</t>
    </rPh>
    <phoneticPr fontId="2"/>
  </si>
  <si>
    <t>盲聾学校通</t>
    <rPh sb="0" eb="1">
      <t>モウ</t>
    </rPh>
    <rPh sb="1" eb="2">
      <t>ロウ</t>
    </rPh>
    <rPh sb="2" eb="4">
      <t>ガッコウ</t>
    </rPh>
    <rPh sb="4" eb="5">
      <t>トオ</t>
    </rPh>
    <phoneticPr fontId="2"/>
  </si>
  <si>
    <t>柏崎新町</t>
    <rPh sb="0" eb="2">
      <t>カシワザキ</t>
    </rPh>
    <rPh sb="2" eb="4">
      <t>シンマチ</t>
    </rPh>
    <phoneticPr fontId="2"/>
  </si>
  <si>
    <t>下大工町</t>
    <rPh sb="0" eb="1">
      <t>シモ</t>
    </rPh>
    <rPh sb="1" eb="3">
      <t>ダイク</t>
    </rPh>
    <rPh sb="3" eb="4">
      <t>マチ</t>
    </rPh>
    <phoneticPr fontId="2"/>
  </si>
  <si>
    <t>八戸中心街ターミナル六日町５番</t>
    <rPh sb="0" eb="2">
      <t>ハチノヘ</t>
    </rPh>
    <rPh sb="2" eb="5">
      <t>チュウシンガイ</t>
    </rPh>
    <rPh sb="10" eb="13">
      <t>ムイカマチ</t>
    </rPh>
    <rPh sb="14" eb="15">
      <t>バン</t>
    </rPh>
    <phoneticPr fontId="2"/>
  </si>
  <si>
    <t>十六日町</t>
    <rPh sb="0" eb="3">
      <t>ジュウロクニチ</t>
    </rPh>
    <rPh sb="3" eb="4">
      <t>マチ</t>
    </rPh>
    <phoneticPr fontId="2"/>
  </si>
  <si>
    <t>八戸駅</t>
    <rPh sb="0" eb="3">
      <t>ハチノヘエキ</t>
    </rPh>
    <phoneticPr fontId="2"/>
  </si>
  <si>
    <t>高舘小学校前</t>
    <rPh sb="0" eb="1">
      <t>タカ</t>
    </rPh>
    <rPh sb="1" eb="2">
      <t>タテ</t>
    </rPh>
    <rPh sb="2" eb="5">
      <t>ショウガッコウ</t>
    </rPh>
    <phoneticPr fontId="2"/>
  </si>
  <si>
    <t>下田公園入口</t>
    <rPh sb="2" eb="4">
      <t>コウエン</t>
    </rPh>
    <rPh sb="4" eb="6">
      <t>イ</t>
    </rPh>
    <phoneticPr fontId="2"/>
  </si>
  <si>
    <t>あけぼの団地前</t>
    <rPh sb="4" eb="6">
      <t>ダンチ</t>
    </rPh>
    <rPh sb="6" eb="7">
      <t>マエ</t>
    </rPh>
    <phoneticPr fontId="2"/>
  </si>
  <si>
    <t>おいらせ町役場前</t>
    <rPh sb="4" eb="5">
      <t>マチ</t>
    </rPh>
    <phoneticPr fontId="2"/>
  </si>
  <si>
    <t>下田中北</t>
    <rPh sb="0" eb="2">
      <t>シモダ</t>
    </rPh>
    <rPh sb="2" eb="3">
      <t>ナカ</t>
    </rPh>
    <rPh sb="3" eb="4">
      <t>キタ</t>
    </rPh>
    <phoneticPr fontId="2"/>
  </si>
  <si>
    <t>観音寺前</t>
    <rPh sb="0" eb="3">
      <t>カンノンジ</t>
    </rPh>
    <rPh sb="3" eb="4">
      <t>マエ</t>
    </rPh>
    <phoneticPr fontId="2"/>
  </si>
  <si>
    <t>元町東</t>
    <rPh sb="0" eb="2">
      <t>モトマチ</t>
    </rPh>
    <rPh sb="2" eb="3">
      <t>ヒガシ</t>
    </rPh>
    <phoneticPr fontId="2"/>
  </si>
  <si>
    <t>元町東</t>
    <rPh sb="0" eb="2">
      <t>モトマチ</t>
    </rPh>
    <rPh sb="2" eb="3">
      <t>ヒガシ</t>
    </rPh>
    <phoneticPr fontId="4"/>
  </si>
  <si>
    <t>観音寺前</t>
    <rPh sb="0" eb="3">
      <t>カンノンジ</t>
    </rPh>
    <rPh sb="3" eb="4">
      <t>マエ</t>
    </rPh>
    <phoneticPr fontId="4"/>
  </si>
  <si>
    <t>東折茂</t>
    <rPh sb="0" eb="1">
      <t>ヒガシ</t>
    </rPh>
    <rPh sb="1" eb="3">
      <t>オリモ</t>
    </rPh>
    <phoneticPr fontId="3"/>
  </si>
  <si>
    <t>下田中北</t>
    <rPh sb="0" eb="2">
      <t>シタダ</t>
    </rPh>
    <rPh sb="2" eb="4">
      <t>ナカキタ</t>
    </rPh>
    <phoneticPr fontId="4"/>
  </si>
  <si>
    <t>おいらせ町役場前</t>
    <rPh sb="4" eb="5">
      <t>マチ</t>
    </rPh>
    <phoneticPr fontId="4"/>
  </si>
  <si>
    <t>あけぼの団地前</t>
    <rPh sb="4" eb="6">
      <t>ダンチ</t>
    </rPh>
    <rPh sb="6" eb="7">
      <t>マエ</t>
    </rPh>
    <phoneticPr fontId="4"/>
  </si>
  <si>
    <t>下田公園入口</t>
    <rPh sb="2" eb="4">
      <t>コウエン</t>
    </rPh>
    <rPh sb="4" eb="6">
      <t>イ</t>
    </rPh>
    <phoneticPr fontId="4"/>
  </si>
  <si>
    <t>百石高校前</t>
    <rPh sb="0" eb="2">
      <t>モモイシ</t>
    </rPh>
    <rPh sb="2" eb="4">
      <t>コウコウ</t>
    </rPh>
    <rPh sb="4" eb="5">
      <t>マエ</t>
    </rPh>
    <phoneticPr fontId="3"/>
  </si>
  <si>
    <t>百石上明堂</t>
    <rPh sb="0" eb="2">
      <t>モモイシ</t>
    </rPh>
    <rPh sb="2" eb="3">
      <t>カミ</t>
    </rPh>
    <rPh sb="3" eb="4">
      <t>アケ</t>
    </rPh>
    <rPh sb="4" eb="5">
      <t>ドウ</t>
    </rPh>
    <phoneticPr fontId="3"/>
  </si>
  <si>
    <t>高舘小学校前</t>
    <rPh sb="0" eb="1">
      <t>タカ</t>
    </rPh>
    <rPh sb="1" eb="2">
      <t>タテ</t>
    </rPh>
    <rPh sb="2" eb="5">
      <t>ショウガッコウ</t>
    </rPh>
    <phoneticPr fontId="4"/>
  </si>
  <si>
    <t>八戸駅</t>
    <rPh sb="0" eb="3">
      <t>ハチノヘエキ</t>
    </rPh>
    <phoneticPr fontId="4"/>
  </si>
  <si>
    <t>八戸中心街ターミナル八日町２番</t>
    <rPh sb="2" eb="5">
      <t>チュウシンガイ</t>
    </rPh>
    <rPh sb="10" eb="11">
      <t>ハチ</t>
    </rPh>
    <rPh sb="14" eb="15">
      <t>バン</t>
    </rPh>
    <phoneticPr fontId="4"/>
  </si>
  <si>
    <t>二十八日町</t>
    <rPh sb="0" eb="5">
      <t>ニジュウハチニチマチ</t>
    </rPh>
    <phoneticPr fontId="4"/>
  </si>
  <si>
    <t>ＮＴＴ前</t>
    <rPh sb="3" eb="4">
      <t>マエ</t>
    </rPh>
    <phoneticPr fontId="4"/>
  </si>
  <si>
    <t>下組町</t>
    <rPh sb="0" eb="3">
      <t>シモクミチョウ</t>
    </rPh>
    <phoneticPr fontId="4"/>
  </si>
  <si>
    <t>八戸営業所</t>
    <rPh sb="0" eb="2">
      <t>ハチノヘ</t>
    </rPh>
    <rPh sb="2" eb="5">
      <t>エイギョウショ</t>
    </rPh>
    <phoneticPr fontId="4"/>
  </si>
  <si>
    <t>八戸市民病院</t>
    <rPh sb="0" eb="4">
      <t>ハチノヘシミン</t>
    </rPh>
    <rPh sb="4" eb="6">
      <t>ビョウイン</t>
    </rPh>
    <phoneticPr fontId="4"/>
  </si>
  <si>
    <t>2.八戸線(往路)</t>
  </si>
  <si>
    <t>2.八戸線(往路)</t>
    <phoneticPr fontId="3"/>
  </si>
  <si>
    <t>2.八戸線(復路)</t>
    <rPh sb="6" eb="7">
      <t>フク</t>
    </rPh>
    <phoneticPr fontId="3"/>
  </si>
  <si>
    <t>往路</t>
    <rPh sb="0" eb="2">
      <t>オウロ</t>
    </rPh>
    <phoneticPr fontId="3"/>
  </si>
  <si>
    <t>往と同じ</t>
    <rPh sb="0" eb="1">
      <t>オウ</t>
    </rPh>
    <rPh sb="2" eb="3">
      <t>オナ</t>
    </rPh>
    <phoneticPr fontId="1"/>
  </si>
  <si>
    <t>備考</t>
    <rPh sb="0" eb="2">
      <t>ビコウ</t>
    </rPh>
    <phoneticPr fontId="3"/>
  </si>
  <si>
    <t>2.八戸線(復路)</t>
    <rPh sb="6" eb="8">
      <t>フクロ</t>
    </rPh>
    <phoneticPr fontId="3"/>
  </si>
  <si>
    <t>2.八戸線(往路)</t>
    <rPh sb="6" eb="8">
      <t>オウロ</t>
    </rPh>
    <phoneticPr fontId="3"/>
  </si>
  <si>
    <t>復路</t>
    <rPh sb="0" eb="2">
      <t>フクロ</t>
    </rPh>
    <phoneticPr fontId="3"/>
  </si>
  <si>
    <t>栄町（八戸）</t>
    <rPh sb="0" eb="2">
      <t>サカエチョウ</t>
    </rPh>
    <phoneticPr fontId="2"/>
  </si>
  <si>
    <t>緑町（八戸）</t>
    <rPh sb="0" eb="2">
      <t>ミドリマチ</t>
    </rPh>
    <phoneticPr fontId="2"/>
  </si>
  <si>
    <t>北里大学前</t>
    <rPh sb="4" eb="5">
      <t>マエ</t>
    </rPh>
    <phoneticPr fontId="4"/>
  </si>
  <si>
    <t>東十二番町</t>
    <rPh sb="0" eb="1">
      <t>ヒガシ</t>
    </rPh>
    <rPh sb="1" eb="5">
      <t>ジュウニバンチョウ</t>
    </rPh>
    <phoneticPr fontId="4"/>
  </si>
  <si>
    <t>元町東</t>
  </si>
  <si>
    <t>中野渡</t>
    <rPh sb="1" eb="2">
      <t>ノ</t>
    </rPh>
    <phoneticPr fontId="4"/>
  </si>
  <si>
    <t>奥入瀬ろまんパーク入口</t>
    <rPh sb="9" eb="11">
      <t>イリグチ</t>
    </rPh>
    <phoneticPr fontId="4"/>
  </si>
  <si>
    <t>ＪＡ十和田湖支店前</t>
    <rPh sb="8" eb="9">
      <t>マエ</t>
    </rPh>
    <phoneticPr fontId="4"/>
  </si>
  <si>
    <t>十和田市西コミュニティセンター前</t>
    <rPh sb="0" eb="4">
      <t>トワダシ</t>
    </rPh>
    <rPh sb="4" eb="5">
      <t>ニシ</t>
    </rPh>
    <rPh sb="15" eb="16">
      <t>マエ</t>
    </rPh>
    <phoneticPr fontId="4"/>
  </si>
  <si>
    <t>第一中学校</t>
    <rPh sb="0" eb="2">
      <t>ダイイチ</t>
    </rPh>
    <rPh sb="2" eb="5">
      <t>チュウガッコウ</t>
    </rPh>
    <phoneticPr fontId="4"/>
  </si>
  <si>
    <t>発</t>
    <rPh sb="0" eb="1">
      <t>ハツ</t>
    </rPh>
    <phoneticPr fontId="3"/>
  </si>
  <si>
    <t>小沢口</t>
    <rPh sb="0" eb="2">
      <t>オザワ</t>
    </rPh>
    <rPh sb="2" eb="3">
      <t>グチ</t>
    </rPh>
    <phoneticPr fontId="4"/>
  </si>
  <si>
    <t>奥瀬下川目</t>
    <rPh sb="0" eb="2">
      <t>オクセ</t>
    </rPh>
    <rPh sb="2" eb="4">
      <t>シモカワ</t>
    </rPh>
    <rPh sb="4" eb="5">
      <t>メ</t>
    </rPh>
    <phoneticPr fontId="4"/>
  </si>
  <si>
    <t>法奥小学校前</t>
    <rPh sb="0" eb="1">
      <t>ホウ</t>
    </rPh>
    <rPh sb="1" eb="2">
      <t>オク</t>
    </rPh>
    <rPh sb="2" eb="5">
      <t>ショウガッコウ</t>
    </rPh>
    <rPh sb="5" eb="6">
      <t>マエ</t>
    </rPh>
    <phoneticPr fontId="4"/>
  </si>
  <si>
    <t>両泉寺</t>
    <rPh sb="0" eb="1">
      <t>リョウ</t>
    </rPh>
    <rPh sb="1" eb="2">
      <t>イズミ</t>
    </rPh>
    <rPh sb="2" eb="3">
      <t>テラ</t>
    </rPh>
    <phoneticPr fontId="9"/>
  </si>
  <si>
    <t>中川原</t>
    <rPh sb="0" eb="3">
      <t>ナカガワラ</t>
    </rPh>
    <phoneticPr fontId="4"/>
  </si>
  <si>
    <t>道交</t>
    <rPh sb="0" eb="1">
      <t>ミチ</t>
    </rPh>
    <rPh sb="1" eb="2">
      <t>コウ</t>
    </rPh>
    <phoneticPr fontId="4"/>
  </si>
  <si>
    <t>百目木橋南口</t>
    <rPh sb="3" eb="4">
      <t>バシ</t>
    </rPh>
    <rPh sb="4" eb="6">
      <t>ミナミグチ</t>
    </rPh>
    <phoneticPr fontId="4"/>
  </si>
  <si>
    <t>奥入瀬渓流温泉</t>
    <rPh sb="0" eb="3">
      <t>オイラセ</t>
    </rPh>
    <rPh sb="3" eb="5">
      <t>ケイリュウ</t>
    </rPh>
    <rPh sb="5" eb="7">
      <t>オンセン</t>
    </rPh>
    <phoneticPr fontId="4"/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</si>
  <si>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</si>
  <si>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3"/>
  </si>
  <si>
    <t>市役所前（十和田）</t>
    <rPh sb="5" eb="8">
      <t>トワダ</t>
    </rPh>
    <phoneticPr fontId="3"/>
  </si>
  <si>
    <t>合同庁舎前</t>
    <phoneticPr fontId="3"/>
  </si>
  <si>
    <t>臨時　冷水入口</t>
    <rPh sb="0" eb="2">
      <t>リンジ</t>
    </rPh>
    <rPh sb="3" eb="5">
      <t>ヒヤミズ</t>
    </rPh>
    <rPh sb="5" eb="7">
      <t>イリグチ</t>
    </rPh>
    <phoneticPr fontId="4"/>
  </si>
  <si>
    <t>百目木橋南口</t>
    <rPh sb="0" eb="3">
      <t>ドメキ</t>
    </rPh>
    <rPh sb="3" eb="4">
      <t>バシ</t>
    </rPh>
    <rPh sb="4" eb="6">
      <t>ミナミグチ</t>
    </rPh>
    <phoneticPr fontId="4"/>
  </si>
  <si>
    <t>道交</t>
    <rPh sb="0" eb="1">
      <t>ミチ</t>
    </rPh>
    <rPh sb="1" eb="2">
      <t>マジ</t>
    </rPh>
    <phoneticPr fontId="4"/>
  </si>
  <si>
    <t>往と同じ</t>
    <rPh sb="0" eb="1">
      <t>オウ</t>
    </rPh>
    <rPh sb="2" eb="3">
      <t>オナ</t>
    </rPh>
    <phoneticPr fontId="3"/>
  </si>
  <si>
    <t>七高入口</t>
    <rPh sb="0" eb="2">
      <t>シチコウ</t>
    </rPh>
    <rPh sb="2" eb="4">
      <t>イリグチ</t>
    </rPh>
    <phoneticPr fontId="3"/>
  </si>
  <si>
    <t>下川向</t>
    <rPh sb="0" eb="1">
      <t>シタ</t>
    </rPh>
    <rPh sb="1" eb="3">
      <t>カワムカイ</t>
    </rPh>
    <phoneticPr fontId="3"/>
  </si>
  <si>
    <t>6.十和田→七戸十和田駅→野辺地方面と同じ</t>
    <rPh sb="19" eb="20">
      <t>オナ</t>
    </rPh>
    <phoneticPr fontId="3"/>
  </si>
  <si>
    <t>↓</t>
  </si>
  <si>
    <t>観音寺前</t>
  </si>
  <si>
    <t>天間林小学校前</t>
    <rPh sb="0" eb="3">
      <t>テンマバヤシ</t>
    </rPh>
    <rPh sb="3" eb="6">
      <t>ショウガッコウ</t>
    </rPh>
    <rPh sb="6" eb="7">
      <t>マエ</t>
    </rPh>
    <phoneticPr fontId="4"/>
  </si>
  <si>
    <t>七戸町役場前</t>
    <rPh sb="0" eb="2">
      <t>シチノヘ</t>
    </rPh>
    <rPh sb="2" eb="5">
      <t>マチヤクバ</t>
    </rPh>
    <rPh sb="5" eb="6">
      <t>マエ</t>
    </rPh>
    <phoneticPr fontId="4"/>
  </si>
  <si>
    <t>七戸町文化村前</t>
    <rPh sb="0" eb="3">
      <t>シチノヘマチ</t>
    </rPh>
    <rPh sb="3" eb="5">
      <t>ブンカ</t>
    </rPh>
    <rPh sb="5" eb="7">
      <t>ムラマエ</t>
    </rPh>
    <phoneticPr fontId="1"/>
  </si>
  <si>
    <t>七戸案内所</t>
    <rPh sb="2" eb="4">
      <t>アンナイ</t>
    </rPh>
    <phoneticPr fontId="1"/>
  </si>
  <si>
    <t>笊田川久保</t>
    <rPh sb="0" eb="1">
      <t>ザル</t>
    </rPh>
    <rPh sb="1" eb="2">
      <t>タ</t>
    </rPh>
    <rPh sb="2" eb="5">
      <t>カワクボ</t>
    </rPh>
    <phoneticPr fontId="1"/>
  </si>
  <si>
    <t>下川向</t>
    <rPh sb="0" eb="1">
      <t>シタ</t>
    </rPh>
    <rPh sb="1" eb="3">
      <t>カワムカイ</t>
    </rPh>
    <phoneticPr fontId="4"/>
  </si>
  <si>
    <t>七高入口</t>
    <rPh sb="0" eb="2">
      <t>シチコウ</t>
    </rPh>
    <rPh sb="2" eb="4">
      <t>イリグチ</t>
    </rPh>
    <phoneticPr fontId="4"/>
  </si>
  <si>
    <t>西榎林</t>
  </si>
  <si>
    <t>膝森</t>
  </si>
  <si>
    <t>21.野辺地線（榎林三高スクール）</t>
    <phoneticPr fontId="3"/>
  </si>
  <si>
    <t>東折茂</t>
  </si>
  <si>
    <t>↓</t>
    <phoneticPr fontId="3"/>
  </si>
  <si>
    <t>重複停留所名　識別名</t>
    <rPh sb="0" eb="2">
      <t>ジュウフク</t>
    </rPh>
    <rPh sb="2" eb="5">
      <t>テイリュウジョ</t>
    </rPh>
    <rPh sb="5" eb="6">
      <t>メイ</t>
    </rPh>
    <rPh sb="7" eb="9">
      <t>シキベツ</t>
    </rPh>
    <rPh sb="9" eb="10">
      <t>メイ</t>
    </rPh>
    <phoneticPr fontId="3"/>
  </si>
  <si>
    <t>十和田市現代美術館前</t>
    <rPh sb="0" eb="3">
      <t>トワダ</t>
    </rPh>
    <rPh sb="3" eb="4">
      <t>シ</t>
    </rPh>
    <rPh sb="4" eb="6">
      <t>ゲンダイ</t>
    </rPh>
    <rPh sb="6" eb="9">
      <t>ビジュツカン</t>
    </rPh>
    <rPh sb="9" eb="10">
      <t>マエ</t>
    </rPh>
    <phoneticPr fontId="4"/>
  </si>
  <si>
    <t>中央病院</t>
    <rPh sb="0" eb="2">
      <t>チュウオウ</t>
    </rPh>
    <rPh sb="2" eb="4">
      <t>ビョウイン</t>
    </rPh>
    <phoneticPr fontId="4"/>
  </si>
  <si>
    <t>上北屋内練習場前</t>
    <rPh sb="0" eb="2">
      <t>カミキタ</t>
    </rPh>
    <rPh sb="2" eb="4">
      <t>オクナイ</t>
    </rPh>
    <rPh sb="4" eb="7">
      <t>レンシュウジョウ</t>
    </rPh>
    <rPh sb="7" eb="8">
      <t>マエ</t>
    </rPh>
    <phoneticPr fontId="4"/>
  </si>
  <si>
    <t>東北町役場通</t>
    <rPh sb="0" eb="2">
      <t>トウホク</t>
    </rPh>
    <rPh sb="2" eb="3">
      <t>マチ</t>
    </rPh>
    <rPh sb="3" eb="5">
      <t>ヤクバ</t>
    </rPh>
    <rPh sb="5" eb="6">
      <t>ドオリ</t>
    </rPh>
    <phoneticPr fontId="4"/>
  </si>
  <si>
    <t>旭町</t>
    <rPh sb="0" eb="1">
      <t>アサヒ</t>
    </rPh>
    <rPh sb="1" eb="2">
      <t>マチ</t>
    </rPh>
    <phoneticPr fontId="4"/>
  </si>
  <si>
    <t>8.十和田市中央→芋久保経由→七戸十和田駅と同じ</t>
    <rPh sb="22" eb="23">
      <t>オナ</t>
    </rPh>
    <phoneticPr fontId="3"/>
  </si>
  <si>
    <t>5.立崎線(往路)</t>
  </si>
  <si>
    <t>上北駅通</t>
    <phoneticPr fontId="3"/>
  </si>
  <si>
    <t>市役所前（十和田）</t>
    <rPh sb="0" eb="1">
      <t>シ</t>
    </rPh>
    <rPh sb="1" eb="3">
      <t>ヤクショ</t>
    </rPh>
    <rPh sb="3" eb="4">
      <t>マエ</t>
    </rPh>
    <rPh sb="5" eb="8">
      <t>トワダ</t>
    </rPh>
    <phoneticPr fontId="4"/>
  </si>
  <si>
    <t>市役所前（十和田）</t>
    <rPh sb="0" eb="1">
      <t>シ</t>
    </rPh>
    <rPh sb="1" eb="3">
      <t>ヤクショ</t>
    </rPh>
    <rPh sb="3" eb="4">
      <t>マエ</t>
    </rPh>
    <phoneticPr fontId="4"/>
  </si>
  <si>
    <t>旭町</t>
    <rPh sb="0" eb="2">
      <t>アサヒチョウ</t>
    </rPh>
    <phoneticPr fontId="4"/>
  </si>
  <si>
    <t>5.七戸十和田駅→芋久保経由→十和田方面と同じ</t>
    <rPh sb="21" eb="22">
      <t>オナ</t>
    </rPh>
    <phoneticPr fontId="3"/>
  </si>
  <si>
    <t>5.立崎線(復路)</t>
  </si>
  <si>
    <t>5.立崎線(復路)</t>
    <rPh sb="6" eb="7">
      <t>フク</t>
    </rPh>
    <phoneticPr fontId="3"/>
  </si>
  <si>
    <t>元町東　経由順</t>
    <rPh sb="4" eb="6">
      <t>ケイユ</t>
    </rPh>
    <rPh sb="6" eb="7">
      <t>ジュン</t>
    </rPh>
    <phoneticPr fontId="3"/>
  </si>
  <si>
    <t>美術館→市役所→中央病院　経由順</t>
    <rPh sb="0" eb="3">
      <t>ビジュツカン</t>
    </rPh>
    <rPh sb="4" eb="7">
      <t>シヤクショ</t>
    </rPh>
    <rPh sb="8" eb="10">
      <t>チュウオウ</t>
    </rPh>
    <rPh sb="10" eb="12">
      <t>ビョウイン</t>
    </rPh>
    <rPh sb="13" eb="15">
      <t>ケイユ</t>
    </rPh>
    <rPh sb="15" eb="16">
      <t>ジュン</t>
    </rPh>
    <phoneticPr fontId="3"/>
  </si>
  <si>
    <t>北里大学前</t>
  </si>
  <si>
    <t>藤坂小学校前</t>
  </si>
  <si>
    <t>相坂会館前</t>
  </si>
  <si>
    <t>十和田～焼山　往と同じ</t>
    <rPh sb="4" eb="6">
      <t>ヤケヤマ</t>
    </rPh>
    <rPh sb="7" eb="8">
      <t>オウ</t>
    </rPh>
    <rPh sb="9" eb="10">
      <t>オナ</t>
    </rPh>
    <phoneticPr fontId="3"/>
  </si>
  <si>
    <t>東十二番町</t>
    <phoneticPr fontId="3"/>
  </si>
  <si>
    <t>往路</t>
    <phoneticPr fontId="3"/>
  </si>
  <si>
    <t>9.六日町・東病院(往路)</t>
  </si>
  <si>
    <t>相坂会館前</t>
    <rPh sb="0" eb="2">
      <t>アイサカ</t>
    </rPh>
    <rPh sb="2" eb="4">
      <t>カイカン</t>
    </rPh>
    <rPh sb="4" eb="5">
      <t>マエ</t>
    </rPh>
    <phoneticPr fontId="4"/>
  </si>
  <si>
    <t>藤坂小学校前</t>
    <rPh sb="1" eb="2">
      <t>サカ</t>
    </rPh>
    <phoneticPr fontId="4"/>
  </si>
  <si>
    <t>東十二番町</t>
    <rPh sb="0" eb="5">
      <t>ヒガシジュウニバンチョウ</t>
    </rPh>
    <phoneticPr fontId="4"/>
  </si>
  <si>
    <t>9.六日町・東病院(往路)</t>
    <rPh sb="10" eb="12">
      <t>オウロ</t>
    </rPh>
    <phoneticPr fontId="1"/>
  </si>
  <si>
    <t>9.六日町・東病院(復路)</t>
    <rPh sb="10" eb="12">
      <t>フクロ</t>
    </rPh>
    <phoneticPr fontId="1"/>
  </si>
  <si>
    <t>9.六日町・東病院(復路)</t>
  </si>
  <si>
    <t>十和田～焼山　復と同じ</t>
    <rPh sb="4" eb="6">
      <t>ヤケヤマ</t>
    </rPh>
    <rPh sb="7" eb="8">
      <t>フク</t>
    </rPh>
    <rPh sb="9" eb="10">
      <t>オナ</t>
    </rPh>
    <phoneticPr fontId="3"/>
  </si>
  <si>
    <t>南水喰</t>
    <rPh sb="0" eb="1">
      <t>ミナミ</t>
    </rPh>
    <phoneticPr fontId="4"/>
  </si>
  <si>
    <t>北甲地</t>
    <rPh sb="1" eb="3">
      <t>カッチ</t>
    </rPh>
    <phoneticPr fontId="4"/>
  </si>
  <si>
    <t>11.中村三高(往路)</t>
    <phoneticPr fontId="3"/>
  </si>
  <si>
    <t>11.中村三高(復路)</t>
    <rPh sb="8" eb="9">
      <t>フク</t>
    </rPh>
    <phoneticPr fontId="3"/>
  </si>
  <si>
    <t>11.中村三高(往路)</t>
    <rPh sb="8" eb="9">
      <t>オウ</t>
    </rPh>
    <phoneticPr fontId="3"/>
  </si>
  <si>
    <t>四和小・中学校</t>
    <rPh sb="2" eb="3">
      <t>ショウ</t>
    </rPh>
    <rPh sb="5" eb="7">
      <t>ガッコウ</t>
    </rPh>
    <phoneticPr fontId="3"/>
  </si>
  <si>
    <t>川尻</t>
    <rPh sb="0" eb="2">
      <t>カワジリ</t>
    </rPh>
    <phoneticPr fontId="4"/>
  </si>
  <si>
    <t>あけぼの学園</t>
    <rPh sb="4" eb="6">
      <t>ガクエン</t>
    </rPh>
    <phoneticPr fontId="4"/>
  </si>
  <si>
    <t>コゲ畑</t>
    <rPh sb="2" eb="3">
      <t>ハタケ</t>
    </rPh>
    <phoneticPr fontId="4"/>
  </si>
  <si>
    <t>あけぼの学園</t>
  </si>
  <si>
    <t>川尻</t>
  </si>
  <si>
    <t>10.万内線(復路)</t>
    <rPh sb="7" eb="8">
      <t>フク</t>
    </rPh>
    <phoneticPr fontId="3"/>
  </si>
  <si>
    <t>10.万内線(往路)</t>
    <rPh sb="7" eb="8">
      <t>オウ</t>
    </rPh>
    <phoneticPr fontId="3"/>
  </si>
  <si>
    <t>十丁目</t>
    <rPh sb="0" eb="3">
      <t>ジュッチョウメ</t>
    </rPh>
    <phoneticPr fontId="4"/>
  </si>
  <si>
    <t>八丁目</t>
    <rPh sb="0" eb="3">
      <t>ハッチョウメ</t>
    </rPh>
    <phoneticPr fontId="4"/>
  </si>
  <si>
    <t>官庁街通</t>
    <rPh sb="0" eb="3">
      <t>カンチョウガイ</t>
    </rPh>
    <rPh sb="3" eb="4">
      <t>ドオ</t>
    </rPh>
    <phoneticPr fontId="4"/>
  </si>
  <si>
    <t>十和田市中央</t>
    <rPh sb="0" eb="3">
      <t>トワダ</t>
    </rPh>
    <rPh sb="3" eb="4">
      <t>シ</t>
    </rPh>
    <rPh sb="4" eb="6">
      <t>チュウオウ</t>
    </rPh>
    <phoneticPr fontId="4"/>
  </si>
  <si>
    <t>三丁目</t>
    <rPh sb="0" eb="3">
      <t>サンチョウメ</t>
    </rPh>
    <phoneticPr fontId="4"/>
  </si>
  <si>
    <t>一丁目</t>
    <rPh sb="0" eb="3">
      <t>イッチョウメ</t>
    </rPh>
    <phoneticPr fontId="4"/>
  </si>
  <si>
    <t>並木</t>
    <rPh sb="0" eb="2">
      <t>ナミキ</t>
    </rPh>
    <phoneticPr fontId="4"/>
  </si>
  <si>
    <t>南小学校通</t>
    <rPh sb="0" eb="1">
      <t>ミナミ</t>
    </rPh>
    <rPh sb="1" eb="4">
      <t>ショウガッコウ</t>
    </rPh>
    <rPh sb="4" eb="5">
      <t>ドオ</t>
    </rPh>
    <phoneticPr fontId="4"/>
  </si>
  <si>
    <t>三高前</t>
    <rPh sb="0" eb="3">
      <t>サンコウマエ</t>
    </rPh>
    <phoneticPr fontId="4"/>
  </si>
  <si>
    <t>東五番町</t>
    <rPh sb="0" eb="4">
      <t>ヒガシゴバンチョウ</t>
    </rPh>
    <phoneticPr fontId="4"/>
  </si>
  <si>
    <t>東十五番町</t>
    <rPh sb="0" eb="5">
      <t>ヒガシジュウゴバンチョウ</t>
    </rPh>
    <phoneticPr fontId="4"/>
  </si>
  <si>
    <t>日の出町</t>
    <rPh sb="0" eb="1">
      <t>ヒ</t>
    </rPh>
    <rPh sb="2" eb="4">
      <t>デチョウ</t>
    </rPh>
    <phoneticPr fontId="4"/>
  </si>
  <si>
    <t>中央モータースクール</t>
    <rPh sb="0" eb="2">
      <t>チュウオウ</t>
    </rPh>
    <phoneticPr fontId="4"/>
  </si>
  <si>
    <t>稲吉</t>
    <rPh sb="0" eb="2">
      <t>イナヨシ</t>
    </rPh>
    <phoneticPr fontId="4"/>
  </si>
  <si>
    <t>三本木営業所</t>
    <rPh sb="0" eb="3">
      <t>サンボンギ</t>
    </rPh>
    <rPh sb="3" eb="6">
      <t>エイギョウショ</t>
    </rPh>
    <phoneticPr fontId="4"/>
  </si>
  <si>
    <t>青果市場前</t>
    <rPh sb="0" eb="2">
      <t>セイカ</t>
    </rPh>
    <rPh sb="2" eb="4">
      <t>シジョウ</t>
    </rPh>
    <rPh sb="4" eb="5">
      <t>マエ</t>
    </rPh>
    <phoneticPr fontId="4"/>
  </si>
  <si>
    <t>イオンスーパーセンター十和田店</t>
    <rPh sb="11" eb="15">
      <t>トワダテン</t>
    </rPh>
    <phoneticPr fontId="4"/>
  </si>
  <si>
    <t>7.十和田→(七戸十和田駅)→青森方面</t>
  </si>
  <si>
    <t>8.十和田市中央→芋久保経由→七戸十和田駅と同じ</t>
    <phoneticPr fontId="3"/>
  </si>
  <si>
    <t>6.十和田線（復路）</t>
  </si>
  <si>
    <t>6.十和田線（復路）</t>
    <phoneticPr fontId="3"/>
  </si>
  <si>
    <t>6.十和田線（往路）</t>
  </si>
  <si>
    <t>6.十和田線（往路）</t>
    <phoneticPr fontId="3"/>
  </si>
  <si>
    <t>6.十和田線（復路）</t>
    <rPh sb="7" eb="8">
      <t>フク</t>
    </rPh>
    <phoneticPr fontId="3"/>
  </si>
  <si>
    <t>6.十和田線（往路）</t>
    <rPh sb="7" eb="9">
      <t>オウロ</t>
    </rPh>
    <phoneticPr fontId="3"/>
  </si>
  <si>
    <t>6.十和田線（復路）</t>
    <rPh sb="7" eb="9">
      <t>フクロ</t>
    </rPh>
    <phoneticPr fontId="3"/>
  </si>
  <si>
    <t>21.野辺地線（乙供～三高）</t>
    <phoneticPr fontId="3"/>
  </si>
  <si>
    <t>4.青森→(七戸十和田駅)→十和田方面</t>
  </si>
  <si>
    <t>2.八戸線(復路)</t>
  </si>
  <si>
    <t>14.イオン十和田シャトルバス(復路)</t>
  </si>
  <si>
    <t>8.赤沼経由西高線(復路)</t>
    <phoneticPr fontId="3"/>
  </si>
  <si>
    <t>34.野辺地小スクール(往路)</t>
  </si>
  <si>
    <t>34.野辺地小スクール(往路)</t>
    <rPh sb="12" eb="14">
      <t>オウロ</t>
    </rPh>
    <phoneticPr fontId="1"/>
  </si>
  <si>
    <t>34.野辺地小スクール(復路)</t>
  </si>
  <si>
    <t>34.野辺地小スクール(復路)</t>
    <rPh sb="12" eb="14">
      <t>フクロ</t>
    </rPh>
    <phoneticPr fontId="1"/>
  </si>
  <si>
    <t>33.野辺地市内(復路)</t>
  </si>
  <si>
    <t>33.野辺地市内(復路)</t>
    <rPh sb="9" eb="11">
      <t>フクロ</t>
    </rPh>
    <phoneticPr fontId="1"/>
  </si>
  <si>
    <t>33.野辺地市内(往路)</t>
  </si>
  <si>
    <t>33.野辺地市内(往路)</t>
    <rPh sb="9" eb="11">
      <t>オウロ</t>
    </rPh>
    <phoneticPr fontId="1"/>
  </si>
  <si>
    <t>17.舟ヶ沢線(復路)</t>
  </si>
  <si>
    <t>22.三沢百石(復路)</t>
  </si>
  <si>
    <t>23.追舘線（復路）</t>
  </si>
  <si>
    <t>28.大津前平線(往路)</t>
  </si>
  <si>
    <t>28.大津前平線(復路)</t>
  </si>
  <si>
    <t>26.ビードル西線(往路)</t>
  </si>
  <si>
    <t>26.ビードル西線(復路)</t>
  </si>
  <si>
    <t>35.野辺地尾駮線(往路)</t>
  </si>
  <si>
    <t>35.野辺地尾駮線(復路)</t>
  </si>
  <si>
    <t>27.ビードル東線(左回り)</t>
  </si>
  <si>
    <t>27.ビードル東線(右回り)</t>
  </si>
  <si>
    <t>30.三沢イオンシャトル(往路)</t>
  </si>
  <si>
    <t>30.三沢イオンシャトル(復路)</t>
  </si>
  <si>
    <t>七戸十和田駅</t>
    <rPh sb="0" eb="2">
      <t>シチノヘ</t>
    </rPh>
    <rPh sb="2" eb="5">
      <t>トワダ</t>
    </rPh>
    <rPh sb="5" eb="6">
      <t>エキ</t>
    </rPh>
    <phoneticPr fontId="4"/>
  </si>
  <si>
    <t>七戸町役場前</t>
    <rPh sb="0" eb="3">
      <t>シチノヘマチ</t>
    </rPh>
    <rPh sb="3" eb="5">
      <t>ヤクバ</t>
    </rPh>
    <rPh sb="5" eb="6">
      <t>マエ</t>
    </rPh>
    <phoneticPr fontId="4"/>
  </si>
  <si>
    <t>舟場向川久保</t>
    <rPh sb="0" eb="2">
      <t>フナバ</t>
    </rPh>
    <rPh sb="2" eb="3">
      <t>ム</t>
    </rPh>
    <rPh sb="3" eb="6">
      <t>カワクボ</t>
    </rPh>
    <phoneticPr fontId="4"/>
  </si>
  <si>
    <t>東北町支所前</t>
    <rPh sb="3" eb="5">
      <t>シショ</t>
    </rPh>
    <phoneticPr fontId="4"/>
  </si>
  <si>
    <t>東北小学校前</t>
    <rPh sb="0" eb="2">
      <t>トウホク</t>
    </rPh>
    <rPh sb="2" eb="5">
      <t>ショウガッコウ</t>
    </rPh>
    <rPh sb="5" eb="6">
      <t>マエ</t>
    </rPh>
    <phoneticPr fontId="4"/>
  </si>
  <si>
    <t>北甲地</t>
    <rPh sb="0" eb="1">
      <t>キタ</t>
    </rPh>
    <rPh sb="1" eb="3">
      <t>カッチ</t>
    </rPh>
    <phoneticPr fontId="4"/>
  </si>
  <si>
    <t>南水喰</t>
    <rPh sb="0" eb="1">
      <t>ミナミ</t>
    </rPh>
    <rPh sb="1" eb="3">
      <t>ミズハミ</t>
    </rPh>
    <phoneticPr fontId="4"/>
  </si>
  <si>
    <t>甲地</t>
    <phoneticPr fontId="3"/>
  </si>
  <si>
    <t>太田</t>
    <rPh sb="0" eb="2">
      <t>オオタ</t>
    </rPh>
    <phoneticPr fontId="4"/>
  </si>
  <si>
    <t>西高入口</t>
    <rPh sb="0" eb="2">
      <t>ニシコウ</t>
    </rPh>
    <rPh sb="2" eb="4">
      <t>イリグチ</t>
    </rPh>
    <phoneticPr fontId="4"/>
  </si>
  <si>
    <t>上沢田口</t>
    <rPh sb="0" eb="1">
      <t>カミ</t>
    </rPh>
    <rPh sb="1" eb="3">
      <t>サワダ</t>
    </rPh>
    <rPh sb="3" eb="4">
      <t>クチ</t>
    </rPh>
    <phoneticPr fontId="4"/>
  </si>
  <si>
    <t>中野渡</t>
    <rPh sb="0" eb="3">
      <t>ナカノワタリ</t>
    </rPh>
    <phoneticPr fontId="4"/>
  </si>
  <si>
    <t>大堀平</t>
    <rPh sb="0" eb="2">
      <t>オオボリ</t>
    </rPh>
    <rPh sb="2" eb="3">
      <t>タイラ</t>
    </rPh>
    <phoneticPr fontId="4"/>
  </si>
  <si>
    <t>奥入瀬ろまんパーク</t>
    <rPh sb="0" eb="3">
      <t>オイラセ</t>
    </rPh>
    <phoneticPr fontId="4"/>
  </si>
  <si>
    <t>ＪＡ十和田湖支店前</t>
    <rPh sb="2" eb="6">
      <t>トワダコ</t>
    </rPh>
    <rPh sb="6" eb="8">
      <t>シテン</t>
    </rPh>
    <rPh sb="8" eb="9">
      <t>マエ</t>
    </rPh>
    <phoneticPr fontId="4"/>
  </si>
  <si>
    <t>上沢田口</t>
    <rPh sb="0" eb="1">
      <t>カミ</t>
    </rPh>
    <rPh sb="1" eb="3">
      <t>サワダ</t>
    </rPh>
    <rPh sb="3" eb="4">
      <t>グチ</t>
    </rPh>
    <phoneticPr fontId="4"/>
  </si>
  <si>
    <t>第一中学校</t>
  </si>
  <si>
    <t>市立病院</t>
    <rPh sb="0" eb="2">
      <t>シリツ</t>
    </rPh>
    <rPh sb="2" eb="4">
      <t>ビョウイン</t>
    </rPh>
    <phoneticPr fontId="4"/>
  </si>
  <si>
    <t>泉町東</t>
    <rPh sb="0" eb="1">
      <t>イズミ</t>
    </rPh>
    <rPh sb="1" eb="2">
      <t>マチ</t>
    </rPh>
    <rPh sb="2" eb="3">
      <t>ヒガシ</t>
    </rPh>
    <phoneticPr fontId="4"/>
  </si>
  <si>
    <t>雇用促進住宅前</t>
    <rPh sb="0" eb="2">
      <t>コヨウ</t>
    </rPh>
    <rPh sb="2" eb="4">
      <t>ソクシン</t>
    </rPh>
    <rPh sb="4" eb="6">
      <t>ジュウタク</t>
    </rPh>
    <rPh sb="6" eb="7">
      <t>マエ</t>
    </rPh>
    <phoneticPr fontId="4"/>
  </si>
  <si>
    <t>木崎野小前</t>
    <rPh sb="0" eb="2">
      <t>キザキ</t>
    </rPh>
    <rPh sb="2" eb="3">
      <t>ノ</t>
    </rPh>
    <rPh sb="3" eb="4">
      <t>ショウ</t>
    </rPh>
    <rPh sb="4" eb="5">
      <t>マエ</t>
    </rPh>
    <phoneticPr fontId="4"/>
  </si>
  <si>
    <t>桜町</t>
    <rPh sb="0" eb="1">
      <t>サクラ</t>
    </rPh>
    <rPh sb="1" eb="2">
      <t>チョウ</t>
    </rPh>
    <phoneticPr fontId="4"/>
  </si>
  <si>
    <t>アメリカ広場</t>
    <rPh sb="4" eb="6">
      <t>ヒロバ</t>
    </rPh>
    <phoneticPr fontId="4"/>
  </si>
  <si>
    <t>三沢中央</t>
    <rPh sb="0" eb="2">
      <t>ミサワ</t>
    </rPh>
    <rPh sb="2" eb="4">
      <t>チュウオウ</t>
    </rPh>
    <phoneticPr fontId="4"/>
  </si>
  <si>
    <t>上下水道庁舎前</t>
    <rPh sb="0" eb="2">
      <t>ジョウゲ</t>
    </rPh>
    <rPh sb="2" eb="4">
      <t>スイドウ</t>
    </rPh>
    <rPh sb="4" eb="6">
      <t>チョウシャ</t>
    </rPh>
    <rPh sb="6" eb="7">
      <t>マエ</t>
    </rPh>
    <phoneticPr fontId="4"/>
  </si>
  <si>
    <t>中央四丁目</t>
    <rPh sb="0" eb="2">
      <t>チュウオウ</t>
    </rPh>
    <rPh sb="2" eb="5">
      <t>ヨンチョウメ</t>
    </rPh>
    <phoneticPr fontId="4"/>
  </si>
  <si>
    <t>三沢駅</t>
    <rPh sb="0" eb="3">
      <t>ミサワエキ</t>
    </rPh>
    <phoneticPr fontId="4"/>
  </si>
  <si>
    <t>春日台</t>
    <rPh sb="0" eb="3">
      <t>カスガダイ</t>
    </rPh>
    <phoneticPr fontId="4"/>
  </si>
  <si>
    <t>晴ヶ丘</t>
    <rPh sb="0" eb="1">
      <t>ハレ</t>
    </rPh>
    <rPh sb="2" eb="3">
      <t>オカ</t>
    </rPh>
    <phoneticPr fontId="4"/>
  </si>
  <si>
    <t>三沢公園</t>
  </si>
  <si>
    <t>滝の沢公園</t>
  </si>
  <si>
    <t>サンマル通り</t>
  </si>
  <si>
    <t>工場団地通</t>
  </si>
  <si>
    <t>木崎野小前</t>
  </si>
  <si>
    <t>雇用促進住宅前</t>
  </si>
  <si>
    <t>泉町東</t>
  </si>
  <si>
    <t>市立病院</t>
  </si>
  <si>
    <t>発</t>
    <rPh sb="0" eb="1">
      <t>ハツ</t>
    </rPh>
    <phoneticPr fontId="4"/>
  </si>
  <si>
    <t>28.大津前平線(往路)</t>
    <rPh sb="9" eb="11">
      <t>オウロ</t>
    </rPh>
    <phoneticPr fontId="3"/>
  </si>
  <si>
    <t>23.追舘線（復路）</t>
    <rPh sb="7" eb="9">
      <t>フクロ</t>
    </rPh>
    <phoneticPr fontId="3"/>
  </si>
  <si>
    <t>23.追舘線（往路）</t>
    <rPh sb="7" eb="9">
      <t>オウロ</t>
    </rPh>
    <phoneticPr fontId="3"/>
  </si>
  <si>
    <t>市役所・公会堂前</t>
    <phoneticPr fontId="3"/>
  </si>
  <si>
    <t>新町二丁目（三沢）</t>
    <phoneticPr fontId="3"/>
  </si>
  <si>
    <t>古間木小学校前</t>
  </si>
  <si>
    <t>28.大津前平線(復路)</t>
    <rPh sb="9" eb="11">
      <t>フクロ</t>
    </rPh>
    <phoneticPr fontId="3"/>
  </si>
  <si>
    <t>28.大津前平線(往路)</t>
    <rPh sb="3" eb="5">
      <t>オオツ</t>
    </rPh>
    <rPh sb="5" eb="6">
      <t>ゼン</t>
    </rPh>
    <rPh sb="6" eb="7">
      <t>タイラ</t>
    </rPh>
    <rPh sb="7" eb="8">
      <t>セン</t>
    </rPh>
    <rPh sb="9" eb="11">
      <t>オウロ</t>
    </rPh>
    <phoneticPr fontId="15"/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</si>
  <si>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15"/>
  </si>
  <si>
    <t>市役所前（三沢）</t>
    <rPh sb="0" eb="1">
      <t>シ</t>
    </rPh>
    <rPh sb="1" eb="3">
      <t>ヤクショ</t>
    </rPh>
    <rPh sb="3" eb="4">
      <t>マエ</t>
    </rPh>
    <rPh sb="5" eb="7">
      <t>ミサワ</t>
    </rPh>
    <phoneticPr fontId="1"/>
  </si>
  <si>
    <t>左回り</t>
    <rPh sb="0" eb="1">
      <t>ヒダリ</t>
    </rPh>
    <rPh sb="1" eb="2">
      <t>マワ</t>
    </rPh>
    <phoneticPr fontId="3"/>
  </si>
  <si>
    <t>泉町東</t>
    <rPh sb="0" eb="1">
      <t>イズミ</t>
    </rPh>
    <rPh sb="1" eb="2">
      <t>チョウ</t>
    </rPh>
    <rPh sb="2" eb="3">
      <t>ヒガシ</t>
    </rPh>
    <phoneticPr fontId="4"/>
  </si>
  <si>
    <t>三沢郵便局前</t>
    <rPh sb="0" eb="2">
      <t>ミサワ</t>
    </rPh>
    <rPh sb="2" eb="5">
      <t>ユウビンキョク</t>
    </rPh>
    <rPh sb="5" eb="6">
      <t>マエ</t>
    </rPh>
    <phoneticPr fontId="4"/>
  </si>
  <si>
    <t>三沢～大津前平　往と同じ</t>
    <rPh sb="0" eb="2">
      <t>ミサワ</t>
    </rPh>
    <rPh sb="3" eb="5">
      <t>オオツ</t>
    </rPh>
    <rPh sb="5" eb="7">
      <t>マエタイ</t>
    </rPh>
    <rPh sb="8" eb="9">
      <t>オウ</t>
    </rPh>
    <rPh sb="10" eb="11">
      <t>オナ</t>
    </rPh>
    <phoneticPr fontId="3"/>
  </si>
  <si>
    <t>三沢～百石　復と同じ</t>
    <rPh sb="0" eb="2">
      <t>ミサワ</t>
    </rPh>
    <rPh sb="3" eb="5">
      <t>モモイシ</t>
    </rPh>
    <rPh sb="6" eb="7">
      <t>フク</t>
    </rPh>
    <rPh sb="8" eb="9">
      <t>オナ</t>
    </rPh>
    <phoneticPr fontId="3"/>
  </si>
  <si>
    <t>1と同じ</t>
    <rPh sb="2" eb="3">
      <t>オナ</t>
    </rPh>
    <phoneticPr fontId="3"/>
  </si>
  <si>
    <t>市役所前（三沢）</t>
    <rPh sb="0" eb="1">
      <t>シ</t>
    </rPh>
    <rPh sb="1" eb="3">
      <t>ヤクショ</t>
    </rPh>
    <rPh sb="3" eb="4">
      <t>マエ</t>
    </rPh>
    <phoneticPr fontId="4"/>
  </si>
  <si>
    <t>右回り</t>
    <rPh sb="0" eb="1">
      <t>ミギ</t>
    </rPh>
    <rPh sb="1" eb="2">
      <t>マワ</t>
    </rPh>
    <phoneticPr fontId="3"/>
  </si>
  <si>
    <t>大町二丁目</t>
    <rPh sb="0" eb="2">
      <t>オオマチ</t>
    </rPh>
    <rPh sb="2" eb="5">
      <t>ニチョウメ</t>
    </rPh>
    <phoneticPr fontId="4"/>
  </si>
  <si>
    <t>中央三丁目</t>
    <rPh sb="0" eb="2">
      <t>チュウオウ</t>
    </rPh>
    <rPh sb="2" eb="5">
      <t>サンチョウメ</t>
    </rPh>
    <phoneticPr fontId="4"/>
  </si>
  <si>
    <t>大通</t>
    <rPh sb="0" eb="2">
      <t>オオドオ</t>
    </rPh>
    <phoneticPr fontId="4"/>
  </si>
  <si>
    <t>日の出三丁目</t>
    <rPh sb="0" eb="1">
      <t>ニチ</t>
    </rPh>
    <rPh sb="2" eb="3">
      <t>デ</t>
    </rPh>
    <rPh sb="3" eb="6">
      <t>サンチョウメ</t>
    </rPh>
    <phoneticPr fontId="4"/>
  </si>
  <si>
    <t>三沢～大津前平　復と同じ</t>
    <rPh sb="0" eb="2">
      <t>ミサワ</t>
    </rPh>
    <rPh sb="3" eb="5">
      <t>オオツ</t>
    </rPh>
    <rPh sb="5" eb="7">
      <t>マエタイ</t>
    </rPh>
    <rPh sb="8" eb="9">
      <t>フク</t>
    </rPh>
    <rPh sb="10" eb="11">
      <t>オナ</t>
    </rPh>
    <phoneticPr fontId="3"/>
  </si>
  <si>
    <t>三沢～百石　往と同じ</t>
    <rPh sb="0" eb="2">
      <t>ミサワ</t>
    </rPh>
    <rPh sb="3" eb="5">
      <t>モモイシ</t>
    </rPh>
    <rPh sb="6" eb="7">
      <t>オウ</t>
    </rPh>
    <rPh sb="8" eb="9">
      <t>オナ</t>
    </rPh>
    <phoneticPr fontId="3"/>
  </si>
  <si>
    <t>22.三沢百石(往路)</t>
    <rPh sb="3" eb="5">
      <t>ミサワ</t>
    </rPh>
    <rPh sb="5" eb="7">
      <t>モモイシ</t>
    </rPh>
    <rPh sb="8" eb="10">
      <t>オウロ</t>
    </rPh>
    <phoneticPr fontId="15"/>
  </si>
  <si>
    <t>栄町（三沢）</t>
    <rPh sb="0" eb="2">
      <t>サカエチョウ</t>
    </rPh>
    <phoneticPr fontId="4"/>
  </si>
  <si>
    <t>市役所・公会堂前</t>
    <rPh sb="0" eb="3">
      <t>シヤクショ</t>
    </rPh>
    <rPh sb="4" eb="7">
      <t>コウカイドウ</t>
    </rPh>
    <rPh sb="7" eb="8">
      <t>マエ</t>
    </rPh>
    <phoneticPr fontId="4"/>
  </si>
  <si>
    <t>27.ビードル東線(左回り)</t>
    <rPh sb="10" eb="11">
      <t>ヒダリ</t>
    </rPh>
    <rPh sb="11" eb="12">
      <t>マワ</t>
    </rPh>
    <phoneticPr fontId="3"/>
  </si>
  <si>
    <t>三沢案内所</t>
    <rPh sb="0" eb="2">
      <t>ミサワ</t>
    </rPh>
    <rPh sb="2" eb="5">
      <t>アンナイショ</t>
    </rPh>
    <phoneticPr fontId="4"/>
  </si>
  <si>
    <t>小松ヶ丘西口</t>
    <rPh sb="0" eb="4">
      <t>コマツガオカ</t>
    </rPh>
    <rPh sb="4" eb="6">
      <t>ニシグチ</t>
    </rPh>
    <phoneticPr fontId="4"/>
  </si>
  <si>
    <t>小松ヶ丘中央</t>
    <rPh sb="0" eb="4">
      <t>コマツガオカ</t>
    </rPh>
    <rPh sb="4" eb="6">
      <t>チュウオウ</t>
    </rPh>
    <phoneticPr fontId="4"/>
  </si>
  <si>
    <t>小松ヶ丘南</t>
    <rPh sb="0" eb="4">
      <t>コマツガオカ</t>
    </rPh>
    <rPh sb="4" eb="5">
      <t>ミナミ</t>
    </rPh>
    <phoneticPr fontId="4"/>
  </si>
  <si>
    <t>小松ヶ丘入口</t>
    <rPh sb="0" eb="4">
      <t>コマツガオカ</t>
    </rPh>
    <rPh sb="4" eb="6">
      <t>イリグチ</t>
    </rPh>
    <phoneticPr fontId="4"/>
  </si>
  <si>
    <t>三沢駅</t>
    <rPh sb="0" eb="2">
      <t>ミサワ</t>
    </rPh>
    <rPh sb="2" eb="3">
      <t>エキ</t>
    </rPh>
    <phoneticPr fontId="4"/>
  </si>
  <si>
    <t>幸町一丁目</t>
    <rPh sb="0" eb="2">
      <t>サイワイチョウ</t>
    </rPh>
    <rPh sb="2" eb="5">
      <t>イッチョウメ</t>
    </rPh>
    <phoneticPr fontId="4"/>
  </si>
  <si>
    <t>岡三沢小学校前</t>
    <rPh sb="0" eb="1">
      <t>オカ</t>
    </rPh>
    <rPh sb="1" eb="3">
      <t>ミサワ</t>
    </rPh>
    <rPh sb="3" eb="4">
      <t>ショウ</t>
    </rPh>
    <rPh sb="4" eb="6">
      <t>ガッコウ</t>
    </rPh>
    <rPh sb="6" eb="7">
      <t>マエ</t>
    </rPh>
    <phoneticPr fontId="4"/>
  </si>
  <si>
    <t>岡三沢市営住宅前</t>
    <rPh sb="0" eb="1">
      <t>オカ</t>
    </rPh>
    <rPh sb="1" eb="3">
      <t>ミサワ</t>
    </rPh>
    <rPh sb="3" eb="5">
      <t>シエイ</t>
    </rPh>
    <rPh sb="5" eb="7">
      <t>ジュウタク</t>
    </rPh>
    <rPh sb="7" eb="8">
      <t>マエ</t>
    </rPh>
    <phoneticPr fontId="4"/>
  </si>
  <si>
    <t>イオンモール下田</t>
    <rPh sb="6" eb="8">
      <t>シモダ</t>
    </rPh>
    <phoneticPr fontId="4"/>
  </si>
  <si>
    <t>東岡三沢三丁目</t>
  </si>
  <si>
    <t>アイスアリーナ前</t>
  </si>
  <si>
    <t>大津四川目</t>
  </si>
  <si>
    <t>前平一丁目</t>
  </si>
  <si>
    <t>前平二丁目</t>
  </si>
  <si>
    <t>イオンモール下田</t>
  </si>
  <si>
    <t>三沢～追舘　往と同じ</t>
    <rPh sb="0" eb="2">
      <t>ミサワ</t>
    </rPh>
    <rPh sb="3" eb="5">
      <t>オッタテ</t>
    </rPh>
    <rPh sb="6" eb="7">
      <t>オウ</t>
    </rPh>
    <rPh sb="8" eb="9">
      <t>オナ</t>
    </rPh>
    <phoneticPr fontId="3"/>
  </si>
  <si>
    <t>ビードル東線　復と同じ</t>
    <rPh sb="4" eb="5">
      <t>ヒガシ</t>
    </rPh>
    <rPh sb="5" eb="6">
      <t>セン</t>
    </rPh>
    <rPh sb="7" eb="8">
      <t>フク</t>
    </rPh>
    <rPh sb="9" eb="10">
      <t>オナ</t>
    </rPh>
    <phoneticPr fontId="3"/>
  </si>
  <si>
    <t>40.679766,141.397996</t>
  </si>
  <si>
    <t>40.671393,141.413177</t>
  </si>
  <si>
    <t>40.602048,141.416613</t>
  </si>
  <si>
    <t>岡三沢</t>
    <rPh sb="0" eb="1">
      <t>オカ</t>
    </rPh>
    <rPh sb="1" eb="3">
      <t>ミサワ</t>
    </rPh>
    <phoneticPr fontId="4"/>
  </si>
  <si>
    <t>公園通</t>
    <rPh sb="0" eb="2">
      <t>コウエン</t>
    </rPh>
    <rPh sb="2" eb="3">
      <t>ドオ</t>
    </rPh>
    <phoneticPr fontId="4"/>
  </si>
  <si>
    <t>ビードル東線　往と同じ</t>
    <rPh sb="4" eb="5">
      <t>ヒガシ</t>
    </rPh>
    <rPh sb="5" eb="6">
      <t>セン</t>
    </rPh>
    <rPh sb="7" eb="8">
      <t>オウ</t>
    </rPh>
    <rPh sb="9" eb="10">
      <t>オナ</t>
    </rPh>
    <phoneticPr fontId="3"/>
  </si>
  <si>
    <t>三沢～追舘　復と同じ</t>
    <rPh sb="0" eb="2">
      <t>ミサワ</t>
    </rPh>
    <rPh sb="3" eb="5">
      <t>オッタテ</t>
    </rPh>
    <rPh sb="6" eb="7">
      <t>フク</t>
    </rPh>
    <rPh sb="8" eb="9">
      <t>オナ</t>
    </rPh>
    <phoneticPr fontId="3"/>
  </si>
  <si>
    <t>22.三沢百石(往路)</t>
    <rPh sb="8" eb="10">
      <t>オウロ</t>
    </rPh>
    <phoneticPr fontId="1"/>
  </si>
  <si>
    <t>22.三沢百石(往路)</t>
    <rPh sb="8" eb="10">
      <t>オウロ</t>
    </rPh>
    <phoneticPr fontId="3"/>
  </si>
  <si>
    <t>27.ビードル東線(右回り)</t>
    <rPh sb="10" eb="11">
      <t>ミギ</t>
    </rPh>
    <rPh sb="11" eb="12">
      <t>マワ</t>
    </rPh>
    <phoneticPr fontId="3"/>
  </si>
  <si>
    <t>30.三沢イオンシャトル(往路)</t>
    <rPh sb="13" eb="15">
      <t>オウロ</t>
    </rPh>
    <phoneticPr fontId="1"/>
  </si>
  <si>
    <t>30.三沢イオンシャトル(復路)</t>
    <rPh sb="13" eb="15">
      <t>フクロ</t>
    </rPh>
    <phoneticPr fontId="1"/>
  </si>
  <si>
    <t>市役所前（三沢）</t>
    <rPh sb="0" eb="3">
      <t>シヤクショ</t>
    </rPh>
    <rPh sb="3" eb="4">
      <t>マエ</t>
    </rPh>
    <phoneticPr fontId="4"/>
  </si>
  <si>
    <t>市役所前（三沢）</t>
    <phoneticPr fontId="3"/>
  </si>
  <si>
    <t>イオンモール下田前</t>
    <rPh sb="6" eb="8">
      <t>シモダ</t>
    </rPh>
    <rPh sb="8" eb="9">
      <t>マエ</t>
    </rPh>
    <phoneticPr fontId="4"/>
  </si>
  <si>
    <t>百石高校前</t>
    <rPh sb="0" eb="2">
      <t>モモイシ</t>
    </rPh>
    <rPh sb="2" eb="4">
      <t>コウコウ</t>
    </rPh>
    <rPh sb="4" eb="5">
      <t>マエ</t>
    </rPh>
    <phoneticPr fontId="4"/>
  </si>
  <si>
    <t>百石上明堂</t>
    <rPh sb="0" eb="2">
      <t>モモイシ</t>
    </rPh>
    <rPh sb="2" eb="3">
      <t>カミ</t>
    </rPh>
    <rPh sb="3" eb="4">
      <t>アケ</t>
    </rPh>
    <rPh sb="4" eb="5">
      <t>ドウ</t>
    </rPh>
    <phoneticPr fontId="4"/>
  </si>
  <si>
    <t>三沢～七戸　往と同じ</t>
    <rPh sb="0" eb="2">
      <t>ミサワ</t>
    </rPh>
    <rPh sb="3" eb="5">
      <t>シチノヘ</t>
    </rPh>
    <rPh sb="6" eb="7">
      <t>オウ</t>
    </rPh>
    <rPh sb="8" eb="9">
      <t>オナ</t>
    </rPh>
    <phoneticPr fontId="3"/>
  </si>
  <si>
    <t>十和田～八戸線　往と同じ</t>
    <rPh sb="0" eb="3">
      <t>トワダ</t>
    </rPh>
    <rPh sb="4" eb="7">
      <t>ハチノヘセン</t>
    </rPh>
    <rPh sb="8" eb="9">
      <t>オウ</t>
    </rPh>
    <rPh sb="10" eb="11">
      <t>オナ</t>
    </rPh>
    <phoneticPr fontId="3"/>
  </si>
  <si>
    <t>十和田～八戸線　復と同じ</t>
    <rPh sb="0" eb="3">
      <t>トワダ</t>
    </rPh>
    <rPh sb="4" eb="7">
      <t>ハチノヘセン</t>
    </rPh>
    <rPh sb="8" eb="9">
      <t>フク</t>
    </rPh>
    <rPh sb="10" eb="11">
      <t>オナ</t>
    </rPh>
    <phoneticPr fontId="3"/>
  </si>
  <si>
    <t>三沢～七戸　復と同じ</t>
    <rPh sb="0" eb="2">
      <t>ミサワ</t>
    </rPh>
    <rPh sb="3" eb="5">
      <t>シチノヘ</t>
    </rPh>
    <rPh sb="6" eb="7">
      <t>フク</t>
    </rPh>
    <rPh sb="8" eb="9">
      <t>オナ</t>
    </rPh>
    <phoneticPr fontId="3"/>
  </si>
  <si>
    <t>膝森</t>
    <rPh sb="0" eb="1">
      <t>ヒザ</t>
    </rPh>
    <rPh sb="1" eb="2">
      <t>モリ</t>
    </rPh>
    <phoneticPr fontId="4"/>
  </si>
  <si>
    <t>西榎林</t>
    <rPh sb="0" eb="1">
      <t>ニシ</t>
    </rPh>
    <rPh sb="1" eb="2">
      <t>エノキ</t>
    </rPh>
    <rPh sb="2" eb="3">
      <t>ハヤシ</t>
    </rPh>
    <phoneticPr fontId="4"/>
  </si>
  <si>
    <t>七戸～天間～中村　往と同じ</t>
    <rPh sb="0" eb="2">
      <t>シチノヘ</t>
    </rPh>
    <rPh sb="3" eb="4">
      <t>テン</t>
    </rPh>
    <rPh sb="4" eb="5">
      <t>マ</t>
    </rPh>
    <rPh sb="6" eb="8">
      <t>ナカムラ</t>
    </rPh>
    <rPh sb="9" eb="10">
      <t>オウ</t>
    </rPh>
    <rPh sb="11" eb="12">
      <t>オナ</t>
    </rPh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</si>
  <si>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10"/>
  </si>
  <si>
    <t>16.榎林六ヶ所線(往路)</t>
    <rPh sb="10" eb="12">
      <t>オウロ</t>
    </rPh>
    <phoneticPr fontId="1"/>
  </si>
  <si>
    <t>七戸～天間～中村　復と同じ</t>
    <rPh sb="0" eb="2">
      <t>シチノヘ</t>
    </rPh>
    <rPh sb="3" eb="4">
      <t>テン</t>
    </rPh>
    <rPh sb="4" eb="5">
      <t>マ</t>
    </rPh>
    <rPh sb="6" eb="8">
      <t>ナカムラ</t>
    </rPh>
    <rPh sb="9" eb="10">
      <t>フク</t>
    </rPh>
    <rPh sb="11" eb="12">
      <t>オナ</t>
    </rPh>
    <phoneticPr fontId="3"/>
  </si>
  <si>
    <t>榎林～三高　復と同じ</t>
    <rPh sb="0" eb="1">
      <t>エノキ</t>
    </rPh>
    <rPh sb="1" eb="2">
      <t>ハヤシ</t>
    </rPh>
    <rPh sb="3" eb="5">
      <t>サンコウ</t>
    </rPh>
    <rPh sb="6" eb="7">
      <t>フク</t>
    </rPh>
    <rPh sb="8" eb="9">
      <t>オナ</t>
    </rPh>
    <phoneticPr fontId="3"/>
  </si>
  <si>
    <t>11.中村三高(復路)</t>
    <rPh sb="8" eb="10">
      <t>フクロ</t>
    </rPh>
    <phoneticPr fontId="1"/>
  </si>
  <si>
    <t>16.榎林六ヶ所線(復路)</t>
    <rPh sb="10" eb="12">
      <t>フクロ</t>
    </rPh>
    <phoneticPr fontId="1"/>
  </si>
  <si>
    <t>15.乙供甲地線(復路)</t>
    <rPh sb="3" eb="5">
      <t>オットモ</t>
    </rPh>
    <rPh sb="5" eb="7">
      <t>カッチ</t>
    </rPh>
    <rPh sb="7" eb="8">
      <t>セン</t>
    </rPh>
    <rPh sb="9" eb="11">
      <t>フクロ</t>
    </rPh>
    <phoneticPr fontId="3"/>
  </si>
  <si>
    <t>21.野辺地線（榎林三高スクール）</t>
    <rPh sb="3" eb="6">
      <t>ノヘジ</t>
    </rPh>
    <rPh sb="6" eb="7">
      <t>セン</t>
    </rPh>
    <rPh sb="8" eb="9">
      <t>エノキ</t>
    </rPh>
    <rPh sb="9" eb="10">
      <t>ハヤシ</t>
    </rPh>
    <rPh sb="10" eb="11">
      <t>ミ</t>
    </rPh>
    <rPh sb="11" eb="12">
      <t>コウ</t>
    </rPh>
    <phoneticPr fontId="3"/>
  </si>
  <si>
    <t>夏：3/16～12/15　　冬：12/16～3/15</t>
  </si>
  <si>
    <t>三高前</t>
    <phoneticPr fontId="3"/>
  </si>
  <si>
    <t>三高前～</t>
    <phoneticPr fontId="3"/>
  </si>
  <si>
    <t>七戸案内所～</t>
    <rPh sb="0" eb="2">
      <t>シチノヘ</t>
    </rPh>
    <phoneticPr fontId="3"/>
  </si>
  <si>
    <t>七戸十和田駅～</t>
    <rPh sb="0" eb="2">
      <t>シチノヘ</t>
    </rPh>
    <phoneticPr fontId="3"/>
  </si>
  <si>
    <t>乙供三高スクール</t>
  </si>
  <si>
    <t>榎林三高スクール</t>
  </si>
  <si>
    <t>王と同じ</t>
    <rPh sb="0" eb="1">
      <t>オウ</t>
    </rPh>
    <rPh sb="2" eb="3">
      <t>オナ</t>
    </rPh>
    <phoneticPr fontId="3"/>
  </si>
  <si>
    <t>東北町役場通</t>
    <rPh sb="0" eb="2">
      <t>トウホク</t>
    </rPh>
    <rPh sb="2" eb="3">
      <t>マチ</t>
    </rPh>
    <rPh sb="3" eb="5">
      <t>ヤクバ</t>
    </rPh>
    <rPh sb="5" eb="6">
      <t>トオリ</t>
    </rPh>
    <phoneticPr fontId="4"/>
  </si>
  <si>
    <t>大浦入口</t>
    <rPh sb="0" eb="2">
      <t>オオウラ</t>
    </rPh>
    <rPh sb="2" eb="4">
      <t>イリグチ</t>
    </rPh>
    <phoneticPr fontId="4"/>
  </si>
  <si>
    <t>十和田～上北町　復と同じ</t>
    <rPh sb="0" eb="3">
      <t>トワダ</t>
    </rPh>
    <rPh sb="4" eb="6">
      <t>カミキタ</t>
    </rPh>
    <rPh sb="6" eb="7">
      <t>マチ</t>
    </rPh>
    <rPh sb="8" eb="9">
      <t>フク</t>
    </rPh>
    <rPh sb="10" eb="11">
      <t>オナ</t>
    </rPh>
    <phoneticPr fontId="3"/>
  </si>
  <si>
    <t>小川原湖通</t>
    <rPh sb="0" eb="3">
      <t>コガワラ</t>
    </rPh>
    <rPh sb="3" eb="4">
      <t>コ</t>
    </rPh>
    <rPh sb="4" eb="5">
      <t>ドオ</t>
    </rPh>
    <phoneticPr fontId="4"/>
  </si>
  <si>
    <t>湖畔桟橋前</t>
    <rPh sb="0" eb="2">
      <t>コハン</t>
    </rPh>
    <rPh sb="2" eb="4">
      <t>サンバシ</t>
    </rPh>
    <rPh sb="4" eb="5">
      <t>マエ</t>
    </rPh>
    <phoneticPr fontId="4"/>
  </si>
  <si>
    <t>十和田～上北町　往と同じ</t>
    <rPh sb="0" eb="3">
      <t>トワダ</t>
    </rPh>
    <rPh sb="4" eb="6">
      <t>カミキタ</t>
    </rPh>
    <rPh sb="6" eb="7">
      <t>マチ</t>
    </rPh>
    <rPh sb="8" eb="9">
      <t>オウ</t>
    </rPh>
    <rPh sb="10" eb="11">
      <t>オナ</t>
    </rPh>
    <phoneticPr fontId="3"/>
  </si>
  <si>
    <t>30.上北線・七案～三案(往路)</t>
    <rPh sb="13" eb="15">
      <t>オウロ</t>
    </rPh>
    <phoneticPr fontId="1"/>
  </si>
  <si>
    <t>5.立崎線(復路)</t>
    <rPh sb="2" eb="3">
      <t>タテ</t>
    </rPh>
    <rPh sb="3" eb="4">
      <t>ザキ</t>
    </rPh>
    <rPh sb="4" eb="5">
      <t>セン</t>
    </rPh>
    <rPh sb="6" eb="8">
      <t>フクロ</t>
    </rPh>
    <phoneticPr fontId="3"/>
  </si>
  <si>
    <t>変電所前（三沢）</t>
    <phoneticPr fontId="3"/>
  </si>
  <si>
    <t>八幡（東北町）</t>
    <phoneticPr fontId="3"/>
  </si>
  <si>
    <t>5.立崎線(往路)</t>
    <rPh sb="2" eb="3">
      <t>タテ</t>
    </rPh>
    <rPh sb="3" eb="4">
      <t>ザキ</t>
    </rPh>
    <rPh sb="4" eb="5">
      <t>セン</t>
    </rPh>
    <rPh sb="6" eb="8">
      <t>オウロ</t>
    </rPh>
    <phoneticPr fontId="3"/>
  </si>
  <si>
    <t>七戸東栄前</t>
    <rPh sb="0" eb="2">
      <t>シチノヘ</t>
    </rPh>
    <rPh sb="2" eb="4">
      <t>トウエイ</t>
    </rPh>
    <rPh sb="4" eb="5">
      <t>マエ</t>
    </rPh>
    <phoneticPr fontId="4"/>
  </si>
  <si>
    <t>変電所前</t>
    <rPh sb="0" eb="2">
      <t>ヘンデン</t>
    </rPh>
    <rPh sb="2" eb="3">
      <t>ショ</t>
    </rPh>
    <rPh sb="3" eb="4">
      <t>マエ</t>
    </rPh>
    <phoneticPr fontId="4"/>
  </si>
  <si>
    <t>七戸町文化村前</t>
    <rPh sb="0" eb="3">
      <t>シチノヘマチ</t>
    </rPh>
    <rPh sb="3" eb="6">
      <t>ブンカムラ</t>
    </rPh>
    <rPh sb="6" eb="7">
      <t>マエ</t>
    </rPh>
    <phoneticPr fontId="4"/>
  </si>
  <si>
    <t>30.上北線・七案～三案(復路)</t>
    <rPh sb="3" eb="5">
      <t>カミキタ</t>
    </rPh>
    <rPh sb="5" eb="6">
      <t>セン</t>
    </rPh>
    <rPh sb="7" eb="9">
      <t>ナナアン</t>
    </rPh>
    <rPh sb="10" eb="11">
      <t>ミ</t>
    </rPh>
    <rPh sb="11" eb="12">
      <t>アン</t>
    </rPh>
    <rPh sb="13" eb="15">
      <t>フクロ</t>
    </rPh>
    <phoneticPr fontId="3"/>
  </si>
  <si>
    <t>30.上北線・七案～三案(往路)</t>
    <rPh sb="3" eb="5">
      <t>カミキタ</t>
    </rPh>
    <rPh sb="5" eb="6">
      <t>セン</t>
    </rPh>
    <rPh sb="7" eb="9">
      <t>ナナアン</t>
    </rPh>
    <rPh sb="10" eb="11">
      <t>ミ</t>
    </rPh>
    <rPh sb="11" eb="12">
      <t>アン</t>
    </rPh>
    <rPh sb="13" eb="15">
      <t>オウロ</t>
    </rPh>
    <phoneticPr fontId="3"/>
  </si>
  <si>
    <t>東北町支所前</t>
  </si>
  <si>
    <t>舟ヶ沢線　往と同じ</t>
    <rPh sb="0" eb="3">
      <t>フナガサワ</t>
    </rPh>
    <rPh sb="3" eb="4">
      <t>セン</t>
    </rPh>
    <rPh sb="5" eb="6">
      <t>オウ</t>
    </rPh>
    <rPh sb="7" eb="8">
      <t>オナ</t>
    </rPh>
    <phoneticPr fontId="3"/>
  </si>
  <si>
    <t>15.乙供甲地線(往路)</t>
    <rPh sb="3" eb="5">
      <t>オットモ</t>
    </rPh>
    <rPh sb="5" eb="7">
      <t>カッチ</t>
    </rPh>
    <rPh sb="7" eb="8">
      <t>セン</t>
    </rPh>
    <rPh sb="9" eb="11">
      <t>オウロ</t>
    </rPh>
    <phoneticPr fontId="3"/>
  </si>
  <si>
    <t>17.舟ヶ沢線(往路)</t>
    <rPh sb="3" eb="4">
      <t>フネ</t>
    </rPh>
    <rPh sb="5" eb="6">
      <t>サワ</t>
    </rPh>
    <rPh sb="6" eb="7">
      <t>セン</t>
    </rPh>
    <rPh sb="8" eb="10">
      <t>オウロ</t>
    </rPh>
    <phoneticPr fontId="3"/>
  </si>
  <si>
    <t>21.野辺地線（乙供～三高）</t>
    <rPh sb="3" eb="6">
      <t>ノヘジ</t>
    </rPh>
    <rPh sb="6" eb="7">
      <t>セン</t>
    </rPh>
    <rPh sb="8" eb="10">
      <t>オットモ</t>
    </rPh>
    <rPh sb="11" eb="12">
      <t>サン</t>
    </rPh>
    <rPh sb="12" eb="13">
      <t>コウ</t>
    </rPh>
    <phoneticPr fontId="3"/>
  </si>
  <si>
    <t>松園公園前</t>
    <rPh sb="0" eb="2">
      <t>マツゾノ</t>
    </rPh>
    <rPh sb="2" eb="4">
      <t>コウエン</t>
    </rPh>
    <rPh sb="4" eb="5">
      <t>マエ</t>
    </rPh>
    <phoneticPr fontId="4"/>
  </si>
  <si>
    <t>Ｂバリ通り</t>
    <rPh sb="3" eb="4">
      <t>ドオ</t>
    </rPh>
    <phoneticPr fontId="4"/>
  </si>
  <si>
    <t>はまなす団体活動センター前</t>
    <rPh sb="4" eb="6">
      <t>ダンタイ</t>
    </rPh>
    <rPh sb="6" eb="8">
      <t>カツドウ</t>
    </rPh>
    <rPh sb="12" eb="13">
      <t>マエ</t>
    </rPh>
    <phoneticPr fontId="4"/>
  </si>
  <si>
    <t>新森入口</t>
    <rPh sb="0" eb="2">
      <t>シンモリ</t>
    </rPh>
    <rPh sb="2" eb="4">
      <t>イリグチ</t>
    </rPh>
    <phoneticPr fontId="4"/>
  </si>
  <si>
    <t>新森一丁目</t>
    <rPh sb="0" eb="2">
      <t>シンモリ</t>
    </rPh>
    <rPh sb="2" eb="5">
      <t>イッチョウメ</t>
    </rPh>
    <phoneticPr fontId="4"/>
  </si>
  <si>
    <t>新森集会施設前</t>
    <rPh sb="0" eb="2">
      <t>シンモリ</t>
    </rPh>
    <rPh sb="2" eb="4">
      <t>シュウカイ</t>
    </rPh>
    <rPh sb="4" eb="6">
      <t>シセツ</t>
    </rPh>
    <rPh sb="6" eb="7">
      <t>マエ</t>
    </rPh>
    <phoneticPr fontId="4"/>
  </si>
  <si>
    <t>新森二丁目</t>
    <rPh sb="0" eb="2">
      <t>シンモリ</t>
    </rPh>
    <rPh sb="2" eb="5">
      <t>ニチョウメ</t>
    </rPh>
    <phoneticPr fontId="4"/>
  </si>
  <si>
    <t>市役所前（三沢）</t>
    <rPh sb="0" eb="3">
      <t>シヤクショ</t>
    </rPh>
    <rPh sb="3" eb="4">
      <t>マエ</t>
    </rPh>
    <rPh sb="5" eb="7">
      <t>ミサワ</t>
    </rPh>
    <phoneticPr fontId="4"/>
  </si>
  <si>
    <t>北浜線（復路）</t>
    <rPh sb="4" eb="5">
      <t>フク</t>
    </rPh>
    <phoneticPr fontId="3"/>
  </si>
  <si>
    <t>北浜木崎野線（往路）</t>
    <phoneticPr fontId="3"/>
  </si>
  <si>
    <t>北浜線（往路）</t>
    <phoneticPr fontId="3"/>
  </si>
  <si>
    <t>越下</t>
    <rPh sb="0" eb="1">
      <t>コシ</t>
    </rPh>
    <rPh sb="1" eb="2">
      <t>シタ</t>
    </rPh>
    <phoneticPr fontId="4"/>
  </si>
  <si>
    <t>富崎</t>
    <rPh sb="0" eb="2">
      <t>トミサキ</t>
    </rPh>
    <phoneticPr fontId="4"/>
  </si>
  <si>
    <t>谷地頭</t>
    <rPh sb="0" eb="3">
      <t>ヤチガシラ</t>
    </rPh>
    <phoneticPr fontId="4"/>
  </si>
  <si>
    <t>斗南藩記念観光村</t>
    <rPh sb="0" eb="1">
      <t>ト</t>
    </rPh>
    <rPh sb="1" eb="2">
      <t>ミナミ</t>
    </rPh>
    <rPh sb="2" eb="3">
      <t>ハン</t>
    </rPh>
    <rPh sb="3" eb="5">
      <t>キネン</t>
    </rPh>
    <rPh sb="5" eb="7">
      <t>カンコウ</t>
    </rPh>
    <rPh sb="7" eb="8">
      <t>ムラ</t>
    </rPh>
    <phoneticPr fontId="4"/>
  </si>
  <si>
    <t>南谷地頭</t>
    <rPh sb="0" eb="1">
      <t>ミナミ</t>
    </rPh>
    <rPh sb="1" eb="4">
      <t>ヤチガシラ</t>
    </rPh>
    <phoneticPr fontId="4"/>
  </si>
  <si>
    <t>高ノ沢</t>
    <rPh sb="0" eb="1">
      <t>タカ</t>
    </rPh>
    <rPh sb="2" eb="3">
      <t>サワ</t>
    </rPh>
    <phoneticPr fontId="4"/>
  </si>
  <si>
    <t>朝日</t>
    <rPh sb="0" eb="2">
      <t>アサヒ</t>
    </rPh>
    <phoneticPr fontId="4"/>
  </si>
  <si>
    <t>根井</t>
    <rPh sb="0" eb="1">
      <t>ネ</t>
    </rPh>
    <rPh sb="1" eb="2">
      <t>イ</t>
    </rPh>
    <phoneticPr fontId="4"/>
  </si>
  <si>
    <t>市役所前（三沢）</t>
  </si>
  <si>
    <t>40.883443,141.369272</t>
  </si>
  <si>
    <t>40.879195,141.368210</t>
  </si>
  <si>
    <t>40.875536,141.367556</t>
  </si>
  <si>
    <t>40.870761,141.359750</t>
  </si>
  <si>
    <t>40.865014,141.356433</t>
  </si>
  <si>
    <t>40.850007,141.362537</t>
  </si>
  <si>
    <t>40.846988,141.362709</t>
  </si>
  <si>
    <t>40.845405,141.367258</t>
  </si>
  <si>
    <t>40.845502,141.370756</t>
  </si>
  <si>
    <t>40.845973,141.382359</t>
  </si>
  <si>
    <t>40.803130,141.359941</t>
  </si>
  <si>
    <t>40.801010,141.360552</t>
  </si>
  <si>
    <t>40.798370,141.361883</t>
  </si>
  <si>
    <t>40.792312,141.364415</t>
  </si>
  <si>
    <t>40.785578,141.365917</t>
  </si>
  <si>
    <t>40.780102,141.368012</t>
  </si>
  <si>
    <t>40.773903,141.370380</t>
  </si>
  <si>
    <t>40.763899,141.371780</t>
  </si>
  <si>
    <t>40.756226,141.375514</t>
  </si>
  <si>
    <t>40.764797,141.405689</t>
  </si>
  <si>
    <t>40.756865,141.407099</t>
  </si>
  <si>
    <t>40.735927,141.410967</t>
  </si>
  <si>
    <t>40.730365,141.413024</t>
  </si>
  <si>
    <t>40.726213,141.414419</t>
  </si>
  <si>
    <t>40.681541,141.374106</t>
  </si>
  <si>
    <t>40.676700,141.372743</t>
  </si>
  <si>
    <t>40.675101,141.378580</t>
  </si>
  <si>
    <t>40.674043,141.379127</t>
  </si>
  <si>
    <t>40.667203,141.381814</t>
  </si>
  <si>
    <t>Ｂバリ通り</t>
  </si>
  <si>
    <t>松園公園前</t>
  </si>
  <si>
    <t>発</t>
  </si>
  <si>
    <t>北浜木崎野線（塩釜往路）</t>
  </si>
  <si>
    <t>北浜線（塩釜復路）</t>
  </si>
  <si>
    <t>幸町一丁目</t>
    <rPh sb="0" eb="2">
      <t>サイワイチョウ</t>
    </rPh>
    <phoneticPr fontId="4"/>
  </si>
  <si>
    <t>23.追舘線（復路）</t>
    <rPh sb="7" eb="8">
      <t>フク</t>
    </rPh>
    <phoneticPr fontId="1"/>
  </si>
  <si>
    <t>三沢郵便局前</t>
    <rPh sb="0" eb="2">
      <t>ミサワ</t>
    </rPh>
    <rPh sb="2" eb="5">
      <t>ユウビンキョク</t>
    </rPh>
    <rPh sb="5" eb="6">
      <t>マエ</t>
    </rPh>
    <phoneticPr fontId="1"/>
  </si>
  <si>
    <t>北浜木崎野線・北浜線（往路）　</t>
    <phoneticPr fontId="3"/>
  </si>
  <si>
    <t>25.八幡線(往路)</t>
    <rPh sb="7" eb="9">
      <t>オウロ</t>
    </rPh>
    <phoneticPr fontId="1"/>
  </si>
  <si>
    <t>八幡（三沢）</t>
    <phoneticPr fontId="3"/>
  </si>
  <si>
    <t>三沢空港通</t>
    <rPh sb="0" eb="2">
      <t>ミサワ</t>
    </rPh>
    <rPh sb="2" eb="4">
      <t>クウコウ</t>
    </rPh>
    <rPh sb="4" eb="5">
      <t>ドオ</t>
    </rPh>
    <phoneticPr fontId="4"/>
  </si>
  <si>
    <t>二中前</t>
    <rPh sb="0" eb="1">
      <t>ニ</t>
    </rPh>
    <rPh sb="1" eb="2">
      <t>チュウ</t>
    </rPh>
    <rPh sb="2" eb="3">
      <t>マエ</t>
    </rPh>
    <phoneticPr fontId="4"/>
  </si>
  <si>
    <t>大津三丁目</t>
    <rPh sb="0" eb="2">
      <t>オオツ</t>
    </rPh>
    <rPh sb="2" eb="5">
      <t>サンチョウメ</t>
    </rPh>
    <phoneticPr fontId="4"/>
  </si>
  <si>
    <t>大津四丁目</t>
    <rPh sb="0" eb="2">
      <t>オオツ</t>
    </rPh>
    <rPh sb="2" eb="5">
      <t>ヨンチョウメ</t>
    </rPh>
    <phoneticPr fontId="4"/>
  </si>
  <si>
    <t>鹿中</t>
    <rPh sb="0" eb="1">
      <t>シカ</t>
    </rPh>
    <rPh sb="1" eb="2">
      <t>ナカ</t>
    </rPh>
    <phoneticPr fontId="4"/>
  </si>
  <si>
    <t>南鹿中</t>
    <rPh sb="0" eb="1">
      <t>ミナミ</t>
    </rPh>
    <rPh sb="1" eb="2">
      <t>シカ</t>
    </rPh>
    <rPh sb="2" eb="3">
      <t>ナカ</t>
    </rPh>
    <phoneticPr fontId="4"/>
  </si>
  <si>
    <t>三川目小学校前</t>
    <rPh sb="0" eb="2">
      <t>ミカワ</t>
    </rPh>
    <rPh sb="2" eb="3">
      <t>メ</t>
    </rPh>
    <rPh sb="3" eb="6">
      <t>ショウガッコウ</t>
    </rPh>
    <rPh sb="6" eb="7">
      <t>マエ</t>
    </rPh>
    <phoneticPr fontId="4"/>
  </si>
  <si>
    <t>三沢漁港入口</t>
    <rPh sb="0" eb="2">
      <t>ミサワ</t>
    </rPh>
    <rPh sb="2" eb="4">
      <t>ギョコウ</t>
    </rPh>
    <rPh sb="4" eb="6">
      <t>イリグチ</t>
    </rPh>
    <phoneticPr fontId="4"/>
  </si>
  <si>
    <t>23.追舘線（往路）</t>
    <rPh sb="7" eb="9">
      <t>オウロ</t>
    </rPh>
    <phoneticPr fontId="1"/>
  </si>
  <si>
    <t>高校通（三沢）</t>
    <rPh sb="0" eb="2">
      <t>コウコウ</t>
    </rPh>
    <rPh sb="2" eb="3">
      <t>ドオリ</t>
    </rPh>
    <phoneticPr fontId="4"/>
  </si>
  <si>
    <t>三川目小学校前</t>
    <rPh sb="0" eb="3">
      <t>ミカワメ</t>
    </rPh>
    <rPh sb="3" eb="6">
      <t>ショウガッコウ</t>
    </rPh>
    <rPh sb="6" eb="7">
      <t>マエ</t>
    </rPh>
    <phoneticPr fontId="4"/>
  </si>
  <si>
    <t>南鹿中</t>
    <rPh sb="0" eb="1">
      <t>ミナミ</t>
    </rPh>
    <rPh sb="1" eb="3">
      <t>シカナカ</t>
    </rPh>
    <phoneticPr fontId="4"/>
  </si>
  <si>
    <t>鹿中</t>
    <rPh sb="0" eb="2">
      <t>シカナカ</t>
    </rPh>
    <phoneticPr fontId="4"/>
  </si>
  <si>
    <t>40.670810,141.405624</t>
  </si>
  <si>
    <t>40.671266,141.408907</t>
  </si>
  <si>
    <t>40.672601,141.410034</t>
  </si>
  <si>
    <t>40.674473,141.412995</t>
  </si>
  <si>
    <t>40.677703,141.416600</t>
  </si>
  <si>
    <t>40.673887,141.429796</t>
  </si>
  <si>
    <t>40.681039,141.413735</t>
  </si>
  <si>
    <t>40.678044,141.410914</t>
  </si>
  <si>
    <t>40.679338,141.400882</t>
  </si>
  <si>
    <t>40.673560,141.399487</t>
  </si>
  <si>
    <t>40.675847,141.392546</t>
  </si>
  <si>
    <t>40.675147,141.386463</t>
  </si>
  <si>
    <t>40.674650,141.371193</t>
  </si>
  <si>
    <t>28.大津前平線(往路)</t>
    <rPh sb="3" eb="5">
      <t>オオツ</t>
    </rPh>
    <rPh sb="5" eb="6">
      <t>ゼン</t>
    </rPh>
    <rPh sb="6" eb="7">
      <t>タイラ</t>
    </rPh>
    <rPh sb="7" eb="8">
      <t>セン</t>
    </rPh>
    <rPh sb="9" eb="11">
      <t>オウロ</t>
    </rPh>
    <phoneticPr fontId="3"/>
  </si>
  <si>
    <t>40.676054,141.365120</t>
  </si>
  <si>
    <t>40.678842,141.356272</t>
  </si>
  <si>
    <t>40.676856,141.354748</t>
  </si>
  <si>
    <t>40.673756,141.352559</t>
  </si>
  <si>
    <t>40.662613,141.342378</t>
  </si>
  <si>
    <t>40.666868,141.339114</t>
  </si>
  <si>
    <t>40.669868,141.340079</t>
  </si>
  <si>
    <t>40.670332,141.343518</t>
  </si>
  <si>
    <t>野辺地病院前</t>
    <rPh sb="0" eb="3">
      <t>ノヘジ</t>
    </rPh>
    <phoneticPr fontId="3"/>
  </si>
  <si>
    <t>35.野辺地尾駮線(往路)</t>
    <rPh sb="10" eb="12">
      <t>オウロ</t>
    </rPh>
    <phoneticPr fontId="1"/>
  </si>
  <si>
    <t>（尾駮線専用）</t>
  </si>
  <si>
    <t>35.野辺地尾駮線(復路)</t>
    <rPh sb="10" eb="12">
      <t>フクロ</t>
    </rPh>
    <phoneticPr fontId="1"/>
  </si>
  <si>
    <t xml:space="preserve"> </t>
    <phoneticPr fontId="3"/>
  </si>
  <si>
    <t>33.野辺地市内(往路)</t>
    <phoneticPr fontId="1"/>
  </si>
  <si>
    <t>野辺地駅通</t>
    <rPh sb="0" eb="3">
      <t>ノヘジ</t>
    </rPh>
    <rPh sb="3" eb="4">
      <t>エキ</t>
    </rPh>
    <rPh sb="4" eb="5">
      <t>ドオ</t>
    </rPh>
    <phoneticPr fontId="4"/>
  </si>
  <si>
    <t>かわらしんでん</t>
  </si>
  <si>
    <t>あらいたい</t>
  </si>
  <si>
    <t>下田中北</t>
  </si>
  <si>
    <t>しもだちゅうがっこうまえ</t>
  </si>
  <si>
    <t>おいらせ町役場前</t>
  </si>
  <si>
    <t>おいらせちょうやくばまえ</t>
  </si>
  <si>
    <t>あけぼの団地前</t>
  </si>
  <si>
    <t>下田公園入口</t>
  </si>
  <si>
    <t>イオンモール下田前</t>
  </si>
  <si>
    <t>百石高校前</t>
  </si>
  <si>
    <t>百石上明堂</t>
  </si>
  <si>
    <t>ききょうの</t>
  </si>
  <si>
    <t>高舘小学校前</t>
  </si>
  <si>
    <t>こだ</t>
  </si>
  <si>
    <t>八戸駅</t>
  </si>
  <si>
    <t>八戸中心街ターミナル八日町２番</t>
  </si>
  <si>
    <t>二十八日町</t>
  </si>
  <si>
    <t>ＮＴＴ前</t>
  </si>
  <si>
    <t>下組町</t>
  </si>
  <si>
    <t>栄町（八戸）</t>
  </si>
  <si>
    <t>八戸営業所</t>
  </si>
  <si>
    <t>八戸市民病院</t>
  </si>
  <si>
    <t>盲聾学校通</t>
  </si>
  <si>
    <t>緑町（八戸）</t>
  </si>
  <si>
    <t>みどりちょう</t>
  </si>
  <si>
    <t>柏崎新町</t>
  </si>
  <si>
    <t>かしわざきしんちょう</t>
  </si>
  <si>
    <t>下大工町</t>
  </si>
  <si>
    <t>八戸中心街ターミナル六日町５番</t>
  </si>
  <si>
    <t>十六日町</t>
  </si>
  <si>
    <t>ねこはし</t>
  </si>
  <si>
    <t>はれがおか</t>
  </si>
  <si>
    <t>しんちょう</t>
  </si>
  <si>
    <t>さくらちょう</t>
  </si>
  <si>
    <t>こうこうどおり</t>
  </si>
  <si>
    <t>さんこうせいもんまえ</t>
  </si>
  <si>
    <t>新町（野辺地）</t>
  </si>
  <si>
    <t>まつのきたい</t>
  </si>
  <si>
    <t>ちびき</t>
  </si>
  <si>
    <t>うしろたい</t>
  </si>
  <si>
    <t>しちのへとうえいまえ</t>
  </si>
  <si>
    <t>こがわまち</t>
  </si>
  <si>
    <t>まとち</t>
  </si>
  <si>
    <t>もとまち</t>
  </si>
  <si>
    <t>ひのでちょう</t>
  </si>
  <si>
    <t>市役所前（青森）</t>
  </si>
  <si>
    <t>えぬてぃてぃあおもりしてんまえ</t>
  </si>
  <si>
    <t>東十二番町</t>
  </si>
  <si>
    <t>中野渡</t>
  </si>
  <si>
    <t>おおぼりたい</t>
  </si>
  <si>
    <t>奥入瀬ろまんパーク入口</t>
  </si>
  <si>
    <t>おいらせろまんぱーく</t>
  </si>
  <si>
    <t>ＪＡ十和田湖支店前</t>
  </si>
  <si>
    <t>十和田市西コミュニティセンター前</t>
  </si>
  <si>
    <t>奥瀬下川目</t>
  </si>
  <si>
    <t>法奥小学校前</t>
  </si>
  <si>
    <t>中川原</t>
  </si>
  <si>
    <t>道交</t>
  </si>
  <si>
    <t>みちちがい</t>
  </si>
  <si>
    <t>百目木橋南口</t>
  </si>
  <si>
    <t>ふちさわ</t>
  </si>
  <si>
    <t>やけやまだんちまえ</t>
  </si>
  <si>
    <t>奥入瀬渓流温泉</t>
  </si>
  <si>
    <t>ちょうりつたいいくかんまえ</t>
  </si>
  <si>
    <t>舟場向川久保</t>
  </si>
  <si>
    <t>ふなばむかいかわくぼ</t>
  </si>
  <si>
    <t>さくらぎ</t>
  </si>
  <si>
    <t>天間林小学校前</t>
  </si>
  <si>
    <t>おおふかないちゅうがっこうまえ</t>
  </si>
  <si>
    <t>上北屋内練習場前</t>
  </si>
  <si>
    <t>東北町役場通</t>
  </si>
  <si>
    <t>かみきたちょうえき</t>
  </si>
  <si>
    <t>旭町</t>
  </si>
  <si>
    <t>あさひちょう</t>
  </si>
  <si>
    <t>のうじしけんじょうまえ</t>
  </si>
  <si>
    <t>みずはみ</t>
  </si>
  <si>
    <t>みなみみずはみ</t>
  </si>
  <si>
    <t>しったまいりぐち</t>
  </si>
  <si>
    <t>かみきたちょうえきみなみぐち</t>
  </si>
  <si>
    <t>しもまいた</t>
  </si>
  <si>
    <t>四和小・中学校</t>
  </si>
  <si>
    <t>まんない</t>
  </si>
  <si>
    <t>しもたい</t>
  </si>
  <si>
    <t>かわしり</t>
  </si>
  <si>
    <t>たいらやま</t>
  </si>
  <si>
    <t>ながしたいりぐち</t>
  </si>
  <si>
    <t>コゲ畑</t>
  </si>
  <si>
    <t>ながしたしゅうかいじょまえ</t>
  </si>
  <si>
    <t>ながしたみなみぐち</t>
  </si>
  <si>
    <t>あかぬま</t>
  </si>
  <si>
    <t>かみかわら</t>
  </si>
  <si>
    <t>にしこうどおり</t>
  </si>
  <si>
    <t>さかしたちょう</t>
  </si>
  <si>
    <t>東北小学校前</t>
  </si>
  <si>
    <t>うんどうこうえんどおり</t>
  </si>
  <si>
    <t>ふながさわ. </t>
  </si>
  <si>
    <t>しみずちょう</t>
  </si>
  <si>
    <t>ひがしこまさわ</t>
  </si>
  <si>
    <t>にしこまさわ</t>
  </si>
  <si>
    <t>みなみこがわら</t>
  </si>
  <si>
    <t>こがわらえき</t>
  </si>
  <si>
    <t>しもぬまさき</t>
  </si>
  <si>
    <t>しもあさちょう</t>
  </si>
  <si>
    <t>ひがしうわの</t>
  </si>
  <si>
    <t>うわの</t>
  </si>
  <si>
    <t>うわのほいくえんまえ</t>
  </si>
  <si>
    <t>にしうわの</t>
  </si>
  <si>
    <t>大浦入口</t>
  </si>
  <si>
    <t>やわた</t>
  </si>
  <si>
    <t>にいだて</t>
  </si>
  <si>
    <t>しもあさひちょう</t>
  </si>
  <si>
    <t>こうえんどおり</t>
  </si>
  <si>
    <t>さいわいちょういっちょうめ</t>
  </si>
  <si>
    <t>ほけんふくしせんたー</t>
  </si>
  <si>
    <t>いずみちょうひがし</t>
  </si>
  <si>
    <t>Ｂばりとおり</t>
  </si>
  <si>
    <t>はまなす団体活動センター前</t>
  </si>
  <si>
    <t>新森入口</t>
  </si>
  <si>
    <t>新森一丁目</t>
  </si>
  <si>
    <t>新森集会施設前</t>
  </si>
  <si>
    <t>新森二丁目</t>
  </si>
  <si>
    <t>Ｂばりどおり</t>
  </si>
  <si>
    <t>春日台三丁目</t>
  </si>
  <si>
    <t>小松ヶ丘通り</t>
  </si>
  <si>
    <t>こまつがおかどおり</t>
  </si>
  <si>
    <t>小松ヶ丘四丁目</t>
  </si>
  <si>
    <t>新町二丁目（三沢）</t>
  </si>
  <si>
    <t>しんちょうにちょうめ</t>
  </si>
  <si>
    <t>さんまるどおり</t>
  </si>
  <si>
    <t>みす．びーどるどーむ</t>
  </si>
  <si>
    <t>こうじょうだんちどおり</t>
  </si>
  <si>
    <t>日の出三丁目</t>
  </si>
  <si>
    <t>深谷</t>
  </si>
  <si>
    <t>さつきヶ丘団地</t>
  </si>
  <si>
    <t>国際交流センター前</t>
  </si>
  <si>
    <t>老人ホーム前</t>
  </si>
  <si>
    <t>おおつよかわめ</t>
  </si>
  <si>
    <t>三川目（みーばす専用）</t>
  </si>
  <si>
    <t>大津南</t>
  </si>
  <si>
    <t>前平入口</t>
  </si>
  <si>
    <t>前平南</t>
  </si>
  <si>
    <t>大雄寺前</t>
  </si>
  <si>
    <t>古間木交流センター</t>
  </si>
  <si>
    <t>のへじえきどおり</t>
  </si>
  <si>
    <t>しけんじょうどおり</t>
  </si>
  <si>
    <t>びょういんみなみぐちどおり</t>
  </si>
  <si>
    <t>にほんぎ</t>
  </si>
  <si>
    <t>野辺地前平</t>
  </si>
  <si>
    <t>のへじまえひら</t>
  </si>
  <si>
    <t>野辺地駅入口</t>
  </si>
  <si>
    <t>のへじしょうがっこうまえ</t>
  </si>
  <si>
    <t>石神裏</t>
  </si>
  <si>
    <t>下袋中央</t>
  </si>
  <si>
    <t>青少年ホーム前</t>
  </si>
  <si>
    <t>ひぐさばし</t>
  </si>
  <si>
    <t>しょうない</t>
  </si>
  <si>
    <t>ろっかしょむらやくばまえ</t>
  </si>
  <si>
    <t>六ヶ所村医療センター</t>
  </si>
  <si>
    <t>のへじけいさつしょまえ</t>
  </si>
  <si>
    <t>三沢駅東口</t>
  </si>
  <si>
    <t>千代田町</t>
  </si>
  <si>
    <t>ちよだちょう</t>
  </si>
  <si>
    <t>栄町（三沢）</t>
  </si>
  <si>
    <t>さかえちょう</t>
  </si>
  <si>
    <t>月光通り</t>
  </si>
  <si>
    <t>泉町西</t>
  </si>
  <si>
    <t>いずみちょうにし</t>
  </si>
  <si>
    <t>ウィング三沢前</t>
  </si>
  <si>
    <t>堀口中学校前</t>
  </si>
  <si>
    <t>こがね公園</t>
  </si>
  <si>
    <t>堀口三丁目</t>
  </si>
  <si>
    <t>三沢空港温泉前</t>
  </si>
  <si>
    <t>岡三沢七丁目</t>
  </si>
  <si>
    <t>岡三沢二丁目</t>
  </si>
  <si>
    <t>緑町（三沢）</t>
  </si>
  <si>
    <t>焼山団地前</t>
    <rPh sb="4" eb="5">
      <t>マエ</t>
    </rPh>
    <phoneticPr fontId="3"/>
  </si>
  <si>
    <t>中村</t>
    <phoneticPr fontId="3"/>
  </si>
  <si>
    <t>相坂</t>
    <phoneticPr fontId="3"/>
  </si>
  <si>
    <t>10.万内線(復路)</t>
    <phoneticPr fontId="3"/>
  </si>
  <si>
    <t>11.中村三高(復路)</t>
    <phoneticPr fontId="3"/>
  </si>
  <si>
    <t>15.乙供甲地線(往路)</t>
    <rPh sb="9" eb="11">
      <t>オウロ</t>
    </rPh>
    <phoneticPr fontId="3"/>
  </si>
  <si>
    <t>上笹橋</t>
    <phoneticPr fontId="3"/>
  </si>
  <si>
    <t>停留所id</t>
    <rPh sb="0" eb="3">
      <t>テイリュウジョ</t>
    </rPh>
    <phoneticPr fontId="19"/>
  </si>
  <si>
    <t>停留所名称</t>
    <rPh sb="0" eb="3">
      <t>テイリュウジョ</t>
    </rPh>
    <rPh sb="3" eb="5">
      <t>メイショウ</t>
    </rPh>
    <phoneticPr fontId="19"/>
  </si>
  <si>
    <t>停留所名称かな</t>
    <rPh sb="0" eb="3">
      <t>テイリュウジョ</t>
    </rPh>
    <rPh sb="3" eb="5">
      <t>メイショウ</t>
    </rPh>
    <phoneticPr fontId="19"/>
  </si>
  <si>
    <t>標柱識別</t>
    <rPh sb="0" eb="2">
      <t>ヒョウチュウ</t>
    </rPh>
    <rPh sb="2" eb="4">
      <t>シキベツ</t>
    </rPh>
    <phoneticPr fontId="19"/>
  </si>
  <si>
    <t>経度</t>
    <rPh sb="0" eb="2">
      <t>ケイド</t>
    </rPh>
    <phoneticPr fontId="19"/>
  </si>
  <si>
    <t>緯度</t>
    <rPh sb="0" eb="2">
      <t>イド</t>
    </rPh>
    <phoneticPr fontId="19"/>
  </si>
  <si>
    <t>新町（三沢）</t>
    <rPh sb="3" eb="5">
      <t>ミサワ</t>
    </rPh>
    <phoneticPr fontId="19"/>
  </si>
  <si>
    <t>焼山団地前</t>
    <rPh sb="4" eb="5">
      <t>マエ</t>
    </rPh>
    <phoneticPr fontId="19"/>
  </si>
  <si>
    <t>鳥口橋</t>
    <rPh sb="0" eb="1">
      <t>トリ</t>
    </rPh>
    <rPh sb="1" eb="2">
      <t>クチ</t>
    </rPh>
    <rPh sb="2" eb="3">
      <t>バシ</t>
    </rPh>
    <phoneticPr fontId="19"/>
  </si>
  <si>
    <t>米田</t>
    <rPh sb="0" eb="2">
      <t>マイタ</t>
    </rPh>
    <phoneticPr fontId="19"/>
  </si>
  <si>
    <t>美土里荘前</t>
    <rPh sb="4" eb="5">
      <t>マエ</t>
    </rPh>
    <phoneticPr fontId="19"/>
  </si>
  <si>
    <t>野辺地警察署前</t>
    <rPh sb="0" eb="3">
      <t>ノヘジ</t>
    </rPh>
    <rPh sb="3" eb="6">
      <t>ケイサツショ</t>
    </rPh>
    <phoneticPr fontId="19"/>
  </si>
  <si>
    <t>野辺地小学校前</t>
    <rPh sb="4" eb="6">
      <t>ガッコウ</t>
    </rPh>
    <phoneticPr fontId="19"/>
  </si>
  <si>
    <t>六ヶ所村役場前</t>
    <rPh sb="3" eb="4">
      <t>ムラ</t>
    </rPh>
    <rPh sb="4" eb="6">
      <t>ヤクバ</t>
    </rPh>
    <phoneticPr fontId="19"/>
  </si>
  <si>
    <t>野辺地警察署前</t>
    <rPh sb="0" eb="3">
      <t>ノヘジ</t>
    </rPh>
    <phoneticPr fontId="19"/>
  </si>
  <si>
    <t>西吾郷</t>
    <phoneticPr fontId="3"/>
  </si>
  <si>
    <t>8.赤沼経由西高線(往路)</t>
    <phoneticPr fontId="3"/>
  </si>
  <si>
    <t>26.ビードル西線(往路)</t>
    <phoneticPr fontId="3"/>
  </si>
  <si>
    <t>26.ビードル西線(往路)</t>
    <phoneticPr fontId="2"/>
  </si>
  <si>
    <t>26.ビードル西線(復路)</t>
    <rPh sb="10" eb="11">
      <t>フク</t>
    </rPh>
    <phoneticPr fontId="3"/>
  </si>
  <si>
    <t>泉町東</t>
    <phoneticPr fontId="3"/>
  </si>
  <si>
    <t>28.大津前平線(復路)</t>
    <phoneticPr fontId="2"/>
  </si>
  <si>
    <t>27.ビードル東線(右回り)</t>
    <phoneticPr fontId="3"/>
  </si>
  <si>
    <t>新町（三沢）</t>
  </si>
  <si>
    <t>新町（三沢）</t>
    <phoneticPr fontId="3"/>
  </si>
  <si>
    <t>30.三沢イオンシャトル(往路)</t>
    <phoneticPr fontId="3"/>
  </si>
  <si>
    <t>30.上北線・七案～三案(復路)</t>
    <phoneticPr fontId="3"/>
  </si>
  <si>
    <t>イオンモール下田</t>
    <phoneticPr fontId="3"/>
  </si>
  <si>
    <t>美土里荘前</t>
    <rPh sb="4" eb="5">
      <t>マエ</t>
    </rPh>
    <phoneticPr fontId="3"/>
  </si>
  <si>
    <t>美土里荘前</t>
    <phoneticPr fontId="3"/>
  </si>
  <si>
    <t>みどりそうまえ</t>
    <phoneticPr fontId="3"/>
  </si>
  <si>
    <t>野田頭</t>
    <phoneticPr fontId="3"/>
  </si>
  <si>
    <t>16.榎林六ヶ所線(往路)</t>
    <rPh sb="10" eb="11">
      <t>オウ</t>
    </rPh>
    <phoneticPr fontId="3"/>
  </si>
  <si>
    <t>鶴ヶ崎</t>
    <phoneticPr fontId="3"/>
  </si>
  <si>
    <t>甲地小学校前</t>
    <phoneticPr fontId="3"/>
  </si>
  <si>
    <t>追舘</t>
    <phoneticPr fontId="3"/>
  </si>
  <si>
    <t>23.追舘線（往路）</t>
    <phoneticPr fontId="3"/>
  </si>
  <si>
    <t>新町（三沢）</t>
    <rPh sb="0" eb="2">
      <t>シンチョウ</t>
    </rPh>
    <phoneticPr fontId="4"/>
  </si>
  <si>
    <t>野辺地警察署前</t>
  </si>
  <si>
    <t>野辺地駅前</t>
    <phoneticPr fontId="3"/>
  </si>
  <si>
    <t>野辺地小学校前</t>
  </si>
  <si>
    <t>二本木</t>
    <phoneticPr fontId="3"/>
  </si>
  <si>
    <t>六ヶ所村役場前</t>
  </si>
  <si>
    <t>畜産試験場前</t>
    <phoneticPr fontId="3"/>
  </si>
  <si>
    <t>牧場通</t>
    <phoneticPr fontId="3"/>
  </si>
  <si>
    <t>病院南口通</t>
    <phoneticPr fontId="3"/>
  </si>
  <si>
    <t>34.野辺地小スクール(往路)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</si>
</sst>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0"/>
  </numFmts>
  <fonts count="21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2"/>
      <name val="ＭＳ 明朝"/>
      <family val="1"/>
      <charset val="128"/>
    </font>
    <font>
      <sz val="10"/>
      <color rgb="FF00000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7"/>
      <color rgb="FF000000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 tint="0.499984740745262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0" fontId="2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76" fontId="4" fillId="2" borderId="0" xfId="0" applyNumberFormat="1" applyFont="1" applyFill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Border="1" applyAlignment="1">
      <alignment horizontal="left" vertical="center" shrinkToFit="1"/>
    </xf>
    <xf numFmtId="0" fontId="2" fillId="0" borderId="0" xfId="0" applyNumberFormat="1" applyFont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 shrinkToFit="1"/>
    </xf>
    <xf numFmtId="0" fontId="2" fillId="3" borderId="0" xfId="0" applyFont="1" applyFill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6" fontId="4" fillId="2" borderId="0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 shrinkToFit="1"/>
    </xf>
    <xf numFmtId="0" fontId="4" fillId="3" borderId="0" xfId="0" applyFont="1" applyFill="1" applyAlignment="1">
      <alignment horizontal="left" vertical="center" shrinkToFit="1"/>
    </xf>
    <xf numFmtId="0" fontId="2" fillId="0" borderId="0" xfId="0" applyNumberFormat="1" applyFont="1" applyBorder="1" applyAlignment="1">
      <alignment horizontal="left" vertical="center" shrinkToFit="1"/>
    </xf>
    <xf numFmtId="176" fontId="2" fillId="2" borderId="0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left" vertical="center" shrinkToFit="1"/>
    </xf>
    <xf numFmtId="0" fontId="4" fillId="0" borderId="0" xfId="0" applyFont="1" applyBorder="1" applyAlignment="1">
      <alignment vertical="center" shrinkToFit="1"/>
    </xf>
    <xf numFmtId="0" fontId="6" fillId="3" borderId="0" xfId="0" applyFont="1" applyFill="1" applyBorder="1" applyAlignment="1">
      <alignment horizontal="center"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Border="1">
      <alignment vertical="center"/>
    </xf>
    <xf numFmtId="0" fontId="7" fillId="3" borderId="0" xfId="0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vertical="center" shrinkToFit="1"/>
    </xf>
    <xf numFmtId="0" fontId="7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8" fillId="0" borderId="0" xfId="0" applyFont="1" applyBorder="1" applyAlignment="1" applyProtection="1">
      <alignment horizontal="center" vertical="center" shrinkToFit="1"/>
      <protection locked="0"/>
    </xf>
    <xf numFmtId="0" fontId="8" fillId="3" borderId="0" xfId="0" applyFont="1" applyFill="1" applyBorder="1" applyAlignment="1" applyProtection="1">
      <alignment horizontal="center" vertical="center" shrinkToFit="1"/>
      <protection locked="0"/>
    </xf>
    <xf numFmtId="0" fontId="0" fillId="0" borderId="0" xfId="0" applyBorder="1" applyAlignment="1">
      <alignment horizontal="left" vertical="center" shrinkToFit="1"/>
    </xf>
    <xf numFmtId="0" fontId="0" fillId="0" borderId="0" xfId="0" applyFill="1" applyBorder="1" applyAlignment="1">
      <alignment horizontal="left" vertical="center" shrinkToFit="1"/>
    </xf>
    <xf numFmtId="0" fontId="0" fillId="0" borderId="0" xfId="0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left" vertical="center" shrinkToFit="1"/>
    </xf>
    <xf numFmtId="177" fontId="4" fillId="0" borderId="0" xfId="0" applyNumberFormat="1" applyFont="1" applyBorder="1" applyAlignment="1">
      <alignment horizontal="center" vertical="center" shrinkToFit="1"/>
    </xf>
    <xf numFmtId="177" fontId="4" fillId="4" borderId="0" xfId="0" applyNumberFormat="1" applyFont="1" applyFill="1" applyBorder="1" applyAlignment="1">
      <alignment horizontal="center" vertical="center" shrinkToFit="1"/>
    </xf>
    <xf numFmtId="177" fontId="2" fillId="4" borderId="0" xfId="0" applyNumberFormat="1" applyFont="1" applyFill="1" applyBorder="1" applyAlignment="1">
      <alignment horizontal="left" vertical="center" shrinkToFit="1"/>
    </xf>
    <xf numFmtId="0" fontId="0" fillId="5" borderId="0" xfId="0" applyFill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7" borderId="0" xfId="0" applyFill="1" applyBorder="1" applyAlignment="1">
      <alignment vertical="center" shrinkToFit="1"/>
    </xf>
    <xf numFmtId="0" fontId="14" fillId="0" borderId="0" xfId="0" applyFont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0" fillId="7" borderId="2" xfId="0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0" fillId="5" borderId="1" xfId="0" applyFill="1" applyBorder="1" applyAlignment="1">
      <alignment vertical="center" shrinkToFit="1"/>
    </xf>
    <xf numFmtId="0" fontId="12" fillId="8" borderId="0" xfId="0" applyFont="1" applyFill="1">
      <alignment vertical="center"/>
    </xf>
    <xf numFmtId="0" fontId="0" fillId="7" borderId="0" xfId="0" applyFill="1">
      <alignment vertical="center"/>
    </xf>
    <xf numFmtId="0" fontId="12" fillId="9" borderId="0" xfId="0" applyFont="1" applyFill="1" applyAlignment="1">
      <alignment vertical="center" shrinkToFit="1"/>
    </xf>
    <xf numFmtId="0" fontId="13" fillId="9" borderId="0" xfId="0" applyFont="1" applyFill="1" applyAlignment="1">
      <alignment vertical="center" shrinkToFit="1"/>
    </xf>
    <xf numFmtId="0" fontId="0" fillId="9" borderId="0" xfId="0" applyFill="1" applyAlignment="1">
      <alignment vertical="center" shrinkToFit="1"/>
    </xf>
    <xf numFmtId="0" fontId="18" fillId="10" borderId="0" xfId="0" applyFont="1" applyFill="1" applyAlignment="1">
      <alignment vertical="center" shrinkToFit="1"/>
    </xf>
    <xf numFmtId="0" fontId="13" fillId="10" borderId="0" xfId="0" applyFont="1" applyFill="1" applyAlignment="1">
      <alignment vertical="center" shrinkToFit="1"/>
    </xf>
    <xf numFmtId="0" fontId="0" fillId="11" borderId="0" xfId="0" applyFill="1" applyAlignment="1">
      <alignment vertical="center" shrinkToFit="1"/>
    </xf>
    <xf numFmtId="0" fontId="16" fillId="11" borderId="0" xfId="0" applyFont="1" applyFill="1" applyAlignment="1">
      <alignment vertical="center" shrinkToFit="1"/>
    </xf>
    <xf numFmtId="0" fontId="4" fillId="11" borderId="0" xfId="0" applyFont="1" applyFill="1" applyAlignment="1">
      <alignment vertical="center" shrinkToFit="1"/>
    </xf>
    <xf numFmtId="0" fontId="17" fillId="11" borderId="0" xfId="0" applyFont="1" applyFill="1" applyAlignment="1">
      <alignment vertical="center" shrinkToFit="1"/>
    </xf>
    <xf numFmtId="0" fontId="17" fillId="5" borderId="1" xfId="0" applyFont="1" applyFill="1" applyBorder="1" applyAlignment="1">
      <alignment vertical="center" shrinkToFit="1"/>
    </xf>
    <xf numFmtId="0" fontId="17" fillId="5" borderId="2" xfId="0" applyFont="1" applyFill="1" applyBorder="1" applyAlignment="1">
      <alignment vertical="center" shrinkToFit="1"/>
    </xf>
    <xf numFmtId="0" fontId="16" fillId="7" borderId="1" xfId="0" applyFont="1" applyFill="1" applyBorder="1" applyAlignment="1">
      <alignment vertical="center" shrinkToFit="1"/>
    </xf>
    <xf numFmtId="0" fontId="17" fillId="7" borderId="2" xfId="0" applyFont="1" applyFill="1" applyBorder="1" applyAlignment="1">
      <alignment vertical="center" shrinkToFit="1"/>
    </xf>
    <xf numFmtId="176" fontId="2" fillId="12" borderId="0" xfId="0" applyNumberFormat="1" applyFont="1" applyFill="1" applyBorder="1" applyAlignment="1">
      <alignment horizontal="center" vertical="center" shrinkToFit="1"/>
    </xf>
    <xf numFmtId="176" fontId="4" fillId="12" borderId="0" xfId="0" applyNumberFormat="1" applyFont="1" applyFill="1" applyBorder="1" applyAlignment="1">
      <alignment horizontal="center" vertical="center" shrinkToFit="1"/>
    </xf>
    <xf numFmtId="0" fontId="2" fillId="12" borderId="0" xfId="0" applyFont="1" applyFill="1" applyBorder="1" applyAlignment="1">
      <alignment horizontal="left" vertical="center" shrinkToFit="1"/>
    </xf>
    <xf numFmtId="0" fontId="4" fillId="12" borderId="0" xfId="0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center" vertical="center" shrinkToFit="1"/>
    </xf>
    <xf numFmtId="0" fontId="13" fillId="9" borderId="0" xfId="0" applyFont="1" applyFill="1" applyAlignment="1">
      <alignment horizontal="left" vertical="center" shrinkToFit="1"/>
    </xf>
    <xf numFmtId="0" fontId="13" fillId="10" borderId="0" xfId="0" applyFont="1" applyFill="1" applyAlignment="1">
      <alignment horizontal="left" vertical="center" shrinkToFit="1"/>
    </xf>
    <xf numFmtId="0" fontId="13" fillId="0" borderId="0" xfId="0" applyFont="1" applyFill="1" applyAlignment="1">
      <alignment vertical="center" shrinkToFit="1"/>
    </xf>
    <xf numFmtId="0" fontId="12" fillId="9" borderId="0" xfId="0" applyFont="1" applyFill="1" applyBorder="1" applyAlignment="1">
      <alignment vertical="center" shrinkToFit="1"/>
    </xf>
    <xf numFmtId="0" fontId="13" fillId="10" borderId="0" xfId="0" applyFont="1" applyFill="1" applyBorder="1" applyAlignment="1">
      <alignment vertical="center" shrinkToFit="1"/>
    </xf>
    <xf numFmtId="0" fontId="4" fillId="7" borderId="2" xfId="0" applyFont="1" applyFill="1" applyBorder="1" applyAlignment="1">
      <alignment vertical="center" shrinkToFit="1"/>
    </xf>
    <xf numFmtId="0" fontId="4" fillId="7" borderId="2" xfId="0" applyFont="1" applyFill="1" applyBorder="1" applyAlignment="1">
      <alignment horizontal="left" vertical="center" shrinkToFit="1"/>
    </xf>
    <xf numFmtId="0" fontId="0" fillId="5" borderId="2" xfId="0" applyFill="1" applyBorder="1" applyAlignment="1">
      <alignment horizontal="left" vertical="center" shrinkToFit="1"/>
    </xf>
    <xf numFmtId="0" fontId="0" fillId="7" borderId="3" xfId="0" applyFill="1" applyBorder="1" applyAlignment="1">
      <alignment vertical="center" shrinkToFit="1"/>
    </xf>
    <xf numFmtId="0" fontId="0" fillId="7" borderId="3" xfId="0" applyFill="1" applyBorder="1" applyAlignment="1">
      <alignment horizontal="left" vertical="center" shrinkToFit="1"/>
    </xf>
    <xf numFmtId="0" fontId="0" fillId="5" borderId="3" xfId="0" applyFill="1" applyBorder="1" applyAlignment="1">
      <alignment vertical="center" shrinkToFit="1"/>
    </xf>
    <xf numFmtId="0" fontId="0" fillId="5" borderId="3" xfId="0" applyFill="1" applyBorder="1" applyAlignment="1">
      <alignment horizontal="left" vertical="center" shrinkToFit="1"/>
    </xf>
    <xf numFmtId="0" fontId="12" fillId="9" borderId="4" xfId="0" applyFont="1" applyFill="1" applyBorder="1" applyAlignment="1">
      <alignment vertical="center" shrinkToFit="1"/>
    </xf>
    <xf numFmtId="0" fontId="13" fillId="10" borderId="4" xfId="0" applyFont="1" applyFill="1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5" borderId="0" xfId="0" applyFill="1" applyAlignment="1">
      <alignment vertical="center" shrinkToFit="1"/>
    </xf>
    <xf numFmtId="0" fontId="18" fillId="10" borderId="4" xfId="0" applyFont="1" applyFill="1" applyBorder="1" applyAlignment="1">
      <alignment vertical="center" shrinkToFit="1"/>
    </xf>
    <xf numFmtId="0" fontId="0" fillId="7" borderId="5" xfId="0" applyFill="1" applyBorder="1" applyAlignment="1">
      <alignment vertical="center" shrinkToFit="1"/>
    </xf>
    <xf numFmtId="0" fontId="0" fillId="7" borderId="6" xfId="0" applyFill="1" applyBorder="1" applyAlignment="1">
      <alignment vertical="center" shrinkToFit="1"/>
    </xf>
    <xf numFmtId="0" fontId="0" fillId="5" borderId="5" xfId="0" applyFill="1" applyBorder="1" applyAlignment="1">
      <alignment vertical="center" shrinkToFit="1"/>
    </xf>
    <xf numFmtId="0" fontId="0" fillId="5" borderId="4" xfId="0" applyFill="1" applyBorder="1" applyAlignment="1">
      <alignment vertical="center" shrinkToFit="1"/>
    </xf>
    <xf numFmtId="0" fontId="0" fillId="5" borderId="6" xfId="0" applyFill="1" applyBorder="1" applyAlignment="1">
      <alignment vertical="center" shrinkToFit="1"/>
    </xf>
    <xf numFmtId="0" fontId="0" fillId="7" borderId="4" xfId="0" applyFill="1" applyBorder="1" applyAlignment="1">
      <alignment vertical="center" shrinkToFit="1"/>
    </xf>
    <xf numFmtId="0" fontId="13" fillId="0" borderId="4" xfId="0" applyFont="1" applyFill="1" applyBorder="1" applyAlignment="1">
      <alignment vertical="center" shrinkToFit="1"/>
    </xf>
    <xf numFmtId="0" fontId="2" fillId="0" borderId="0" xfId="0" applyFont="1" applyFill="1" applyAlignment="1">
      <alignment vertical="center" shrinkToFit="1"/>
    </xf>
    <xf numFmtId="0" fontId="2" fillId="0" borderId="4" xfId="0" applyFont="1" applyFill="1" applyBorder="1" applyAlignment="1">
      <alignment vertical="center" shrinkToFit="1"/>
    </xf>
    <xf numFmtId="0" fontId="0" fillId="0" borderId="4" xfId="0" applyBorder="1">
      <alignment vertical="center"/>
    </xf>
    <xf numFmtId="0" fontId="19" fillId="13" borderId="0" xfId="0" applyFont="1" applyFill="1" applyAlignment="1">
      <alignment vertical="center" shrinkToFit="1"/>
    </xf>
    <xf numFmtId="0" fontId="19" fillId="13" borderId="0" xfId="0" applyFont="1" applyFill="1">
      <alignment vertical="center"/>
    </xf>
    <xf numFmtId="0" fontId="0" fillId="13" borderId="4" xfId="0" applyFill="1" applyBorder="1">
      <alignment vertical="center"/>
    </xf>
    <xf numFmtId="0" fontId="0" fillId="0" borderId="0" xfId="0" applyFill="1" applyAlignment="1">
      <alignment vertical="center" shrinkToFit="1"/>
    </xf>
    <xf numFmtId="0" fontId="0" fillId="5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11" borderId="3" xfId="0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5" borderId="10" xfId="0" applyFill="1" applyBorder="1" applyAlignment="1">
      <alignment vertical="center" shrinkToFit="1"/>
    </xf>
    <xf numFmtId="0" fontId="0" fillId="5" borderId="8" xfId="0" applyFill="1" applyBorder="1" applyAlignment="1">
      <alignment vertical="center" shrinkToFit="1"/>
    </xf>
    <xf numFmtId="0" fontId="0" fillId="5" borderId="7" xfId="0" applyFill="1" applyBorder="1" applyAlignment="1">
      <alignment vertical="center" shrinkToFit="1"/>
    </xf>
    <xf numFmtId="0" fontId="0" fillId="7" borderId="9" xfId="0" applyFill="1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13" fillId="9" borderId="0" xfId="0" applyFont="1" applyFill="1" applyBorder="1" applyAlignment="1">
      <alignment vertical="center" shrinkToFit="1"/>
    </xf>
    <xf numFmtId="0" fontId="0" fillId="5" borderId="0" xfId="0" applyFill="1">
      <alignment vertical="center"/>
    </xf>
    <xf numFmtId="0" fontId="20" fillId="0" borderId="0" xfId="6">
      <alignment vertical="center"/>
    </xf>
  </cellXfs>
  <cellStyles count="7">
    <cellStyle name="ハイパーリンク" xfId="6" builtinId="8"/>
    <cellStyle name="桁区切り 2" xfId="2" xr:uid="{F6EED8A9-2897-46C5-A865-2475A95E9757}"/>
    <cellStyle name="標準" xfId="0" builtinId="0"/>
    <cellStyle name="標準 2" xfId="1" xr:uid="{34103739-656E-47F3-A7BC-135217AD7F9A}"/>
    <cellStyle name="標準 3" xfId="3" xr:uid="{AC5B0A0F-4087-41E4-A5D2-6ECB1057340E}"/>
    <cellStyle name="標準 4" xfId="4" xr:uid="{2CF6AC27-D99B-4041-B26D-152695926A94}"/>
    <cellStyle name="未定義" xfId="5" xr:uid="{5223D250-F256-4D15-A540-ABBFBF9B019D}"/>
  </cellStyles>
  <dxfs count="12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FF0000"/>
      </font>
      <fill>
        <patternFill>
          <bgColor rgb="FFFFF3F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67D-B933-4680-8086-25D9E24A08E2}">
  <sheetPr codeName="Sheet1"/>
  <dimension ref="A1:A33"/>
  <sheetViews>
    <sheetView workbookViewId="0">
      <selection activeCell="A2" sqref="A2"/>
    </sheetView>
    <sheetView workbookViewId="1"/>
  </sheetViews>
  <sheetFormatPr defaultRowHeight="18" x14ac:dyDescent="0.55000000000000004"/>
  <cols>
    <col min="1" max="1" width="46.4140625" customWidth="1"/>
  </cols>
  <sheetData>
    <row r="1" spans="1:1" x14ac:dyDescent="0.55000000000000004">
      <c r="A1" s="127" t="str">
        <f>HYPERLINK("#'目次'!A1","目次")</f>
        <v>目次</v>
      </c>
    </row>
    <row r="2" spans="1:1" x14ac:dyDescent="0.55000000000000004">
      <c r="A2" s="127" t="str">
        <f>HYPERLINK("#'停留所'!A1","停留所")</f>
        <v>停留所</v>
      </c>
    </row>
    <row r="3" spans="1:1" x14ac:dyDescent="0.55000000000000004">
      <c r="A3" s="127" t="str">
        <f>HYPERLINK("#'使用路線'!A1","使用路線")</f>
        <v>使用路線</v>
      </c>
    </row>
    <row r="4" spans="1:1" x14ac:dyDescent="0.55000000000000004">
      <c r="A4" s="127" t="str">
        <f>HYPERLINK("#'シート原本'!A1","シート原本")</f>
        <v>シート原本</v>
      </c>
    </row>
    <row r="5" spans="1:1" x14ac:dyDescent="0.55000000000000004">
      <c r="A5" s="127" t="str">
        <f>HYPERLINK("#'注意事項'!A1","注意事項")</f>
        <v>注意事項</v>
      </c>
    </row>
    <row r="6" spans="1:1" x14ac:dyDescent="0.55000000000000004">
      <c r="A6" s="127" t="str">
        <f>HYPERLINK("#'2.十和田八戸線'!A1","2.十和田八戸線")</f>
        <v>2.十和田八戸線</v>
      </c>
    </row>
    <row r="7" spans="1:1" x14ac:dyDescent="0.55000000000000004">
      <c r="A7" s="127" t="str">
        <f>HYPERLINK("#'6.十和田線'!A1","6.十和田線")</f>
        <v>6.十和田線</v>
      </c>
    </row>
    <row r="8" spans="1:1" x14ac:dyDescent="0.55000000000000004">
      <c r="A8" s="127" t="str">
        <f>HYPERLINK("#'20.野辺地線（三高→七戸案）'!A1","20.野辺地線（三高→七戸案）")</f>
        <v>20.野辺地線（三高→七戸案）</v>
      </c>
    </row>
    <row r="9" spans="1:1" x14ac:dyDescent="0.55000000000000004">
      <c r="A9" s="127" t="str">
        <f>HYPERLINK("#'21.野辺地線（乙供～三高）'!A1","21.野辺地線（乙供～三高）")</f>
        <v>21.野辺地線（乙供～三高）</v>
      </c>
    </row>
    <row r="10" spans="1:1" x14ac:dyDescent="0.55000000000000004">
      <c r="A10" s="127" t="str">
        <f>HYPERLINK("#'3.池ノ平・岡三沢六高校'!A1","3.池ノ平・岡三沢六高校")</f>
        <v>3.池ノ平・岡三沢六高校</v>
      </c>
    </row>
    <row r="11" spans="1:1" x14ac:dyDescent="0.55000000000000004">
      <c r="A11" s="127" t="str">
        <f>HYPERLINK("#'5.立崎線'!A1","5.立崎線")</f>
        <v>5.立崎線</v>
      </c>
    </row>
    <row r="12" spans="1:1" x14ac:dyDescent="0.55000000000000004">
      <c r="A12" s="127" t="str">
        <f>HYPERLINK("#'9.六日町（東病院）'!A1","9.六日町（東病院）")</f>
        <v>9.六日町（東病院）</v>
      </c>
    </row>
    <row r="13" spans="1:1" x14ac:dyDescent="0.55000000000000004">
      <c r="A13" s="127" t="str">
        <f>HYPERLINK("#'11.中村三高'!A1","11.中村三高")</f>
        <v>11.中村三高</v>
      </c>
    </row>
    <row r="14" spans="1:1" x14ac:dyDescent="0.55000000000000004">
      <c r="A14" s="127" t="str">
        <f>HYPERLINK("#'10.万内線'!A1","10.万内線")</f>
        <v>10.万内線</v>
      </c>
    </row>
    <row r="15" spans="1:1" x14ac:dyDescent="0.55000000000000004">
      <c r="A15" s="127" t="str">
        <f>HYPERLINK("#'14.イオン十和田シャトルバス'!A1","14.イオン十和田シャトルバス")</f>
        <v>14.イオン十和田シャトルバス</v>
      </c>
    </row>
    <row r="16" spans="1:1" x14ac:dyDescent="0.55000000000000004">
      <c r="A16" s="127" t="str">
        <f>HYPERLINK("#'15.乙供甲地線'!A1","15.乙供甲地線")</f>
        <v>15.乙供甲地線</v>
      </c>
    </row>
    <row r="17" spans="1:1" x14ac:dyDescent="0.55000000000000004">
      <c r="A17" s="127" t="str">
        <f>HYPERLINK("#'8.赤沼経由西高線'!A1","8.赤沼経由西高線")</f>
        <v>8.赤沼経由西高線</v>
      </c>
    </row>
    <row r="18" spans="1:1" x14ac:dyDescent="0.55000000000000004">
      <c r="A18" s="127" t="str">
        <f>HYPERLINK("#'26.ビードル西線'!A1","26.ビードル西線")</f>
        <v>26.ビードル西線</v>
      </c>
    </row>
    <row r="19" spans="1:1" x14ac:dyDescent="0.55000000000000004">
      <c r="A19" s="127" t="str">
        <f>HYPERLINK("#'27.ビードル東線'!A1","27.ビードル東線")</f>
        <v>27.ビードル東線</v>
      </c>
    </row>
    <row r="20" spans="1:1" x14ac:dyDescent="0.55000000000000004">
      <c r="A20" s="127" t="str">
        <f>HYPERLINK("#'30.三沢イオンシャトル'!A1","30.三沢イオンシャトル")</f>
        <v>30.三沢イオンシャトル</v>
      </c>
    </row>
    <row r="21" spans="1:1" x14ac:dyDescent="0.55000000000000004">
      <c r="A21" s="127" t="str">
        <f>HYPERLINK("#'22.三沢百石'!A1","22.三沢百石")</f>
        <v>22.三沢百石</v>
      </c>
    </row>
    <row r="22" spans="1:1" x14ac:dyDescent="0.55000000000000004">
      <c r="A22" s="127" t="str">
        <f>HYPERLINK("#'16.榎林六ヶ所線'!A1","16.榎林六ヶ所線")</f>
        <v>16.榎林六ヶ所線</v>
      </c>
    </row>
    <row r="23" spans="1:1" x14ac:dyDescent="0.55000000000000004">
      <c r="A23" s="127" t="str">
        <f>HYPERLINK("#'30.上北線（七案～三案)'!A1","30.上北線（七案～三案)")</f>
        <v>30.上北線（七案～三案)</v>
      </c>
    </row>
    <row r="24" spans="1:1" x14ac:dyDescent="0.55000000000000004">
      <c r="A24" s="127" t="str">
        <f>HYPERLINK("#'19.上北線（七案～桟橋）'!A1","19.上北線（七案～桟橋）")</f>
        <v>19.上北線（七案～桟橋）</v>
      </c>
    </row>
    <row r="25" spans="1:1" x14ac:dyDescent="0.55000000000000004">
      <c r="A25" s="127" t="str">
        <f>HYPERLINK("#'17.舟ヶ沢線'!A1","17.舟ヶ沢線")</f>
        <v>17.舟ヶ沢線</v>
      </c>
    </row>
    <row r="26" spans="1:1" x14ac:dyDescent="0.55000000000000004">
      <c r="A26" s="127" t="str">
        <f>HYPERLINK("#'23.追舘線'!A1","23.追舘線")</f>
        <v>23.追舘線</v>
      </c>
    </row>
    <row r="27" spans="1:1" x14ac:dyDescent="0.55000000000000004">
      <c r="A27" s="127" t="str">
        <f>HYPERLINK("#'24.塩釜線'!A1","24.塩釜線")</f>
        <v>24.塩釜線</v>
      </c>
    </row>
    <row r="28" spans="1:1" x14ac:dyDescent="0.55000000000000004">
      <c r="A28" s="127" t="str">
        <f>HYPERLINK("#'25.八幡線'!A1","25.八幡線")</f>
        <v>25.八幡線</v>
      </c>
    </row>
    <row r="29" spans="1:1" x14ac:dyDescent="0.55000000000000004">
      <c r="A29" s="127" t="str">
        <f>HYPERLINK("#'28.大津前平線'!A1","28.大津前平線")</f>
        <v>28.大津前平線</v>
      </c>
    </row>
    <row r="30" spans="1:1" x14ac:dyDescent="0.55000000000000004">
      <c r="A30" s="127" t="str">
        <f>HYPERLINK("#'35.野辺地尾駮線'!A1","35.野辺地尾駮線")</f>
        <v>35.野辺地尾駮線</v>
      </c>
    </row>
    <row r="31" spans="1:1" x14ac:dyDescent="0.55000000000000004">
      <c r="A31" s="127" t="str">
        <f>HYPERLINK("#'33.野辺地市内'!A1","33.野辺地市内")</f>
        <v>33.野辺地市内</v>
      </c>
    </row>
    <row r="32" spans="1:1" x14ac:dyDescent="0.55000000000000004">
      <c r="A32" s="127" t="str">
        <f>HYPERLINK("#'34.野辺地小スクール'!A1","34.野辺地小スクール")</f>
        <v>34.野辺地小スクール</v>
      </c>
    </row>
    <row r="33" spans="1:1" x14ac:dyDescent="0.55000000000000004">
      <c r="A33" s="127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CC1C-11E3-4DAA-962A-0DB2F05CF0B7}">
  <sheetPr codeName="Sheet2">
    <tabColor rgb="FFFF0000"/>
  </sheetPr>
  <dimension ref="A1:X1217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03" sqref="B1103"/>
    </sheetView>
    <sheetView tabSelected="1" workbookViewId="1">
      <selection activeCell="P28" sqref="P28"/>
    </sheetView>
  </sheetViews>
  <sheetFormatPr defaultRowHeight="18" x14ac:dyDescent="0.55000000000000004"/>
  <cols>
    <col min="1" max="1" width="6.08203125" style="14" customWidth="1"/>
    <col min="2" max="2" width="19.25" style="14" customWidth="1"/>
    <col min="3" max="3" width="25.4140625" style="14" customWidth="1"/>
    <col min="4" max="4" width="5.6640625" style="24" customWidth="1"/>
    <col min="5" max="6" width="14.08203125" style="23" customWidth="1"/>
    <col min="7" max="7" width="15.5" style="12" customWidth="1"/>
    <col min="8" max="8" width="5.25" style="16" customWidth="1"/>
    <col min="9" max="9" width="5.25" style="17" customWidth="1"/>
    <col min="10" max="10" width="5.25" style="16" customWidth="1"/>
    <col min="11" max="11" width="5.25" style="17" customWidth="1"/>
    <col min="12" max="12" width="5.25" style="16" customWidth="1"/>
    <col min="13" max="13" width="5.25" style="17" customWidth="1"/>
    <col min="14" max="14" width="5.25" style="16" customWidth="1"/>
    <col min="15" max="15" width="5.25" style="17" customWidth="1"/>
    <col min="16" max="16" width="11.33203125" style="69" customWidth="1"/>
    <col min="17" max="24" width="8.6640625" style="73"/>
    <col min="25" max="16384" width="8.6640625" style="14"/>
  </cols>
  <sheetData>
    <row r="1" spans="1:23" x14ac:dyDescent="0.55000000000000004">
      <c r="A1" s="14" t="s">
        <v>1835</v>
      </c>
      <c r="B1" s="14" t="s">
        <v>1836</v>
      </c>
      <c r="C1" s="14" t="s">
        <v>1837</v>
      </c>
      <c r="D1" s="24" t="s">
        <v>1838</v>
      </c>
      <c r="E1" s="23" t="s">
        <v>1839</v>
      </c>
      <c r="F1" s="23" t="s">
        <v>1840</v>
      </c>
      <c r="G1" s="12" t="s">
        <v>1219</v>
      </c>
      <c r="H1" s="25">
        <v>1</v>
      </c>
      <c r="I1" s="12">
        <v>2</v>
      </c>
      <c r="J1" s="25">
        <v>3</v>
      </c>
      <c r="K1" s="12">
        <v>4</v>
      </c>
      <c r="L1" s="25">
        <v>5</v>
      </c>
      <c r="M1" s="12">
        <v>6</v>
      </c>
      <c r="N1" s="25">
        <v>7</v>
      </c>
      <c r="O1" s="12">
        <v>8</v>
      </c>
      <c r="P1" s="69" t="s">
        <v>1262</v>
      </c>
    </row>
    <row r="2" spans="1:23" x14ac:dyDescent="0.55000000000000004">
      <c r="A2" s="26">
        <v>11</v>
      </c>
      <c r="B2" s="26" t="s">
        <v>1270</v>
      </c>
      <c r="C2" s="26" t="s">
        <v>764</v>
      </c>
      <c r="D2" s="15" t="str">
        <f>RIGHT(A2,1)</f>
        <v>1</v>
      </c>
      <c r="E2" s="12">
        <v>141.21071900000001</v>
      </c>
      <c r="F2" s="20">
        <v>40.622204000000004</v>
      </c>
      <c r="G2" s="19"/>
      <c r="H2" s="27" t="s">
        <v>280</v>
      </c>
      <c r="J2" s="16" t="s">
        <v>296</v>
      </c>
      <c r="K2" s="20"/>
      <c r="L2" s="21" t="s">
        <v>0</v>
      </c>
      <c r="M2" s="17" t="s">
        <v>281</v>
      </c>
      <c r="N2" s="21"/>
      <c r="P2" s="70"/>
      <c r="Q2" s="28"/>
      <c r="R2" s="74"/>
      <c r="T2" s="75"/>
      <c r="V2" s="76"/>
      <c r="W2" s="75"/>
    </row>
    <row r="3" spans="1:23" x14ac:dyDescent="0.55000000000000004">
      <c r="A3" s="26">
        <v>21</v>
      </c>
      <c r="B3" s="26" t="s">
        <v>3</v>
      </c>
      <c r="C3" s="26" t="s">
        <v>765</v>
      </c>
      <c r="D3" s="15" t="str">
        <f t="shared" ref="D3:D66" si="0">RIGHT(A3,1)</f>
        <v>1</v>
      </c>
      <c r="E3" s="12">
        <v>141.20932099999999</v>
      </c>
      <c r="F3" s="20">
        <v>40.620359999999998</v>
      </c>
      <c r="G3" s="19"/>
      <c r="H3" s="27" t="s">
        <v>280</v>
      </c>
      <c r="J3" s="16" t="s">
        <v>4</v>
      </c>
      <c r="K3" s="20"/>
      <c r="L3" s="21" t="s">
        <v>0</v>
      </c>
      <c r="M3" s="20"/>
      <c r="N3" s="21"/>
      <c r="P3" s="70"/>
      <c r="Q3" s="28"/>
      <c r="R3" s="74"/>
      <c r="T3" s="75"/>
      <c r="V3" s="76"/>
      <c r="W3" s="76"/>
    </row>
    <row r="4" spans="1:23" x14ac:dyDescent="0.55000000000000004">
      <c r="A4" s="26">
        <v>31</v>
      </c>
      <c r="B4" s="26" t="s">
        <v>5</v>
      </c>
      <c r="C4" s="26" t="s">
        <v>766</v>
      </c>
      <c r="D4" s="15" t="str">
        <f t="shared" si="0"/>
        <v>1</v>
      </c>
      <c r="E4" s="12">
        <v>141.21095600000001</v>
      </c>
      <c r="F4" s="20">
        <v>40.618156999999997</v>
      </c>
      <c r="G4" s="19"/>
      <c r="H4" s="27" t="s">
        <v>280</v>
      </c>
      <c r="J4" s="16" t="s">
        <v>4</v>
      </c>
      <c r="K4" s="20"/>
      <c r="L4" s="21" t="s">
        <v>297</v>
      </c>
      <c r="M4" s="20"/>
      <c r="N4" s="21"/>
      <c r="P4" s="70"/>
      <c r="Q4" s="36"/>
      <c r="R4" s="74"/>
      <c r="T4" s="75"/>
      <c r="V4" s="76"/>
      <c r="W4" s="76"/>
    </row>
    <row r="5" spans="1:23" x14ac:dyDescent="0.55000000000000004">
      <c r="A5" s="26">
        <v>41</v>
      </c>
      <c r="B5" s="26" t="s">
        <v>6</v>
      </c>
      <c r="C5" s="26" t="s">
        <v>767</v>
      </c>
      <c r="D5" s="15" t="str">
        <f t="shared" si="0"/>
        <v>1</v>
      </c>
      <c r="E5" s="12">
        <v>141.21253899999999</v>
      </c>
      <c r="F5" s="20">
        <v>40.616163</v>
      </c>
      <c r="G5" s="19"/>
      <c r="H5" s="27" t="s">
        <v>280</v>
      </c>
      <c r="J5" s="16" t="s">
        <v>4</v>
      </c>
      <c r="K5" s="20"/>
      <c r="L5" s="21" t="s">
        <v>0</v>
      </c>
      <c r="M5" s="20"/>
      <c r="N5" s="21"/>
      <c r="P5" s="70"/>
      <c r="Q5" s="12"/>
      <c r="R5" s="76"/>
      <c r="T5" s="75"/>
      <c r="V5" s="76"/>
      <c r="W5" s="76"/>
    </row>
    <row r="6" spans="1:23" x14ac:dyDescent="0.55000000000000004">
      <c r="A6" s="26">
        <v>51</v>
      </c>
      <c r="B6" s="26" t="s">
        <v>7</v>
      </c>
      <c r="C6" s="26" t="s">
        <v>768</v>
      </c>
      <c r="D6" s="15" t="str">
        <f t="shared" si="0"/>
        <v>1</v>
      </c>
      <c r="E6" s="12">
        <v>141.21475599999999</v>
      </c>
      <c r="F6" s="20">
        <v>40.613311000000003</v>
      </c>
      <c r="G6" s="19"/>
      <c r="H6" s="27" t="s">
        <v>280</v>
      </c>
      <c r="J6" s="16" t="s">
        <v>4</v>
      </c>
      <c r="K6" s="20"/>
      <c r="L6" s="21" t="s">
        <v>0</v>
      </c>
      <c r="M6" s="20"/>
      <c r="N6" s="21"/>
      <c r="P6" s="70"/>
      <c r="Q6" s="12"/>
      <c r="R6" s="75"/>
      <c r="T6" s="77"/>
      <c r="V6" s="76"/>
      <c r="W6" s="76"/>
    </row>
    <row r="7" spans="1:23" x14ac:dyDescent="0.55000000000000004">
      <c r="A7" s="26">
        <v>61</v>
      </c>
      <c r="B7" s="26" t="s">
        <v>8</v>
      </c>
      <c r="C7" s="26" t="s">
        <v>769</v>
      </c>
      <c r="D7" s="15" t="str">
        <f t="shared" si="0"/>
        <v>1</v>
      </c>
      <c r="E7" s="12">
        <v>141.21539899999999</v>
      </c>
      <c r="F7" s="20">
        <v>40.612495000000003</v>
      </c>
      <c r="G7" s="19"/>
      <c r="H7" s="27" t="s">
        <v>280</v>
      </c>
      <c r="J7" s="16" t="s">
        <v>4</v>
      </c>
      <c r="K7" s="20"/>
      <c r="L7" s="21"/>
      <c r="M7" s="20"/>
      <c r="N7" s="21"/>
      <c r="P7" s="70"/>
      <c r="Q7" s="12"/>
      <c r="R7" s="76"/>
      <c r="T7" s="75"/>
      <c r="V7" s="76"/>
      <c r="W7" s="76"/>
    </row>
    <row r="8" spans="1:23" x14ac:dyDescent="0.55000000000000004">
      <c r="A8" s="26">
        <v>71</v>
      </c>
      <c r="B8" s="26" t="s">
        <v>9</v>
      </c>
      <c r="C8" s="26" t="s">
        <v>770</v>
      </c>
      <c r="D8" s="15" t="str">
        <f t="shared" si="0"/>
        <v>1</v>
      </c>
      <c r="E8" s="12">
        <v>141.21688800000001</v>
      </c>
      <c r="F8" s="20">
        <v>40.610562999999999</v>
      </c>
      <c r="G8" s="19"/>
      <c r="H8" s="27" t="s">
        <v>280</v>
      </c>
      <c r="J8" s="16" t="s">
        <v>4</v>
      </c>
      <c r="K8" s="20"/>
      <c r="L8" s="21"/>
      <c r="M8" s="20"/>
      <c r="N8" s="21"/>
      <c r="P8" s="70"/>
      <c r="Q8" s="12"/>
      <c r="R8" s="76"/>
      <c r="T8" s="75"/>
      <c r="V8" s="76"/>
      <c r="W8" s="76"/>
    </row>
    <row r="9" spans="1:23" x14ac:dyDescent="0.55000000000000004">
      <c r="A9" s="26">
        <v>81</v>
      </c>
      <c r="B9" s="26" t="s">
        <v>10</v>
      </c>
      <c r="C9" s="26" t="s">
        <v>771</v>
      </c>
      <c r="D9" s="15" t="str">
        <f t="shared" si="0"/>
        <v>1</v>
      </c>
      <c r="E9" s="12">
        <v>141.22130899999999</v>
      </c>
      <c r="F9" s="20">
        <v>40.612170999999996</v>
      </c>
      <c r="G9" s="28" t="s">
        <v>1258</v>
      </c>
      <c r="H9" s="21"/>
      <c r="K9" s="20"/>
      <c r="L9" s="21"/>
      <c r="M9" s="20"/>
      <c r="N9" s="21"/>
      <c r="P9" s="70"/>
      <c r="Q9" s="36"/>
      <c r="R9" s="76"/>
      <c r="T9" s="75"/>
      <c r="V9" s="76"/>
      <c r="W9" s="76"/>
    </row>
    <row r="10" spans="1:23" x14ac:dyDescent="0.55000000000000004">
      <c r="A10" s="26">
        <v>91</v>
      </c>
      <c r="B10" s="26" t="s">
        <v>11</v>
      </c>
      <c r="C10" s="26" t="s">
        <v>772</v>
      </c>
      <c r="D10" s="15" t="str">
        <f t="shared" si="0"/>
        <v>1</v>
      </c>
      <c r="E10" s="12">
        <v>141.23033899999999</v>
      </c>
      <c r="F10" s="20">
        <v>40.614125999999999</v>
      </c>
      <c r="G10" s="28" t="s">
        <v>1258</v>
      </c>
      <c r="H10" s="21"/>
      <c r="K10" s="20"/>
      <c r="L10" s="21"/>
      <c r="M10" s="20"/>
      <c r="N10" s="21"/>
      <c r="P10" s="70"/>
      <c r="Q10" s="12"/>
      <c r="T10" s="75"/>
      <c r="V10" s="76"/>
      <c r="W10" s="77"/>
    </row>
    <row r="11" spans="1:23" x14ac:dyDescent="0.55000000000000004">
      <c r="A11" s="26">
        <v>101</v>
      </c>
      <c r="B11" s="26" t="s">
        <v>12</v>
      </c>
      <c r="C11" s="26" t="s">
        <v>773</v>
      </c>
      <c r="D11" s="15" t="str">
        <f t="shared" si="0"/>
        <v>1</v>
      </c>
      <c r="E11" s="12">
        <v>141.238089</v>
      </c>
      <c r="F11" s="20">
        <v>40.613999999999997</v>
      </c>
      <c r="G11" s="19"/>
      <c r="J11" s="30" t="s">
        <v>282</v>
      </c>
      <c r="K11" s="20"/>
      <c r="L11" s="21"/>
      <c r="M11" s="20"/>
      <c r="N11" s="21"/>
      <c r="P11" s="70"/>
      <c r="Q11" s="12"/>
      <c r="R11" s="75"/>
      <c r="T11" s="75"/>
      <c r="V11" s="76"/>
      <c r="W11" s="76"/>
    </row>
    <row r="12" spans="1:23" x14ac:dyDescent="0.55000000000000004">
      <c r="A12" s="26">
        <v>111</v>
      </c>
      <c r="B12" s="26" t="s">
        <v>1297</v>
      </c>
      <c r="C12" s="26" t="s">
        <v>774</v>
      </c>
      <c r="D12" s="15" t="str">
        <f t="shared" si="0"/>
        <v>1</v>
      </c>
      <c r="E12" s="12">
        <v>141.24237199999999</v>
      </c>
      <c r="F12" s="20">
        <v>40.613961000000003</v>
      </c>
      <c r="G12" s="19"/>
      <c r="J12" s="30" t="s">
        <v>282</v>
      </c>
      <c r="K12" s="20"/>
      <c r="L12" s="21"/>
      <c r="M12" s="20"/>
      <c r="N12" s="21"/>
      <c r="P12" s="70"/>
      <c r="Q12" s="37"/>
      <c r="R12" s="74"/>
      <c r="T12" s="75"/>
      <c r="V12" s="76"/>
      <c r="W12" s="75"/>
    </row>
    <row r="13" spans="1:23" x14ac:dyDescent="0.55000000000000004">
      <c r="A13" s="26">
        <v>121</v>
      </c>
      <c r="B13" s="26" t="s">
        <v>13</v>
      </c>
      <c r="C13" s="26" t="s">
        <v>775</v>
      </c>
      <c r="D13" s="15" t="str">
        <f t="shared" si="0"/>
        <v>1</v>
      </c>
      <c r="E13" s="12">
        <v>141.24935300000001</v>
      </c>
      <c r="F13" s="20">
        <v>40.613816999999997</v>
      </c>
      <c r="G13" s="28" t="s">
        <v>1258</v>
      </c>
      <c r="J13" s="30" t="s">
        <v>282</v>
      </c>
      <c r="K13" s="20"/>
      <c r="L13" s="21"/>
      <c r="M13" s="20"/>
      <c r="N13" s="21"/>
      <c r="P13" s="70"/>
      <c r="Q13" s="37"/>
      <c r="R13" s="75"/>
      <c r="T13" s="75"/>
      <c r="V13" s="76"/>
      <c r="W13" s="75"/>
    </row>
    <row r="14" spans="1:23" ht="22.5" x14ac:dyDescent="0.55000000000000004">
      <c r="A14" s="26">
        <v>131</v>
      </c>
      <c r="B14" s="26" t="s">
        <v>14</v>
      </c>
      <c r="C14" s="26" t="s">
        <v>776</v>
      </c>
      <c r="D14" s="15" t="str">
        <f t="shared" si="0"/>
        <v>1</v>
      </c>
      <c r="E14" s="12">
        <v>141.258554</v>
      </c>
      <c r="F14" s="20">
        <v>40.612676999999998</v>
      </c>
      <c r="G14" s="28" t="s">
        <v>1258</v>
      </c>
      <c r="H14" s="21"/>
      <c r="K14" s="20"/>
      <c r="L14" s="21"/>
      <c r="M14" s="20"/>
      <c r="N14" s="21"/>
      <c r="P14" s="70"/>
      <c r="Q14" s="12"/>
      <c r="R14" s="75"/>
      <c r="T14" s="75"/>
      <c r="V14" s="78"/>
      <c r="W14" s="78"/>
    </row>
    <row r="15" spans="1:23" ht="22.5" x14ac:dyDescent="0.55000000000000004">
      <c r="A15" s="26">
        <v>141</v>
      </c>
      <c r="B15" s="26" t="s">
        <v>15</v>
      </c>
      <c r="C15" s="26" t="s">
        <v>777</v>
      </c>
      <c r="D15" s="15" t="str">
        <f t="shared" si="0"/>
        <v>1</v>
      </c>
      <c r="E15" s="12">
        <v>141.264409</v>
      </c>
      <c r="F15" s="20">
        <v>40.611922999999997</v>
      </c>
      <c r="G15" s="28" t="s">
        <v>1257</v>
      </c>
      <c r="H15" s="21"/>
      <c r="K15" s="20"/>
      <c r="L15" s="21"/>
      <c r="M15" s="20"/>
      <c r="N15" s="21"/>
      <c r="P15" s="70"/>
      <c r="Q15" s="12"/>
      <c r="R15" s="75"/>
      <c r="T15" s="75"/>
      <c r="V15" s="78"/>
      <c r="W15" s="76"/>
    </row>
    <row r="16" spans="1:23" x14ac:dyDescent="0.55000000000000004">
      <c r="A16" s="26">
        <v>151</v>
      </c>
      <c r="B16" s="26" t="s">
        <v>16</v>
      </c>
      <c r="C16" s="26" t="s">
        <v>778</v>
      </c>
      <c r="D16" s="15" t="str">
        <f t="shared" si="0"/>
        <v>1</v>
      </c>
      <c r="E16" s="12">
        <v>141.27472399999999</v>
      </c>
      <c r="F16" s="20">
        <v>40.610602</v>
      </c>
      <c r="G16" s="28" t="s">
        <v>1257</v>
      </c>
      <c r="H16" s="21"/>
      <c r="K16" s="20"/>
      <c r="L16" s="21"/>
      <c r="M16" s="20"/>
      <c r="N16" s="21"/>
      <c r="P16" s="70"/>
      <c r="Q16" s="12"/>
      <c r="R16" s="75"/>
      <c r="T16" s="75"/>
      <c r="V16" s="76"/>
      <c r="W16" s="76"/>
    </row>
    <row r="17" spans="1:17" x14ac:dyDescent="0.55000000000000004">
      <c r="A17" s="26">
        <v>161</v>
      </c>
      <c r="B17" s="26" t="s">
        <v>17</v>
      </c>
      <c r="C17" s="26" t="s">
        <v>779</v>
      </c>
      <c r="D17" s="15" t="str">
        <f t="shared" si="0"/>
        <v>1</v>
      </c>
      <c r="E17" s="12">
        <v>141.286574</v>
      </c>
      <c r="F17" s="20">
        <v>40.607785999999997</v>
      </c>
      <c r="G17" s="28" t="s">
        <v>1257</v>
      </c>
      <c r="H17" s="21"/>
      <c r="K17" s="20"/>
      <c r="L17" s="21"/>
      <c r="M17" s="20"/>
      <c r="N17" s="21"/>
      <c r="P17" s="70"/>
      <c r="Q17" s="12"/>
    </row>
    <row r="18" spans="1:17" x14ac:dyDescent="0.55000000000000004">
      <c r="A18" s="26">
        <v>171</v>
      </c>
      <c r="B18" s="26" t="s">
        <v>1308</v>
      </c>
      <c r="C18" s="26" t="s">
        <v>780</v>
      </c>
      <c r="D18" s="15" t="str">
        <f t="shared" si="0"/>
        <v>1</v>
      </c>
      <c r="E18" s="12">
        <v>141.29516799999999</v>
      </c>
      <c r="F18" s="20">
        <v>40.604221000000003</v>
      </c>
      <c r="G18" s="28" t="s">
        <v>1257</v>
      </c>
      <c r="H18" s="21"/>
      <c r="K18" s="20"/>
      <c r="L18" s="21"/>
      <c r="M18" s="20"/>
      <c r="N18" s="21"/>
      <c r="P18" s="70"/>
      <c r="Q18" s="12"/>
    </row>
    <row r="19" spans="1:17" x14ac:dyDescent="0.55000000000000004">
      <c r="A19" s="26">
        <v>181</v>
      </c>
      <c r="B19" s="26" t="s">
        <v>18</v>
      </c>
      <c r="C19" s="26" t="s">
        <v>1653</v>
      </c>
      <c r="D19" s="15" t="str">
        <f t="shared" si="0"/>
        <v>1</v>
      </c>
      <c r="E19" s="12">
        <v>141.302829</v>
      </c>
      <c r="F19" s="20">
        <v>40.601756999999999</v>
      </c>
      <c r="G19" s="28" t="s">
        <v>1257</v>
      </c>
      <c r="H19" s="21"/>
      <c r="K19" s="20"/>
      <c r="L19" s="21"/>
      <c r="M19" s="20"/>
      <c r="N19" s="21"/>
      <c r="P19" s="70"/>
      <c r="Q19" s="12"/>
    </row>
    <row r="20" spans="1:17" x14ac:dyDescent="0.55000000000000004">
      <c r="A20" s="26">
        <v>191</v>
      </c>
      <c r="B20" s="26" t="s">
        <v>19</v>
      </c>
      <c r="C20" s="26" t="s">
        <v>781</v>
      </c>
      <c r="D20" s="15" t="str">
        <f t="shared" si="0"/>
        <v>1</v>
      </c>
      <c r="E20" s="12">
        <v>141.309684</v>
      </c>
      <c r="F20" s="20">
        <v>40.600906000000002</v>
      </c>
      <c r="G20" s="28" t="s">
        <v>1257</v>
      </c>
      <c r="H20" s="21"/>
      <c r="K20" s="20"/>
      <c r="L20" s="21"/>
      <c r="M20" s="20"/>
      <c r="N20" s="21"/>
      <c r="P20" s="70"/>
      <c r="Q20" s="12"/>
    </row>
    <row r="21" spans="1:17" x14ac:dyDescent="0.55000000000000004">
      <c r="A21" s="26">
        <v>201</v>
      </c>
      <c r="B21" s="26" t="s">
        <v>20</v>
      </c>
      <c r="C21" s="26" t="s">
        <v>782</v>
      </c>
      <c r="D21" s="15" t="str">
        <f t="shared" si="0"/>
        <v>1</v>
      </c>
      <c r="E21" s="12">
        <v>141.322586</v>
      </c>
      <c r="F21" s="20">
        <v>40.603949999999998</v>
      </c>
      <c r="G21" s="28" t="s">
        <v>1257</v>
      </c>
      <c r="H21" s="21"/>
      <c r="K21" s="20"/>
      <c r="L21" s="21"/>
      <c r="M21" s="20"/>
      <c r="N21" s="21"/>
      <c r="P21" s="70"/>
      <c r="Q21" s="12"/>
    </row>
    <row r="22" spans="1:17" x14ac:dyDescent="0.55000000000000004">
      <c r="A22" s="26">
        <v>211</v>
      </c>
      <c r="B22" s="26" t="s">
        <v>21</v>
      </c>
      <c r="C22" s="26" t="s">
        <v>783</v>
      </c>
      <c r="D22" s="15" t="str">
        <f t="shared" si="0"/>
        <v>1</v>
      </c>
      <c r="E22" s="12">
        <v>141.32581500000001</v>
      </c>
      <c r="F22" s="20">
        <v>40.603844000000002</v>
      </c>
      <c r="G22" s="28" t="s">
        <v>1257</v>
      </c>
      <c r="H22" s="21"/>
      <c r="K22" s="20"/>
      <c r="L22" s="21"/>
      <c r="M22" s="20"/>
      <c r="N22" s="21"/>
      <c r="P22" s="70"/>
      <c r="Q22" s="12"/>
    </row>
    <row r="23" spans="1:17" x14ac:dyDescent="0.55000000000000004">
      <c r="A23" s="26">
        <v>221</v>
      </c>
      <c r="B23" s="26" t="s">
        <v>22</v>
      </c>
      <c r="C23" s="26" t="s">
        <v>784</v>
      </c>
      <c r="D23" s="15" t="str">
        <f t="shared" si="0"/>
        <v>1</v>
      </c>
      <c r="E23" s="12">
        <v>141.32906299999999</v>
      </c>
      <c r="F23" s="20">
        <v>40.603734000000003</v>
      </c>
      <c r="G23" s="28" t="s">
        <v>1257</v>
      </c>
      <c r="H23" s="21"/>
      <c r="K23" s="20"/>
      <c r="L23" s="21"/>
      <c r="M23" s="20"/>
      <c r="N23" s="21"/>
      <c r="P23" s="70"/>
      <c r="Q23" s="12"/>
    </row>
    <row r="24" spans="1:17" x14ac:dyDescent="0.55000000000000004">
      <c r="A24" s="26">
        <v>231</v>
      </c>
      <c r="B24" s="26" t="s">
        <v>23</v>
      </c>
      <c r="C24" s="26" t="s">
        <v>785</v>
      </c>
      <c r="D24" s="15" t="str">
        <f t="shared" si="0"/>
        <v>1</v>
      </c>
      <c r="E24" s="12">
        <v>141.33892800000001</v>
      </c>
      <c r="F24" s="20">
        <v>40.603943999999998</v>
      </c>
      <c r="G24" s="28" t="s">
        <v>1257</v>
      </c>
      <c r="H24" s="21"/>
      <c r="K24" s="20"/>
      <c r="L24" s="21"/>
      <c r="M24" s="20"/>
      <c r="N24" s="21"/>
      <c r="P24" s="70"/>
      <c r="Q24" s="12"/>
    </row>
    <row r="25" spans="1:17" x14ac:dyDescent="0.55000000000000004">
      <c r="A25" s="26">
        <v>241</v>
      </c>
      <c r="B25" s="26" t="s">
        <v>24</v>
      </c>
      <c r="C25" s="26" t="s">
        <v>786</v>
      </c>
      <c r="D25" s="15" t="str">
        <f t="shared" si="0"/>
        <v>1</v>
      </c>
      <c r="E25" s="12">
        <v>141.34651400000001</v>
      </c>
      <c r="F25" s="20">
        <v>40.602449</v>
      </c>
      <c r="G25" s="28" t="s">
        <v>1257</v>
      </c>
      <c r="H25" s="21"/>
      <c r="K25" s="20"/>
      <c r="L25" s="21"/>
      <c r="M25" s="20"/>
      <c r="N25" s="21"/>
      <c r="P25" s="70"/>
      <c r="Q25" s="12"/>
    </row>
    <row r="26" spans="1:17" x14ac:dyDescent="0.55000000000000004">
      <c r="A26" s="26">
        <v>251</v>
      </c>
      <c r="B26" s="26" t="s">
        <v>25</v>
      </c>
      <c r="C26" s="26" t="s">
        <v>1654</v>
      </c>
      <c r="D26" s="15" t="str">
        <f t="shared" si="0"/>
        <v>1</v>
      </c>
      <c r="E26" s="12">
        <v>141.350854</v>
      </c>
      <c r="F26" s="20">
        <v>40.603403</v>
      </c>
      <c r="G26" s="28" t="s">
        <v>1257</v>
      </c>
      <c r="H26" s="21"/>
      <c r="K26" s="20"/>
      <c r="L26" s="21"/>
      <c r="M26" s="20"/>
      <c r="N26" s="21"/>
      <c r="P26" s="70"/>
      <c r="Q26" s="12"/>
    </row>
    <row r="27" spans="1:17" x14ac:dyDescent="0.55000000000000004">
      <c r="A27" s="26">
        <v>261</v>
      </c>
      <c r="B27" s="26" t="s">
        <v>26</v>
      </c>
      <c r="C27" s="26" t="s">
        <v>787</v>
      </c>
      <c r="D27" s="15" t="str">
        <f t="shared" si="0"/>
        <v>1</v>
      </c>
      <c r="E27" s="12">
        <v>141.35754700000001</v>
      </c>
      <c r="F27" s="20">
        <v>40.605504000000003</v>
      </c>
      <c r="G27" s="28" t="s">
        <v>1257</v>
      </c>
      <c r="H27" s="21"/>
      <c r="K27" s="20"/>
      <c r="L27" s="21"/>
      <c r="M27" s="20"/>
      <c r="N27" s="21"/>
      <c r="P27" s="70"/>
      <c r="Q27" s="12"/>
    </row>
    <row r="28" spans="1:17" x14ac:dyDescent="0.55000000000000004">
      <c r="A28" s="26">
        <v>271</v>
      </c>
      <c r="B28" s="26" t="s">
        <v>27</v>
      </c>
      <c r="C28" s="26" t="s">
        <v>788</v>
      </c>
      <c r="D28" s="15" t="str">
        <f t="shared" si="0"/>
        <v>1</v>
      </c>
      <c r="E28" s="12">
        <v>141.37400600000001</v>
      </c>
      <c r="F28" s="20">
        <v>40.605806999999999</v>
      </c>
      <c r="G28" s="28" t="s">
        <v>1257</v>
      </c>
      <c r="H28" s="21"/>
      <c r="K28" s="20"/>
      <c r="L28" s="21"/>
      <c r="M28" s="20"/>
      <c r="N28" s="21"/>
      <c r="P28" s="70"/>
      <c r="Q28" s="12"/>
    </row>
    <row r="29" spans="1:17" x14ac:dyDescent="0.55000000000000004">
      <c r="A29" s="26">
        <v>281</v>
      </c>
      <c r="B29" s="26" t="s">
        <v>28</v>
      </c>
      <c r="C29" s="26" t="s">
        <v>789</v>
      </c>
      <c r="D29" s="15" t="str">
        <f t="shared" si="0"/>
        <v>1</v>
      </c>
      <c r="E29" s="12">
        <v>141.37715499999999</v>
      </c>
      <c r="F29" s="20">
        <v>40.605370999999998</v>
      </c>
      <c r="G29" s="28" t="s">
        <v>1257</v>
      </c>
      <c r="H29" s="21"/>
      <c r="K29" s="20"/>
      <c r="L29" s="21"/>
      <c r="M29" s="20"/>
      <c r="N29" s="21"/>
      <c r="P29" s="70"/>
      <c r="Q29" s="23"/>
    </row>
    <row r="30" spans="1:17" x14ac:dyDescent="0.55000000000000004">
      <c r="A30" s="26">
        <v>291</v>
      </c>
      <c r="B30" s="26" t="s">
        <v>1655</v>
      </c>
      <c r="C30" s="26" t="s">
        <v>790</v>
      </c>
      <c r="D30" s="15" t="str">
        <f t="shared" si="0"/>
        <v>1</v>
      </c>
      <c r="E30" s="40">
        <v>141.38690800000001</v>
      </c>
      <c r="F30" s="42">
        <v>40.604230000000001</v>
      </c>
      <c r="G30" s="28" t="s">
        <v>1257</v>
      </c>
      <c r="H30" s="21"/>
      <c r="K30" s="20"/>
      <c r="L30" s="21"/>
      <c r="M30" s="20"/>
      <c r="N30" s="21"/>
      <c r="P30" s="70"/>
      <c r="Q30" s="23"/>
    </row>
    <row r="31" spans="1:17" x14ac:dyDescent="0.55000000000000004">
      <c r="A31" s="26">
        <v>301</v>
      </c>
      <c r="B31" s="26" t="s">
        <v>29</v>
      </c>
      <c r="C31" s="26" t="s">
        <v>1656</v>
      </c>
      <c r="D31" s="15" t="str">
        <f t="shared" si="0"/>
        <v>1</v>
      </c>
      <c r="E31" s="40">
        <v>141.386076</v>
      </c>
      <c r="F31" s="39">
        <v>40.602245000000003</v>
      </c>
      <c r="G31" s="28" t="s">
        <v>1257</v>
      </c>
      <c r="H31" s="21"/>
      <c r="K31" s="20"/>
      <c r="L31" s="21"/>
      <c r="M31" s="20"/>
      <c r="N31" s="21"/>
      <c r="P31" s="70"/>
      <c r="Q31" s="12"/>
    </row>
    <row r="32" spans="1:17" x14ac:dyDescent="0.55000000000000004">
      <c r="A32" s="26">
        <v>311</v>
      </c>
      <c r="B32" s="26" t="s">
        <v>30</v>
      </c>
      <c r="C32" s="26" t="s">
        <v>791</v>
      </c>
      <c r="D32" s="15" t="str">
        <f t="shared" si="0"/>
        <v>1</v>
      </c>
      <c r="E32" s="12">
        <v>141.39229599999999</v>
      </c>
      <c r="F32" s="20">
        <v>40.598213999999999</v>
      </c>
      <c r="G32" s="28" t="s">
        <v>1257</v>
      </c>
      <c r="H32" s="21"/>
      <c r="K32" s="20"/>
      <c r="L32" s="21"/>
      <c r="M32" s="20"/>
      <c r="N32" s="21"/>
      <c r="P32" s="70"/>
      <c r="Q32" s="12"/>
    </row>
    <row r="33" spans="1:17" x14ac:dyDescent="0.55000000000000004">
      <c r="A33" s="26">
        <v>321</v>
      </c>
      <c r="B33" s="26" t="s">
        <v>1657</v>
      </c>
      <c r="C33" s="26" t="s">
        <v>1658</v>
      </c>
      <c r="D33" s="15" t="str">
        <f t="shared" si="0"/>
        <v>1</v>
      </c>
      <c r="E33" s="12">
        <v>141.39804699999999</v>
      </c>
      <c r="F33" s="20">
        <v>40.598520000000001</v>
      </c>
      <c r="G33" s="28" t="s">
        <v>1257</v>
      </c>
      <c r="H33" s="21"/>
      <c r="K33" s="20"/>
      <c r="L33" s="21"/>
      <c r="M33" s="20"/>
      <c r="N33" s="21"/>
      <c r="P33" s="70"/>
      <c r="Q33" s="12"/>
    </row>
    <row r="34" spans="1:17" x14ac:dyDescent="0.55000000000000004">
      <c r="A34" s="26">
        <v>331</v>
      </c>
      <c r="B34" s="26" t="s">
        <v>31</v>
      </c>
      <c r="C34" s="26" t="s">
        <v>792</v>
      </c>
      <c r="D34" s="15" t="str">
        <f t="shared" si="0"/>
        <v>1</v>
      </c>
      <c r="E34" s="12">
        <v>141.40112099999999</v>
      </c>
      <c r="F34" s="20">
        <v>40.598030999999999</v>
      </c>
      <c r="G34" s="28" t="s">
        <v>1257</v>
      </c>
      <c r="K34" s="20"/>
      <c r="L34" s="21"/>
      <c r="M34" s="20"/>
      <c r="N34" s="21"/>
      <c r="O34" s="17" t="s">
        <v>283</v>
      </c>
      <c r="P34" s="70"/>
      <c r="Q34" s="12"/>
    </row>
    <row r="35" spans="1:17" x14ac:dyDescent="0.55000000000000004">
      <c r="A35" s="26">
        <v>341</v>
      </c>
      <c r="B35" s="26" t="s">
        <v>732</v>
      </c>
      <c r="C35" s="26" t="s">
        <v>793</v>
      </c>
      <c r="D35" s="15" t="str">
        <f t="shared" si="0"/>
        <v>1</v>
      </c>
      <c r="E35" s="12">
        <v>141.407939</v>
      </c>
      <c r="F35" s="20">
        <v>40.592233999999998</v>
      </c>
      <c r="G35" s="28" t="s">
        <v>1258</v>
      </c>
      <c r="H35" s="21"/>
      <c r="K35" s="20"/>
      <c r="L35" s="21"/>
      <c r="M35" s="20"/>
      <c r="N35" s="21"/>
      <c r="P35" s="70"/>
      <c r="Q35" s="12"/>
    </row>
    <row r="36" spans="1:17" x14ac:dyDescent="0.55000000000000004">
      <c r="A36" s="26">
        <v>332</v>
      </c>
      <c r="B36" s="26" t="s">
        <v>31</v>
      </c>
      <c r="C36" s="26" t="s">
        <v>792</v>
      </c>
      <c r="D36" s="15" t="str">
        <f t="shared" si="0"/>
        <v>2</v>
      </c>
      <c r="E36" s="12">
        <v>141.40101899999999</v>
      </c>
      <c r="F36" s="20">
        <v>40.597957000000001</v>
      </c>
      <c r="G36" s="28" t="s">
        <v>1259</v>
      </c>
      <c r="K36" s="20"/>
      <c r="L36" s="21"/>
      <c r="M36" s="20"/>
      <c r="N36" s="21"/>
      <c r="O36" s="17" t="s">
        <v>2</v>
      </c>
      <c r="P36" s="70"/>
      <c r="Q36" s="12"/>
    </row>
    <row r="37" spans="1:17" x14ac:dyDescent="0.55000000000000004">
      <c r="A37" s="26">
        <v>351</v>
      </c>
      <c r="B37" s="26" t="s">
        <v>1659</v>
      </c>
      <c r="C37" s="26" t="s">
        <v>794</v>
      </c>
      <c r="D37" s="15" t="str">
        <f t="shared" si="0"/>
        <v>1</v>
      </c>
      <c r="E37" s="12">
        <v>141.39683500000001</v>
      </c>
      <c r="F37" s="20">
        <v>40.601534000000001</v>
      </c>
      <c r="G37" s="28" t="s">
        <v>1257</v>
      </c>
      <c r="H37" s="21"/>
      <c r="K37" s="20"/>
      <c r="L37" s="21"/>
      <c r="M37" s="20"/>
      <c r="N37" s="21"/>
      <c r="P37" s="70"/>
      <c r="Q37" s="23"/>
    </row>
    <row r="38" spans="1:17" x14ac:dyDescent="0.55000000000000004">
      <c r="A38" s="26">
        <v>361</v>
      </c>
      <c r="B38" s="26" t="s">
        <v>1660</v>
      </c>
      <c r="C38" s="26" t="s">
        <v>795</v>
      </c>
      <c r="D38" s="15" t="str">
        <f t="shared" si="0"/>
        <v>1</v>
      </c>
      <c r="E38" s="12">
        <v>141.39918700000001</v>
      </c>
      <c r="F38" s="20">
        <v>40.604543</v>
      </c>
      <c r="G38" s="28" t="s">
        <v>1257</v>
      </c>
      <c r="H38" s="21"/>
      <c r="K38" s="20"/>
      <c r="L38" s="21"/>
      <c r="M38" s="20"/>
      <c r="N38" s="21"/>
      <c r="P38" s="70"/>
      <c r="Q38" s="23"/>
    </row>
    <row r="39" spans="1:17" x14ac:dyDescent="0.55000000000000004">
      <c r="A39" s="26">
        <v>371</v>
      </c>
      <c r="B39" s="26" t="s">
        <v>32</v>
      </c>
      <c r="C39" s="26" t="s">
        <v>796</v>
      </c>
      <c r="D39" s="15" t="str">
        <f t="shared" si="0"/>
        <v>1</v>
      </c>
      <c r="E39" s="12">
        <v>141.409819</v>
      </c>
      <c r="F39" s="20">
        <v>40.602455999999997</v>
      </c>
      <c r="G39" s="28" t="s">
        <v>1257</v>
      </c>
      <c r="H39" s="21"/>
      <c r="K39" s="20"/>
      <c r="L39" s="21"/>
      <c r="M39" s="20"/>
      <c r="N39" s="21"/>
      <c r="P39" s="70"/>
      <c r="Q39" s="23"/>
    </row>
    <row r="40" spans="1:17" x14ac:dyDescent="0.55000000000000004">
      <c r="A40" s="26">
        <v>381</v>
      </c>
      <c r="B40" s="26" t="s">
        <v>1661</v>
      </c>
      <c r="C40" s="26" t="s">
        <v>797</v>
      </c>
      <c r="D40" s="15" t="str">
        <f t="shared" si="0"/>
        <v>1</v>
      </c>
      <c r="E40" s="12">
        <v>141.41720100000001</v>
      </c>
      <c r="F40" s="20">
        <v>40.599739</v>
      </c>
      <c r="G40" s="28" t="s">
        <v>1258</v>
      </c>
      <c r="H40" s="21"/>
      <c r="K40" s="20"/>
      <c r="L40" s="21"/>
      <c r="M40" s="20"/>
      <c r="N40" s="21"/>
      <c r="P40" s="70"/>
      <c r="Q40" s="23"/>
    </row>
    <row r="41" spans="1:17" x14ac:dyDescent="0.55000000000000004">
      <c r="A41" s="26">
        <v>391</v>
      </c>
      <c r="B41" s="26" t="s">
        <v>1662</v>
      </c>
      <c r="C41" s="26" t="s">
        <v>798</v>
      </c>
      <c r="D41" s="15" t="str">
        <f t="shared" si="0"/>
        <v>1</v>
      </c>
      <c r="E41" s="12">
        <v>141.43051199999999</v>
      </c>
      <c r="F41" s="20">
        <v>40.598993</v>
      </c>
      <c r="G41" s="28" t="s">
        <v>1257</v>
      </c>
      <c r="H41" s="21"/>
      <c r="K41" s="20"/>
      <c r="L41" s="21"/>
      <c r="M41" s="20"/>
      <c r="N41" s="21"/>
      <c r="P41" s="70"/>
      <c r="Q41" s="23"/>
    </row>
    <row r="42" spans="1:17" x14ac:dyDescent="0.55000000000000004">
      <c r="A42" s="26">
        <v>401</v>
      </c>
      <c r="B42" s="26" t="s">
        <v>1663</v>
      </c>
      <c r="C42" s="26" t="s">
        <v>799</v>
      </c>
      <c r="D42" s="15" t="str">
        <f t="shared" si="0"/>
        <v>1</v>
      </c>
      <c r="E42" s="12">
        <v>141.43024700000001</v>
      </c>
      <c r="F42" s="20">
        <v>40.597265</v>
      </c>
      <c r="G42" s="28" t="s">
        <v>1257</v>
      </c>
      <c r="H42" s="21"/>
      <c r="K42" s="20"/>
      <c r="L42" s="21"/>
      <c r="M42" s="20"/>
      <c r="N42" s="21"/>
      <c r="P42" s="70"/>
      <c r="Q42" s="23"/>
    </row>
    <row r="43" spans="1:17" x14ac:dyDescent="0.55000000000000004">
      <c r="A43" s="26">
        <v>411</v>
      </c>
      <c r="B43" s="26" t="s">
        <v>33</v>
      </c>
      <c r="C43" s="26" t="s">
        <v>800</v>
      </c>
      <c r="D43" s="15" t="str">
        <f t="shared" si="0"/>
        <v>1</v>
      </c>
      <c r="E43" s="12">
        <v>141.43023600000001</v>
      </c>
      <c r="F43" s="20">
        <v>40.594461000000003</v>
      </c>
      <c r="G43" s="28" t="s">
        <v>1257</v>
      </c>
      <c r="H43" s="21"/>
      <c r="K43" s="20"/>
      <c r="L43" s="21"/>
      <c r="M43" s="20"/>
      <c r="N43" s="21"/>
      <c r="P43" s="70"/>
      <c r="Q43" s="12"/>
    </row>
    <row r="44" spans="1:17" x14ac:dyDescent="0.55000000000000004">
      <c r="A44" s="26">
        <v>421</v>
      </c>
      <c r="B44" s="26" t="s">
        <v>34</v>
      </c>
      <c r="C44" s="26" t="s">
        <v>839</v>
      </c>
      <c r="D44" s="15" t="str">
        <f t="shared" si="0"/>
        <v>1</v>
      </c>
      <c r="E44" s="12">
        <v>141.43095</v>
      </c>
      <c r="F44" s="20">
        <v>40.592923999999996</v>
      </c>
      <c r="G44" s="28" t="s">
        <v>1257</v>
      </c>
      <c r="H44" s="21"/>
      <c r="K44" s="20"/>
      <c r="L44" s="21"/>
      <c r="M44" s="20"/>
      <c r="N44" s="21"/>
      <c r="P44" s="70"/>
      <c r="Q44" s="12"/>
    </row>
    <row r="45" spans="1:17" x14ac:dyDescent="0.55000000000000004">
      <c r="A45" s="26">
        <v>431</v>
      </c>
      <c r="B45" s="26" t="s">
        <v>35</v>
      </c>
      <c r="C45" s="26" t="s">
        <v>801</v>
      </c>
      <c r="D45" s="15" t="str">
        <f t="shared" si="0"/>
        <v>1</v>
      </c>
      <c r="E45" s="12">
        <v>141.432275</v>
      </c>
      <c r="F45" s="20">
        <v>40.590466999999997</v>
      </c>
      <c r="G45" s="28" t="s">
        <v>1257</v>
      </c>
      <c r="H45" s="21"/>
      <c r="K45" s="20"/>
      <c r="L45" s="21"/>
      <c r="M45" s="20"/>
      <c r="N45" s="21"/>
      <c r="P45" s="70"/>
      <c r="Q45" s="12"/>
    </row>
    <row r="46" spans="1:17" x14ac:dyDescent="0.55000000000000004">
      <c r="A46" s="26">
        <v>441</v>
      </c>
      <c r="B46" s="26" t="s">
        <v>36</v>
      </c>
      <c r="C46" s="26" t="s">
        <v>802</v>
      </c>
      <c r="D46" s="15" t="str">
        <f t="shared" si="0"/>
        <v>1</v>
      </c>
      <c r="E46" s="12">
        <v>141.43776800000001</v>
      </c>
      <c r="F46" s="20">
        <v>40.582990000000002</v>
      </c>
      <c r="G46" s="28" t="s">
        <v>1257</v>
      </c>
      <c r="H46" s="21"/>
      <c r="K46" s="20"/>
      <c r="L46" s="21"/>
      <c r="M46" s="20"/>
      <c r="N46" s="21"/>
      <c r="P46" s="70"/>
      <c r="Q46" s="12"/>
    </row>
    <row r="47" spans="1:17" x14ac:dyDescent="0.55000000000000004">
      <c r="A47" s="26">
        <v>451</v>
      </c>
      <c r="B47" s="26" t="s">
        <v>37</v>
      </c>
      <c r="C47" s="26" t="s">
        <v>803</v>
      </c>
      <c r="D47" s="15" t="str">
        <f t="shared" si="0"/>
        <v>1</v>
      </c>
      <c r="E47" s="12">
        <v>141.44013899999999</v>
      </c>
      <c r="F47" s="20">
        <v>40.578375999999999</v>
      </c>
      <c r="G47" s="28" t="s">
        <v>1257</v>
      </c>
      <c r="H47" s="21"/>
      <c r="K47" s="20"/>
      <c r="L47" s="21"/>
      <c r="M47" s="20"/>
      <c r="N47" s="21"/>
      <c r="P47" s="70"/>
      <c r="Q47" s="12"/>
    </row>
    <row r="48" spans="1:17" x14ac:dyDescent="0.55000000000000004">
      <c r="A48" s="26">
        <v>461</v>
      </c>
      <c r="B48" s="26" t="s">
        <v>38</v>
      </c>
      <c r="C48" s="26" t="s">
        <v>804</v>
      </c>
      <c r="D48" s="15" t="str">
        <f t="shared" si="0"/>
        <v>1</v>
      </c>
      <c r="E48" s="12">
        <v>141.440584</v>
      </c>
      <c r="F48" s="20">
        <v>40.575294</v>
      </c>
      <c r="G48" s="28" t="s">
        <v>1257</v>
      </c>
      <c r="H48" s="21"/>
      <c r="K48" s="20"/>
      <c r="L48" s="21"/>
      <c r="M48" s="20"/>
      <c r="N48" s="21"/>
      <c r="P48" s="70"/>
    </row>
    <row r="49" spans="1:16" x14ac:dyDescent="0.55000000000000004">
      <c r="A49" s="26">
        <v>471</v>
      </c>
      <c r="B49" s="26" t="s">
        <v>39</v>
      </c>
      <c r="C49" s="26" t="s">
        <v>805</v>
      </c>
      <c r="D49" s="15" t="str">
        <f t="shared" si="0"/>
        <v>1</v>
      </c>
      <c r="E49" s="12">
        <v>141.441689</v>
      </c>
      <c r="F49" s="20">
        <v>40.565311999999999</v>
      </c>
      <c r="G49" s="28" t="s">
        <v>1257</v>
      </c>
      <c r="H49" s="21"/>
      <c r="K49" s="20"/>
      <c r="L49" s="21"/>
      <c r="M49" s="20"/>
      <c r="N49" s="21"/>
      <c r="P49" s="70"/>
    </row>
    <row r="50" spans="1:16" x14ac:dyDescent="0.55000000000000004">
      <c r="A50" s="26">
        <v>481</v>
      </c>
      <c r="B50" s="26" t="s">
        <v>40</v>
      </c>
      <c r="C50" s="26" t="s">
        <v>806</v>
      </c>
      <c r="D50" s="15" t="str">
        <f t="shared" si="0"/>
        <v>1</v>
      </c>
      <c r="E50" s="12">
        <v>141.44747699999999</v>
      </c>
      <c r="F50" s="20">
        <v>40.562099000000003</v>
      </c>
      <c r="G50" s="28" t="s">
        <v>1257</v>
      </c>
      <c r="H50" s="21"/>
      <c r="K50" s="20"/>
      <c r="L50" s="21"/>
      <c r="M50" s="20"/>
      <c r="N50" s="21"/>
      <c r="P50" s="70"/>
    </row>
    <row r="51" spans="1:16" x14ac:dyDescent="0.55000000000000004">
      <c r="A51" s="26">
        <v>491</v>
      </c>
      <c r="B51" s="26" t="s">
        <v>41</v>
      </c>
      <c r="C51" s="26" t="s">
        <v>807</v>
      </c>
      <c r="D51" s="15" t="str">
        <f t="shared" si="0"/>
        <v>1</v>
      </c>
      <c r="E51" s="12">
        <v>141.44906</v>
      </c>
      <c r="F51" s="20">
        <v>40.560521000000001</v>
      </c>
      <c r="G51" s="28" t="s">
        <v>1257</v>
      </c>
      <c r="H51" s="21"/>
      <c r="K51" s="20"/>
      <c r="L51" s="21"/>
      <c r="M51" s="20"/>
      <c r="N51" s="21"/>
      <c r="P51" s="70"/>
    </row>
    <row r="52" spans="1:16" x14ac:dyDescent="0.55000000000000004">
      <c r="A52" s="26">
        <v>501</v>
      </c>
      <c r="B52" s="26" t="s">
        <v>42</v>
      </c>
      <c r="C52" s="26" t="s">
        <v>1664</v>
      </c>
      <c r="D52" s="15" t="str">
        <f t="shared" si="0"/>
        <v>1</v>
      </c>
      <c r="E52" s="12">
        <v>141.45091600000001</v>
      </c>
      <c r="F52" s="20">
        <v>40.558608999999997</v>
      </c>
      <c r="G52" s="28" t="s">
        <v>1257</v>
      </c>
      <c r="H52" s="21"/>
      <c r="K52" s="20"/>
      <c r="L52" s="21"/>
      <c r="M52" s="20"/>
      <c r="N52" s="21"/>
      <c r="P52" s="70"/>
    </row>
    <row r="53" spans="1:16" x14ac:dyDescent="0.55000000000000004">
      <c r="A53" s="26">
        <v>511</v>
      </c>
      <c r="B53" s="26" t="s">
        <v>43</v>
      </c>
      <c r="C53" s="26" t="s">
        <v>808</v>
      </c>
      <c r="D53" s="15" t="str">
        <f t="shared" si="0"/>
        <v>1</v>
      </c>
      <c r="E53" s="12">
        <v>141.44942499999999</v>
      </c>
      <c r="F53" s="20">
        <v>40.555855999999999</v>
      </c>
      <c r="G53" s="28" t="s">
        <v>1257</v>
      </c>
      <c r="H53" s="21"/>
      <c r="K53" s="20"/>
      <c r="L53" s="21"/>
      <c r="M53" s="20"/>
      <c r="N53" s="21"/>
      <c r="P53" s="70"/>
    </row>
    <row r="54" spans="1:16" x14ac:dyDescent="0.55000000000000004">
      <c r="A54" s="26">
        <v>521</v>
      </c>
      <c r="B54" s="26" t="s">
        <v>44</v>
      </c>
      <c r="C54" s="26" t="s">
        <v>809</v>
      </c>
      <c r="D54" s="15" t="str">
        <f t="shared" si="0"/>
        <v>1</v>
      </c>
      <c r="E54" s="12">
        <v>141.45127500000001</v>
      </c>
      <c r="F54" s="20">
        <v>40.551237</v>
      </c>
      <c r="G54" s="28" t="s">
        <v>1257</v>
      </c>
      <c r="H54" s="21"/>
      <c r="K54" s="20"/>
      <c r="L54" s="21"/>
      <c r="M54" s="20"/>
      <c r="N54" s="21"/>
      <c r="P54" s="70"/>
    </row>
    <row r="55" spans="1:16" x14ac:dyDescent="0.55000000000000004">
      <c r="A55" s="26">
        <v>531</v>
      </c>
      <c r="B55" s="26" t="s">
        <v>45</v>
      </c>
      <c r="C55" s="26" t="s">
        <v>810</v>
      </c>
      <c r="D55" s="15" t="str">
        <f t="shared" si="0"/>
        <v>1</v>
      </c>
      <c r="E55" s="12">
        <v>141.45309399999999</v>
      </c>
      <c r="F55" s="20">
        <v>40.544949000000003</v>
      </c>
      <c r="G55" s="28" t="s">
        <v>1257</v>
      </c>
      <c r="H55" s="21"/>
      <c r="K55" s="20"/>
      <c r="L55" s="21"/>
      <c r="M55" s="20"/>
      <c r="N55" s="21"/>
      <c r="P55" s="70"/>
    </row>
    <row r="56" spans="1:16" x14ac:dyDescent="0.55000000000000004">
      <c r="A56" s="26">
        <v>541</v>
      </c>
      <c r="B56" s="26" t="s">
        <v>46</v>
      </c>
      <c r="C56" s="26" t="s">
        <v>811</v>
      </c>
      <c r="D56" s="15" t="str">
        <f t="shared" si="0"/>
        <v>1</v>
      </c>
      <c r="E56" s="12">
        <v>141.45559900000001</v>
      </c>
      <c r="F56" s="20">
        <v>40.543529999999997</v>
      </c>
      <c r="G56" s="28" t="s">
        <v>1257</v>
      </c>
      <c r="H56" s="21"/>
      <c r="K56" s="20"/>
      <c r="L56" s="21"/>
      <c r="M56" s="20"/>
      <c r="N56" s="21"/>
      <c r="P56" s="70"/>
    </row>
    <row r="57" spans="1:16" x14ac:dyDescent="0.55000000000000004">
      <c r="A57" s="26">
        <v>551</v>
      </c>
      <c r="B57" s="26" t="s">
        <v>47</v>
      </c>
      <c r="C57" s="26" t="s">
        <v>812</v>
      </c>
      <c r="D57" s="15" t="str">
        <f t="shared" si="0"/>
        <v>1</v>
      </c>
      <c r="E57" s="12">
        <v>141.46021300000001</v>
      </c>
      <c r="F57" s="20">
        <v>40.543439999999997</v>
      </c>
      <c r="G57" s="28" t="s">
        <v>1257</v>
      </c>
      <c r="H57" s="21"/>
      <c r="K57" s="20"/>
      <c r="L57" s="21"/>
      <c r="M57" s="20"/>
      <c r="N57" s="21"/>
      <c r="P57" s="70"/>
    </row>
    <row r="58" spans="1:16" x14ac:dyDescent="0.55000000000000004">
      <c r="A58" s="26">
        <v>561</v>
      </c>
      <c r="B58" s="26" t="s">
        <v>1665</v>
      </c>
      <c r="C58" s="26" t="s">
        <v>813</v>
      </c>
      <c r="D58" s="15" t="str">
        <f t="shared" si="0"/>
        <v>1</v>
      </c>
      <c r="E58" s="12">
        <v>141.464429</v>
      </c>
      <c r="F58" s="20">
        <v>40.542718000000001</v>
      </c>
      <c r="G58" s="28" t="s">
        <v>1257</v>
      </c>
      <c r="H58" s="21"/>
      <c r="K58" s="20"/>
      <c r="L58" s="21"/>
      <c r="M58" s="20"/>
      <c r="N58" s="21"/>
      <c r="P58" s="70"/>
    </row>
    <row r="59" spans="1:16" x14ac:dyDescent="0.55000000000000004">
      <c r="A59" s="26">
        <v>571</v>
      </c>
      <c r="B59" s="26" t="s">
        <v>48</v>
      </c>
      <c r="C59" s="26" t="s">
        <v>1666</v>
      </c>
      <c r="D59" s="15" t="str">
        <f t="shared" si="0"/>
        <v>1</v>
      </c>
      <c r="E59" s="12">
        <v>141.469257</v>
      </c>
      <c r="F59" s="20">
        <v>40.537497000000002</v>
      </c>
      <c r="G59" s="28" t="s">
        <v>1257</v>
      </c>
      <c r="H59" s="21"/>
      <c r="K59" s="20"/>
      <c r="L59" s="21"/>
      <c r="M59" s="20"/>
      <c r="N59" s="21"/>
      <c r="P59" s="70"/>
    </row>
    <row r="60" spans="1:16" x14ac:dyDescent="0.55000000000000004">
      <c r="A60" s="26">
        <v>581</v>
      </c>
      <c r="B60" s="26" t="s">
        <v>49</v>
      </c>
      <c r="C60" s="26" t="s">
        <v>814</v>
      </c>
      <c r="D60" s="15" t="str">
        <f t="shared" si="0"/>
        <v>1</v>
      </c>
      <c r="E60" s="12">
        <v>141.47143</v>
      </c>
      <c r="F60" s="20">
        <v>40.532969000000001</v>
      </c>
      <c r="G60" s="28" t="s">
        <v>1257</v>
      </c>
      <c r="H60" s="21"/>
      <c r="K60" s="20"/>
      <c r="L60" s="21"/>
      <c r="M60" s="20"/>
      <c r="N60" s="21"/>
      <c r="P60" s="70"/>
    </row>
    <row r="61" spans="1:16" x14ac:dyDescent="0.55000000000000004">
      <c r="A61" s="26">
        <v>591</v>
      </c>
      <c r="B61" s="26" t="s">
        <v>50</v>
      </c>
      <c r="C61" s="26" t="s">
        <v>815</v>
      </c>
      <c r="D61" s="15" t="str">
        <f t="shared" si="0"/>
        <v>1</v>
      </c>
      <c r="E61" s="12">
        <v>141.46635760000001</v>
      </c>
      <c r="F61" s="20">
        <v>40.528253999999997</v>
      </c>
      <c r="G61" s="28" t="s">
        <v>1257</v>
      </c>
      <c r="H61" s="21"/>
      <c r="K61" s="20"/>
      <c r="L61" s="21"/>
      <c r="M61" s="20"/>
      <c r="N61" s="21"/>
      <c r="P61" s="70"/>
    </row>
    <row r="62" spans="1:16" x14ac:dyDescent="0.55000000000000004">
      <c r="A62" s="26">
        <v>601</v>
      </c>
      <c r="B62" s="26" t="s">
        <v>51</v>
      </c>
      <c r="C62" s="26" t="s">
        <v>816</v>
      </c>
      <c r="D62" s="15" t="str">
        <f t="shared" si="0"/>
        <v>1</v>
      </c>
      <c r="E62" s="12">
        <v>141.46654899999999</v>
      </c>
      <c r="F62" s="20">
        <v>40.524377000000001</v>
      </c>
      <c r="G62" s="28" t="s">
        <v>1257</v>
      </c>
      <c r="H62" s="21"/>
      <c r="K62" s="20"/>
      <c r="L62" s="21"/>
      <c r="M62" s="20"/>
      <c r="N62" s="21"/>
      <c r="P62" s="70"/>
    </row>
    <row r="63" spans="1:16" x14ac:dyDescent="0.55000000000000004">
      <c r="A63" s="26">
        <v>611</v>
      </c>
      <c r="B63" s="26" t="s">
        <v>52</v>
      </c>
      <c r="C63" s="26" t="s">
        <v>817</v>
      </c>
      <c r="D63" s="15" t="str">
        <f t="shared" si="0"/>
        <v>1</v>
      </c>
      <c r="E63" s="12">
        <v>141.46727200000001</v>
      </c>
      <c r="F63" s="20">
        <v>40.519700999999998</v>
      </c>
      <c r="G63" s="28" t="s">
        <v>1257</v>
      </c>
      <c r="H63" s="21"/>
      <c r="K63" s="20"/>
      <c r="L63" s="21"/>
      <c r="M63" s="20"/>
      <c r="N63" s="21"/>
      <c r="P63" s="70"/>
    </row>
    <row r="64" spans="1:16" x14ac:dyDescent="0.55000000000000004">
      <c r="A64" s="26">
        <v>621</v>
      </c>
      <c r="B64" s="26" t="s">
        <v>53</v>
      </c>
      <c r="C64" s="26" t="s">
        <v>818</v>
      </c>
      <c r="D64" s="15" t="str">
        <f t="shared" si="0"/>
        <v>1</v>
      </c>
      <c r="E64" s="12">
        <v>141.46768</v>
      </c>
      <c r="F64" s="20">
        <v>40.517052</v>
      </c>
      <c r="G64" s="28" t="s">
        <v>1257</v>
      </c>
      <c r="H64" s="21" t="s">
        <v>284</v>
      </c>
      <c r="K64" s="20"/>
      <c r="L64" s="21"/>
      <c r="M64" s="20"/>
      <c r="N64" s="21"/>
      <c r="O64" s="17" t="s">
        <v>2</v>
      </c>
      <c r="P64" s="70"/>
    </row>
    <row r="65" spans="1:16" x14ac:dyDescent="0.55000000000000004">
      <c r="A65" s="26">
        <v>631</v>
      </c>
      <c r="B65" s="26" t="s">
        <v>1667</v>
      </c>
      <c r="C65" s="26" t="s">
        <v>819</v>
      </c>
      <c r="D65" s="15" t="str">
        <f t="shared" si="0"/>
        <v>1</v>
      </c>
      <c r="E65" s="12">
        <v>141.431781</v>
      </c>
      <c r="F65" s="20">
        <v>40.508789</v>
      </c>
      <c r="G65" s="28" t="s">
        <v>1258</v>
      </c>
      <c r="H65" s="21"/>
      <c r="K65" s="20"/>
      <c r="L65" s="21"/>
      <c r="M65" s="20"/>
      <c r="N65" s="21"/>
      <c r="P65" s="70"/>
    </row>
    <row r="66" spans="1:16" x14ac:dyDescent="0.55000000000000004">
      <c r="A66" s="26">
        <v>622</v>
      </c>
      <c r="B66" s="26" t="s">
        <v>53</v>
      </c>
      <c r="C66" s="26" t="s">
        <v>818</v>
      </c>
      <c r="D66" s="15" t="str">
        <f t="shared" si="0"/>
        <v>2</v>
      </c>
      <c r="E66" s="12">
        <v>141.465979</v>
      </c>
      <c r="F66" s="20">
        <v>40.516755000000003</v>
      </c>
      <c r="G66" s="28" t="s">
        <v>1259</v>
      </c>
      <c r="H66" s="21" t="s">
        <v>285</v>
      </c>
      <c r="K66" s="20"/>
      <c r="L66" s="21"/>
      <c r="M66" s="20"/>
      <c r="N66" s="21"/>
      <c r="O66" s="17" t="s">
        <v>2</v>
      </c>
      <c r="P66" s="70"/>
    </row>
    <row r="67" spans="1:16" x14ac:dyDescent="0.55000000000000004">
      <c r="A67" s="26">
        <v>641</v>
      </c>
      <c r="B67" s="26" t="s">
        <v>54</v>
      </c>
      <c r="C67" s="26" t="s">
        <v>820</v>
      </c>
      <c r="D67" s="15" t="str">
        <f t="shared" ref="D67:D130" si="1">RIGHT(A67,1)</f>
        <v>1</v>
      </c>
      <c r="E67" s="12">
        <v>141.47358600000001</v>
      </c>
      <c r="F67" s="20">
        <v>40.513207999999999</v>
      </c>
      <c r="G67" s="28" t="s">
        <v>1257</v>
      </c>
      <c r="H67" s="21"/>
      <c r="K67" s="20"/>
      <c r="L67" s="21"/>
      <c r="M67" s="20"/>
      <c r="N67" s="21"/>
      <c r="P67" s="70"/>
    </row>
    <row r="68" spans="1:16" x14ac:dyDescent="0.55000000000000004">
      <c r="A68" s="26">
        <v>651</v>
      </c>
      <c r="B68" s="26" t="s">
        <v>55</v>
      </c>
      <c r="C68" s="26" t="s">
        <v>821</v>
      </c>
      <c r="D68" s="15" t="str">
        <f t="shared" si="1"/>
        <v>1</v>
      </c>
      <c r="E68" s="12">
        <v>141.47448199999999</v>
      </c>
      <c r="F68" s="20">
        <v>40.512123000000003</v>
      </c>
      <c r="G68" s="28" t="s">
        <v>1257</v>
      </c>
      <c r="H68" s="21"/>
      <c r="K68" s="20"/>
      <c r="L68" s="21"/>
      <c r="M68" s="20"/>
      <c r="N68" s="21"/>
      <c r="P68" s="70"/>
    </row>
    <row r="69" spans="1:16" x14ac:dyDescent="0.55000000000000004">
      <c r="A69" s="26">
        <v>661</v>
      </c>
      <c r="B69" s="26" t="s">
        <v>56</v>
      </c>
      <c r="C69" s="26" t="s">
        <v>822</v>
      </c>
      <c r="D69" s="15" t="str">
        <f t="shared" si="1"/>
        <v>1</v>
      </c>
      <c r="E69" s="12">
        <v>141.47663299999999</v>
      </c>
      <c r="F69" s="20">
        <v>40.509563999999997</v>
      </c>
      <c r="G69" s="28" t="s">
        <v>1257</v>
      </c>
      <c r="H69" s="21"/>
      <c r="K69" s="20"/>
      <c r="L69" s="21"/>
      <c r="M69" s="20"/>
      <c r="N69" s="21"/>
      <c r="P69" s="70"/>
    </row>
    <row r="70" spans="1:16" x14ac:dyDescent="0.55000000000000004">
      <c r="A70" s="26">
        <v>671</v>
      </c>
      <c r="B70" s="26" t="s">
        <v>57</v>
      </c>
      <c r="C70" s="26" t="s">
        <v>820</v>
      </c>
      <c r="D70" s="15" t="str">
        <f t="shared" si="1"/>
        <v>1</v>
      </c>
      <c r="E70" s="12">
        <v>141.480109</v>
      </c>
      <c r="F70" s="20">
        <v>40.506903000000001</v>
      </c>
      <c r="G70" s="28" t="s">
        <v>1257</v>
      </c>
      <c r="H70" s="21"/>
      <c r="K70" s="20"/>
      <c r="L70" s="21"/>
      <c r="M70" s="20"/>
      <c r="N70" s="21"/>
      <c r="P70" s="70"/>
    </row>
    <row r="71" spans="1:16" x14ac:dyDescent="0.55000000000000004">
      <c r="A71" s="26">
        <v>681</v>
      </c>
      <c r="B71" s="26" t="s">
        <v>58</v>
      </c>
      <c r="C71" s="26" t="s">
        <v>823</v>
      </c>
      <c r="D71" s="15" t="str">
        <f t="shared" si="1"/>
        <v>1</v>
      </c>
      <c r="E71" s="12">
        <v>141.48304899999999</v>
      </c>
      <c r="F71" s="20">
        <v>40.506286000000003</v>
      </c>
      <c r="G71" s="28" t="s">
        <v>1257</v>
      </c>
      <c r="H71" s="21"/>
      <c r="K71" s="20"/>
      <c r="L71" s="21"/>
      <c r="M71" s="20"/>
      <c r="N71" s="21"/>
      <c r="P71" s="70"/>
    </row>
    <row r="72" spans="1:16" x14ac:dyDescent="0.55000000000000004">
      <c r="A72" s="26">
        <v>691</v>
      </c>
      <c r="B72" s="26" t="s">
        <v>59</v>
      </c>
      <c r="C72" s="26" t="s">
        <v>824</v>
      </c>
      <c r="D72" s="15" t="str">
        <f t="shared" si="1"/>
        <v>1</v>
      </c>
      <c r="E72" s="12">
        <v>141.484567</v>
      </c>
      <c r="F72" s="20">
        <v>40.506605</v>
      </c>
      <c r="G72" s="28" t="s">
        <v>1257</v>
      </c>
      <c r="H72" s="21"/>
      <c r="K72" s="20"/>
      <c r="L72" s="21"/>
      <c r="M72" s="20"/>
      <c r="N72" s="21"/>
      <c r="P72" s="70"/>
    </row>
    <row r="73" spans="1:16" x14ac:dyDescent="0.55000000000000004">
      <c r="A73" s="26">
        <v>701</v>
      </c>
      <c r="B73" s="26" t="s">
        <v>60</v>
      </c>
      <c r="C73" s="26" t="s">
        <v>825</v>
      </c>
      <c r="D73" s="15" t="str">
        <f t="shared" si="1"/>
        <v>1</v>
      </c>
      <c r="E73" s="12">
        <v>141.48767799999999</v>
      </c>
      <c r="F73" s="20">
        <v>40.508065999999999</v>
      </c>
      <c r="G73" s="28" t="s">
        <v>1257</v>
      </c>
      <c r="H73" s="21"/>
      <c r="K73" s="20"/>
      <c r="L73" s="21"/>
      <c r="M73" s="20"/>
      <c r="N73" s="21"/>
      <c r="P73" s="70"/>
    </row>
    <row r="74" spans="1:16" x14ac:dyDescent="0.55000000000000004">
      <c r="A74" s="26">
        <v>711</v>
      </c>
      <c r="B74" s="26" t="s">
        <v>61</v>
      </c>
      <c r="C74" s="26" t="s">
        <v>826</v>
      </c>
      <c r="D74" s="15" t="str">
        <f t="shared" si="1"/>
        <v>1</v>
      </c>
      <c r="E74" s="12">
        <v>141.48917</v>
      </c>
      <c r="F74" s="20">
        <v>40.508885999999997</v>
      </c>
      <c r="G74" s="28" t="s">
        <v>1257</v>
      </c>
      <c r="H74" s="21"/>
      <c r="K74" s="20"/>
      <c r="L74" s="21"/>
      <c r="M74" s="20"/>
      <c r="N74" s="21"/>
      <c r="P74" s="70"/>
    </row>
    <row r="75" spans="1:16" x14ac:dyDescent="0.55000000000000004">
      <c r="A75" s="26">
        <v>721</v>
      </c>
      <c r="B75" s="26" t="s">
        <v>1668</v>
      </c>
      <c r="C75" s="26" t="s">
        <v>827</v>
      </c>
      <c r="D75" s="15" t="str">
        <f t="shared" si="1"/>
        <v>1</v>
      </c>
      <c r="E75" s="12">
        <v>141.49257600000001</v>
      </c>
      <c r="F75" s="20">
        <v>40.510767999999999</v>
      </c>
      <c r="G75" s="28" t="s">
        <v>1257</v>
      </c>
      <c r="H75" s="21"/>
      <c r="K75" s="20"/>
      <c r="L75" s="21"/>
      <c r="M75" s="20"/>
      <c r="N75" s="21"/>
      <c r="P75" s="70"/>
    </row>
    <row r="76" spans="1:16" x14ac:dyDescent="0.55000000000000004">
      <c r="A76" s="26">
        <v>731</v>
      </c>
      <c r="B76" s="26" t="s">
        <v>1669</v>
      </c>
      <c r="C76" s="26" t="s">
        <v>828</v>
      </c>
      <c r="D76" s="15" t="str">
        <f t="shared" si="1"/>
        <v>1</v>
      </c>
      <c r="E76" s="12">
        <v>141.496117</v>
      </c>
      <c r="F76" s="20">
        <v>40.512714000000003</v>
      </c>
      <c r="G76" s="28" t="s">
        <v>1257</v>
      </c>
      <c r="H76" s="21"/>
      <c r="K76" s="20"/>
      <c r="L76" s="21"/>
      <c r="M76" s="20"/>
      <c r="N76" s="21"/>
      <c r="P76" s="70"/>
    </row>
    <row r="77" spans="1:16" x14ac:dyDescent="0.55000000000000004">
      <c r="A77" s="26">
        <v>741</v>
      </c>
      <c r="B77" s="26" t="s">
        <v>1670</v>
      </c>
      <c r="C77" s="26" t="s">
        <v>829</v>
      </c>
      <c r="D77" s="15" t="str">
        <f t="shared" si="1"/>
        <v>1</v>
      </c>
      <c r="E77" s="12">
        <v>141.49938399999999</v>
      </c>
      <c r="F77" s="20">
        <v>40.514530000000001</v>
      </c>
      <c r="G77" s="28" t="s">
        <v>1257</v>
      </c>
      <c r="H77" s="21"/>
      <c r="K77" s="20"/>
      <c r="L77" s="21"/>
      <c r="M77" s="20"/>
      <c r="N77" s="21"/>
      <c r="P77" s="70"/>
    </row>
    <row r="78" spans="1:16" x14ac:dyDescent="0.55000000000000004">
      <c r="A78" s="26">
        <v>751</v>
      </c>
      <c r="B78" s="26" t="s">
        <v>1671</v>
      </c>
      <c r="C78" s="26" t="s">
        <v>830</v>
      </c>
      <c r="D78" s="15" t="str">
        <f t="shared" si="1"/>
        <v>1</v>
      </c>
      <c r="E78" s="12">
        <v>141.50214099999999</v>
      </c>
      <c r="F78" s="20">
        <v>40.516047999999998</v>
      </c>
      <c r="G78" s="28" t="s">
        <v>1257</v>
      </c>
      <c r="H78" s="21"/>
      <c r="K78" s="20"/>
      <c r="L78" s="21"/>
      <c r="M78" s="20"/>
      <c r="N78" s="21"/>
      <c r="P78" s="70"/>
    </row>
    <row r="79" spans="1:16" x14ac:dyDescent="0.55000000000000004">
      <c r="A79" s="26">
        <v>761</v>
      </c>
      <c r="B79" s="26" t="s">
        <v>1672</v>
      </c>
      <c r="C79" s="26" t="s">
        <v>640</v>
      </c>
      <c r="D79" s="15" t="str">
        <f t="shared" si="1"/>
        <v>1</v>
      </c>
      <c r="E79" s="12">
        <v>141.50497300000001</v>
      </c>
      <c r="F79" s="20">
        <v>40.518205999999999</v>
      </c>
      <c r="G79" s="28" t="s">
        <v>1257</v>
      </c>
      <c r="H79" s="21"/>
      <c r="K79" s="20"/>
      <c r="L79" s="21"/>
      <c r="M79" s="20"/>
      <c r="N79" s="21"/>
      <c r="P79" s="70"/>
    </row>
    <row r="80" spans="1:16" x14ac:dyDescent="0.55000000000000004">
      <c r="A80" s="26">
        <v>771</v>
      </c>
      <c r="B80" s="26" t="s">
        <v>62</v>
      </c>
      <c r="C80" s="26" t="s">
        <v>831</v>
      </c>
      <c r="D80" s="15" t="str">
        <f t="shared" si="1"/>
        <v>1</v>
      </c>
      <c r="E80" s="12">
        <v>141.50364300000001</v>
      </c>
      <c r="F80" s="20">
        <v>40.521025999999999</v>
      </c>
      <c r="G80" s="28" t="s">
        <v>1257</v>
      </c>
      <c r="H80" s="21"/>
      <c r="K80" s="20"/>
      <c r="L80" s="21"/>
      <c r="M80" s="20"/>
      <c r="N80" s="21"/>
      <c r="P80" s="70"/>
    </row>
    <row r="81" spans="1:16" x14ac:dyDescent="0.55000000000000004">
      <c r="A81" s="26">
        <v>781</v>
      </c>
      <c r="B81" s="26" t="s">
        <v>1673</v>
      </c>
      <c r="C81" s="26" t="s">
        <v>832</v>
      </c>
      <c r="D81" s="15" t="str">
        <f t="shared" si="1"/>
        <v>1</v>
      </c>
      <c r="E81" s="12">
        <v>141.51326700000001</v>
      </c>
      <c r="F81" s="20">
        <v>40.524594999999998</v>
      </c>
      <c r="G81" s="28" t="s">
        <v>1257</v>
      </c>
      <c r="H81" s="21"/>
      <c r="K81" s="20"/>
      <c r="L81" s="21"/>
      <c r="M81" s="20"/>
      <c r="N81" s="21"/>
      <c r="P81" s="70"/>
    </row>
    <row r="82" spans="1:16" x14ac:dyDescent="0.55000000000000004">
      <c r="A82" s="26">
        <v>791</v>
      </c>
      <c r="B82" s="26" t="s">
        <v>1674</v>
      </c>
      <c r="C82" s="26" t="s">
        <v>833</v>
      </c>
      <c r="D82" s="15" t="str">
        <f t="shared" si="1"/>
        <v>1</v>
      </c>
      <c r="E82" s="12">
        <v>141.51280499999999</v>
      </c>
      <c r="F82" s="20">
        <v>40.494230999999999</v>
      </c>
      <c r="G82" s="28" t="s">
        <v>1257</v>
      </c>
      <c r="H82" s="21" t="s">
        <v>287</v>
      </c>
      <c r="K82" s="20"/>
      <c r="L82" s="21"/>
      <c r="M82" s="20"/>
      <c r="N82" s="21"/>
      <c r="O82" s="17" t="s">
        <v>2</v>
      </c>
      <c r="P82" s="70"/>
    </row>
    <row r="83" spans="1:16" x14ac:dyDescent="0.55000000000000004">
      <c r="A83" s="26">
        <v>782</v>
      </c>
      <c r="B83" s="26" t="s">
        <v>1673</v>
      </c>
      <c r="C83" s="26" t="s">
        <v>832</v>
      </c>
      <c r="D83" s="15" t="str">
        <f t="shared" si="1"/>
        <v>2</v>
      </c>
      <c r="E83" s="12">
        <v>141.51334199999999</v>
      </c>
      <c r="F83" s="20">
        <v>40.524599000000002</v>
      </c>
      <c r="G83" s="28" t="s">
        <v>1259</v>
      </c>
      <c r="H83" s="21"/>
      <c r="K83" s="20"/>
      <c r="L83" s="21"/>
      <c r="M83" s="20"/>
      <c r="N83" s="21"/>
      <c r="P83" s="70"/>
    </row>
    <row r="84" spans="1:16" x14ac:dyDescent="0.55000000000000004">
      <c r="A84" s="26">
        <v>772</v>
      </c>
      <c r="B84" s="26" t="s">
        <v>62</v>
      </c>
      <c r="C84" s="26" t="s">
        <v>831</v>
      </c>
      <c r="D84" s="15" t="str">
        <f t="shared" si="1"/>
        <v>2</v>
      </c>
      <c r="E84" s="12">
        <v>141.50296700000001</v>
      </c>
      <c r="F84" s="20">
        <v>40.521068999999997</v>
      </c>
      <c r="G84" s="28" t="s">
        <v>1259</v>
      </c>
      <c r="H84" s="21"/>
      <c r="K84" s="20"/>
      <c r="L84" s="21"/>
      <c r="M84" s="20"/>
      <c r="N84" s="21"/>
      <c r="P84" s="70"/>
    </row>
    <row r="85" spans="1:16" x14ac:dyDescent="0.55000000000000004">
      <c r="A85" s="26">
        <v>762</v>
      </c>
      <c r="B85" s="26" t="s">
        <v>1672</v>
      </c>
      <c r="C85" s="26" t="s">
        <v>640</v>
      </c>
      <c r="D85" s="15" t="str">
        <f t="shared" si="1"/>
        <v>2</v>
      </c>
      <c r="E85" s="12">
        <v>141.505762</v>
      </c>
      <c r="F85" s="20">
        <v>40.517192999999999</v>
      </c>
      <c r="G85" s="28" t="s">
        <v>1259</v>
      </c>
      <c r="H85" s="21"/>
      <c r="K85" s="20"/>
      <c r="L85" s="21"/>
      <c r="M85" s="20"/>
      <c r="N85" s="21"/>
      <c r="P85" s="70"/>
    </row>
    <row r="86" spans="1:16" x14ac:dyDescent="0.55000000000000004">
      <c r="A86" s="26">
        <v>801</v>
      </c>
      <c r="B86" s="26" t="s">
        <v>1675</v>
      </c>
      <c r="C86" s="26" t="s">
        <v>834</v>
      </c>
      <c r="D86" s="15" t="str">
        <f t="shared" si="1"/>
        <v>1</v>
      </c>
      <c r="E86" s="12">
        <v>141.505574</v>
      </c>
      <c r="F86" s="20">
        <v>40.516336000000003</v>
      </c>
      <c r="G86" s="28" t="s">
        <v>1259</v>
      </c>
      <c r="H86" s="21"/>
      <c r="K86" s="20"/>
      <c r="L86" s="21"/>
      <c r="M86" s="20"/>
      <c r="N86" s="21"/>
      <c r="P86" s="70"/>
    </row>
    <row r="87" spans="1:16" x14ac:dyDescent="0.55000000000000004">
      <c r="A87" s="26">
        <v>811</v>
      </c>
      <c r="B87" s="26" t="s">
        <v>1676</v>
      </c>
      <c r="C87" s="26" t="s">
        <v>1677</v>
      </c>
      <c r="D87" s="15" t="str">
        <f t="shared" si="1"/>
        <v>1</v>
      </c>
      <c r="E87" s="12">
        <v>141.50393800000001</v>
      </c>
      <c r="F87" s="20">
        <v>40.515756000000003</v>
      </c>
      <c r="G87" s="28" t="s">
        <v>1259</v>
      </c>
      <c r="H87" s="21"/>
      <c r="K87" s="20"/>
      <c r="L87" s="21"/>
      <c r="M87" s="20"/>
      <c r="N87" s="21"/>
      <c r="P87" s="70"/>
    </row>
    <row r="88" spans="1:16" x14ac:dyDescent="0.55000000000000004">
      <c r="A88" s="26">
        <v>821</v>
      </c>
      <c r="B88" s="26" t="s">
        <v>1678</v>
      </c>
      <c r="C88" s="26" t="s">
        <v>1679</v>
      </c>
      <c r="D88" s="15" t="str">
        <f t="shared" si="1"/>
        <v>1</v>
      </c>
      <c r="E88" s="12">
        <v>141.50056900000001</v>
      </c>
      <c r="F88" s="20">
        <v>40.514026000000001</v>
      </c>
      <c r="G88" s="28" t="s">
        <v>1259</v>
      </c>
      <c r="H88" s="21"/>
      <c r="K88" s="20"/>
      <c r="L88" s="21"/>
      <c r="M88" s="20"/>
      <c r="N88" s="21"/>
      <c r="P88" s="70"/>
    </row>
    <row r="89" spans="1:16" x14ac:dyDescent="0.55000000000000004">
      <c r="A89" s="26">
        <v>831</v>
      </c>
      <c r="B89" s="26" t="s">
        <v>1680</v>
      </c>
      <c r="C89" s="26" t="s">
        <v>835</v>
      </c>
      <c r="D89" s="15" t="str">
        <f t="shared" si="1"/>
        <v>1</v>
      </c>
      <c r="E89" s="12">
        <v>141.49628799999999</v>
      </c>
      <c r="F89" s="20">
        <v>40.511629999999997</v>
      </c>
      <c r="G89" s="28" t="s">
        <v>1259</v>
      </c>
      <c r="H89" s="21"/>
      <c r="K89" s="20"/>
      <c r="L89" s="21"/>
      <c r="M89" s="20"/>
      <c r="N89" s="21"/>
      <c r="P89" s="70"/>
    </row>
    <row r="90" spans="1:16" x14ac:dyDescent="0.55000000000000004">
      <c r="A90" s="26">
        <v>841</v>
      </c>
      <c r="B90" s="26" t="s">
        <v>1681</v>
      </c>
      <c r="C90" s="26" t="s">
        <v>836</v>
      </c>
      <c r="D90" s="15" t="str">
        <f t="shared" si="1"/>
        <v>1</v>
      </c>
      <c r="E90" s="12">
        <v>141.491578</v>
      </c>
      <c r="F90" s="20">
        <v>40.509002000000002</v>
      </c>
      <c r="G90" s="28" t="s">
        <v>1259</v>
      </c>
      <c r="H90" s="21"/>
      <c r="K90" s="20"/>
      <c r="L90" s="21"/>
      <c r="M90" s="20"/>
      <c r="N90" s="21"/>
      <c r="P90" s="70"/>
    </row>
    <row r="91" spans="1:16" x14ac:dyDescent="0.55000000000000004">
      <c r="A91" s="26">
        <v>851</v>
      </c>
      <c r="B91" s="26" t="s">
        <v>1682</v>
      </c>
      <c r="C91" s="26" t="s">
        <v>837</v>
      </c>
      <c r="D91" s="15" t="str">
        <f t="shared" si="1"/>
        <v>1</v>
      </c>
      <c r="E91" s="12">
        <v>141.48954000000001</v>
      </c>
      <c r="F91" s="20">
        <v>40.507888000000001</v>
      </c>
      <c r="G91" s="28" t="s">
        <v>1259</v>
      </c>
      <c r="H91" s="21"/>
      <c r="K91" s="20"/>
      <c r="L91" s="21"/>
      <c r="M91" s="20"/>
      <c r="N91" s="21"/>
      <c r="P91" s="70"/>
    </row>
    <row r="92" spans="1:16" x14ac:dyDescent="0.55000000000000004">
      <c r="A92" s="26">
        <v>682</v>
      </c>
      <c r="B92" s="26" t="s">
        <v>58</v>
      </c>
      <c r="C92" s="26" t="s">
        <v>823</v>
      </c>
      <c r="D92" s="15" t="str">
        <f t="shared" si="1"/>
        <v>2</v>
      </c>
      <c r="E92" s="12">
        <v>141.48205100000001</v>
      </c>
      <c r="F92" s="20">
        <v>40.505723000000003</v>
      </c>
      <c r="G92" s="28" t="s">
        <v>1259</v>
      </c>
      <c r="H92" s="21"/>
      <c r="K92" s="20"/>
      <c r="L92" s="21"/>
      <c r="M92" s="20"/>
      <c r="N92" s="21"/>
      <c r="P92" s="70"/>
    </row>
    <row r="93" spans="1:16" x14ac:dyDescent="0.55000000000000004">
      <c r="A93" s="26">
        <v>672</v>
      </c>
      <c r="B93" s="26" t="s">
        <v>57</v>
      </c>
      <c r="C93" s="26" t="s">
        <v>838</v>
      </c>
      <c r="D93" s="15" t="str">
        <f t="shared" si="1"/>
        <v>2</v>
      </c>
      <c r="E93" s="12">
        <v>141.47997000000001</v>
      </c>
      <c r="F93" s="20">
        <v>40.506779999999999</v>
      </c>
      <c r="G93" s="28" t="s">
        <v>1259</v>
      </c>
      <c r="H93" s="21"/>
      <c r="K93" s="20"/>
      <c r="L93" s="21"/>
      <c r="M93" s="20"/>
      <c r="N93" s="21"/>
      <c r="P93" s="70"/>
    </row>
    <row r="94" spans="1:16" x14ac:dyDescent="0.55000000000000004">
      <c r="A94" s="26">
        <v>662</v>
      </c>
      <c r="B94" s="26" t="s">
        <v>56</v>
      </c>
      <c r="C94" s="26" t="s">
        <v>822</v>
      </c>
      <c r="D94" s="15" t="str">
        <f t="shared" si="1"/>
        <v>2</v>
      </c>
      <c r="E94" s="12">
        <v>141.47687999999999</v>
      </c>
      <c r="F94" s="20">
        <v>40.50909</v>
      </c>
      <c r="G94" s="28" t="s">
        <v>1259</v>
      </c>
      <c r="H94" s="21"/>
      <c r="K94" s="20"/>
      <c r="L94" s="21"/>
      <c r="M94" s="20"/>
      <c r="N94" s="21"/>
      <c r="P94" s="70"/>
    </row>
    <row r="95" spans="1:16" x14ac:dyDescent="0.55000000000000004">
      <c r="A95" s="26">
        <v>652</v>
      </c>
      <c r="B95" s="26" t="s">
        <v>55</v>
      </c>
      <c r="C95" s="26" t="s">
        <v>821</v>
      </c>
      <c r="D95" s="15" t="str">
        <f t="shared" si="1"/>
        <v>2</v>
      </c>
      <c r="E95" s="12">
        <v>141.47548499999999</v>
      </c>
      <c r="F95" s="20">
        <v>40.510666000000001</v>
      </c>
      <c r="G95" s="28" t="s">
        <v>1259</v>
      </c>
      <c r="H95" s="21"/>
      <c r="K95" s="20"/>
      <c r="L95" s="21"/>
      <c r="M95" s="20"/>
      <c r="N95" s="21"/>
      <c r="P95" s="70"/>
    </row>
    <row r="96" spans="1:16" x14ac:dyDescent="0.55000000000000004">
      <c r="A96" s="26">
        <v>642</v>
      </c>
      <c r="B96" s="26" t="s">
        <v>54</v>
      </c>
      <c r="C96" s="26" t="s">
        <v>820</v>
      </c>
      <c r="D96" s="15" t="str">
        <f t="shared" si="1"/>
        <v>2</v>
      </c>
      <c r="E96" s="12">
        <v>141.47334499999999</v>
      </c>
      <c r="F96" s="20">
        <v>40.513297999999999</v>
      </c>
      <c r="G96" s="28" t="s">
        <v>1259</v>
      </c>
      <c r="H96" s="21"/>
      <c r="K96" s="20"/>
      <c r="L96" s="21"/>
      <c r="M96" s="20"/>
      <c r="N96" s="21"/>
      <c r="P96" s="70"/>
    </row>
    <row r="97" spans="1:16" x14ac:dyDescent="0.55000000000000004">
      <c r="A97" s="26">
        <v>632</v>
      </c>
      <c r="B97" s="26" t="s">
        <v>1667</v>
      </c>
      <c r="C97" s="26" t="s">
        <v>819</v>
      </c>
      <c r="D97" s="15" t="str">
        <f t="shared" si="1"/>
        <v>2</v>
      </c>
      <c r="E97" s="12">
        <v>141.431647</v>
      </c>
      <c r="F97" s="20">
        <v>40.508310999999999</v>
      </c>
      <c r="G97" s="28" t="s">
        <v>1259</v>
      </c>
      <c r="H97" s="21"/>
      <c r="K97" s="20"/>
      <c r="L97" s="21"/>
      <c r="M97" s="20"/>
      <c r="N97" s="21"/>
      <c r="P97" s="70"/>
    </row>
    <row r="98" spans="1:16" x14ac:dyDescent="0.55000000000000004">
      <c r="A98" s="26">
        <v>612</v>
      </c>
      <c r="B98" s="26" t="s">
        <v>52</v>
      </c>
      <c r="C98" s="26" t="s">
        <v>817</v>
      </c>
      <c r="D98" s="15" t="str">
        <f t="shared" si="1"/>
        <v>2</v>
      </c>
      <c r="E98" s="12">
        <v>141.46714900000001</v>
      </c>
      <c r="F98" s="20">
        <v>40.519578000000003</v>
      </c>
      <c r="G98" s="28" t="s">
        <v>1259</v>
      </c>
      <c r="H98" s="21"/>
      <c r="K98" s="20"/>
      <c r="L98" s="21"/>
      <c r="M98" s="20"/>
      <c r="N98" s="21"/>
      <c r="P98" s="70"/>
    </row>
    <row r="99" spans="1:16" x14ac:dyDescent="0.55000000000000004">
      <c r="A99" s="26">
        <v>602</v>
      </c>
      <c r="B99" s="26" t="s">
        <v>51</v>
      </c>
      <c r="C99" s="26" t="s">
        <v>816</v>
      </c>
      <c r="D99" s="15" t="str">
        <f t="shared" si="1"/>
        <v>2</v>
      </c>
      <c r="E99" s="12">
        <v>141.46636000000001</v>
      </c>
      <c r="F99" s="20">
        <v>40.524234</v>
      </c>
      <c r="G99" s="28" t="s">
        <v>1259</v>
      </c>
      <c r="H99" s="21"/>
      <c r="K99" s="20"/>
      <c r="L99" s="21"/>
      <c r="M99" s="20"/>
      <c r="N99" s="21"/>
      <c r="P99" s="70"/>
    </row>
    <row r="100" spans="1:16" x14ac:dyDescent="0.55000000000000004">
      <c r="A100" s="26">
        <v>592</v>
      </c>
      <c r="B100" s="26" t="s">
        <v>50</v>
      </c>
      <c r="C100" s="26" t="s">
        <v>815</v>
      </c>
      <c r="D100" s="15" t="str">
        <f t="shared" si="1"/>
        <v>2</v>
      </c>
      <c r="E100" s="12">
        <v>141.46636599999999</v>
      </c>
      <c r="F100" s="20">
        <v>40.528525999999999</v>
      </c>
      <c r="G100" s="28" t="s">
        <v>1259</v>
      </c>
      <c r="H100" s="21"/>
      <c r="K100" s="20"/>
      <c r="L100" s="21"/>
      <c r="M100" s="20"/>
      <c r="N100" s="21"/>
      <c r="P100" s="70"/>
    </row>
    <row r="101" spans="1:16" x14ac:dyDescent="0.55000000000000004">
      <c r="A101" s="26">
        <v>582</v>
      </c>
      <c r="B101" s="26" t="s">
        <v>49</v>
      </c>
      <c r="C101" s="26" t="s">
        <v>814</v>
      </c>
      <c r="D101" s="15" t="str">
        <f t="shared" si="1"/>
        <v>2</v>
      </c>
      <c r="E101" s="12">
        <v>141.470823</v>
      </c>
      <c r="F101" s="20">
        <v>40.532662999999999</v>
      </c>
      <c r="G101" s="28" t="s">
        <v>1259</v>
      </c>
      <c r="H101" s="21"/>
      <c r="K101" s="20"/>
      <c r="L101" s="21"/>
      <c r="M101" s="20"/>
      <c r="N101" s="21"/>
      <c r="P101" s="70"/>
    </row>
    <row r="102" spans="1:16" x14ac:dyDescent="0.55000000000000004">
      <c r="A102" s="26">
        <v>572</v>
      </c>
      <c r="B102" s="26" t="s">
        <v>48</v>
      </c>
      <c r="C102" s="26" t="s">
        <v>1666</v>
      </c>
      <c r="D102" s="15" t="str">
        <f t="shared" si="1"/>
        <v>2</v>
      </c>
      <c r="E102" s="12">
        <v>141.46887599999999</v>
      </c>
      <c r="F102" s="20">
        <v>40.537872</v>
      </c>
      <c r="G102" s="28" t="s">
        <v>1259</v>
      </c>
      <c r="H102" s="21"/>
      <c r="K102" s="20"/>
      <c r="L102" s="21"/>
      <c r="M102" s="20"/>
      <c r="N102" s="21"/>
      <c r="P102" s="70"/>
    </row>
    <row r="103" spans="1:16" x14ac:dyDescent="0.55000000000000004">
      <c r="A103" s="26">
        <v>562</v>
      </c>
      <c r="B103" s="26" t="s">
        <v>1665</v>
      </c>
      <c r="C103" s="26" t="s">
        <v>813</v>
      </c>
      <c r="D103" s="15" t="str">
        <f t="shared" si="1"/>
        <v>2</v>
      </c>
      <c r="E103" s="12">
        <v>141.464654</v>
      </c>
      <c r="F103" s="20">
        <v>40.542256999999999</v>
      </c>
      <c r="G103" s="28" t="s">
        <v>1259</v>
      </c>
      <c r="H103" s="21"/>
      <c r="K103" s="20"/>
      <c r="L103" s="21"/>
      <c r="M103" s="20"/>
      <c r="N103" s="21"/>
      <c r="P103" s="70"/>
    </row>
    <row r="104" spans="1:16" x14ac:dyDescent="0.55000000000000004">
      <c r="A104" s="26">
        <v>552</v>
      </c>
      <c r="B104" s="26" t="s">
        <v>47</v>
      </c>
      <c r="C104" s="26" t="s">
        <v>812</v>
      </c>
      <c r="D104" s="15" t="str">
        <f t="shared" si="1"/>
        <v>2</v>
      </c>
      <c r="E104" s="12">
        <v>141.46059299999999</v>
      </c>
      <c r="F104" s="20">
        <v>40.543334000000002</v>
      </c>
      <c r="G104" s="28" t="s">
        <v>1259</v>
      </c>
      <c r="H104" s="21"/>
      <c r="K104" s="20"/>
      <c r="L104" s="21"/>
      <c r="M104" s="20"/>
      <c r="N104" s="21"/>
      <c r="P104" s="70"/>
    </row>
    <row r="105" spans="1:16" x14ac:dyDescent="0.55000000000000004">
      <c r="A105" s="26">
        <v>542</v>
      </c>
      <c r="B105" s="26" t="s">
        <v>46</v>
      </c>
      <c r="C105" s="26" t="s">
        <v>811</v>
      </c>
      <c r="D105" s="15" t="str">
        <f t="shared" si="1"/>
        <v>2</v>
      </c>
      <c r="E105" s="12">
        <v>141.45549199999999</v>
      </c>
      <c r="F105" s="20">
        <v>40.543436</v>
      </c>
      <c r="G105" s="28" t="s">
        <v>1259</v>
      </c>
      <c r="H105" s="21"/>
      <c r="K105" s="20"/>
      <c r="L105" s="21"/>
      <c r="M105" s="20"/>
      <c r="N105" s="21"/>
      <c r="P105" s="70"/>
    </row>
    <row r="106" spans="1:16" x14ac:dyDescent="0.55000000000000004">
      <c r="A106" s="26">
        <v>532</v>
      </c>
      <c r="B106" s="26" t="s">
        <v>45</v>
      </c>
      <c r="C106" s="26" t="s">
        <v>810</v>
      </c>
      <c r="D106" s="15" t="str">
        <f t="shared" si="1"/>
        <v>2</v>
      </c>
      <c r="E106" s="12">
        <v>141.45268100000001</v>
      </c>
      <c r="F106" s="20">
        <v>40.545267000000003</v>
      </c>
      <c r="G106" s="28" t="s">
        <v>1259</v>
      </c>
      <c r="H106" s="21"/>
      <c r="K106" s="20"/>
      <c r="L106" s="21"/>
      <c r="M106" s="20"/>
      <c r="N106" s="21"/>
      <c r="P106" s="70"/>
    </row>
    <row r="107" spans="1:16" x14ac:dyDescent="0.55000000000000004">
      <c r="A107" s="26">
        <v>522</v>
      </c>
      <c r="B107" s="26" t="s">
        <v>44</v>
      </c>
      <c r="C107" s="26" t="s">
        <v>809</v>
      </c>
      <c r="D107" s="15" t="str">
        <f t="shared" si="1"/>
        <v>2</v>
      </c>
      <c r="E107" s="12">
        <v>141.45103900000001</v>
      </c>
      <c r="F107" s="20">
        <v>40.550646</v>
      </c>
      <c r="G107" s="28" t="s">
        <v>1259</v>
      </c>
      <c r="H107" s="21"/>
      <c r="K107" s="20"/>
      <c r="L107" s="21"/>
      <c r="M107" s="20"/>
      <c r="N107" s="21"/>
      <c r="P107" s="70"/>
    </row>
    <row r="108" spans="1:16" x14ac:dyDescent="0.55000000000000004">
      <c r="A108" s="26">
        <v>512</v>
      </c>
      <c r="B108" s="26" t="s">
        <v>43</v>
      </c>
      <c r="C108" s="26" t="s">
        <v>808</v>
      </c>
      <c r="D108" s="15" t="str">
        <f t="shared" si="1"/>
        <v>2</v>
      </c>
      <c r="E108" s="12">
        <v>141.448443</v>
      </c>
      <c r="F108" s="20">
        <v>40.554799000000003</v>
      </c>
      <c r="G108" s="28" t="s">
        <v>1259</v>
      </c>
      <c r="H108" s="21"/>
      <c r="K108" s="20"/>
      <c r="L108" s="21"/>
      <c r="M108" s="20"/>
      <c r="N108" s="21"/>
      <c r="P108" s="70"/>
    </row>
    <row r="109" spans="1:16" x14ac:dyDescent="0.55000000000000004">
      <c r="A109" s="26">
        <v>502</v>
      </c>
      <c r="B109" s="26" t="s">
        <v>42</v>
      </c>
      <c r="C109" s="26" t="s">
        <v>1664</v>
      </c>
      <c r="D109" s="15" t="str">
        <f t="shared" si="1"/>
        <v>2</v>
      </c>
      <c r="E109" s="12">
        <v>141.45052999999999</v>
      </c>
      <c r="F109" s="20">
        <v>40.558894000000002</v>
      </c>
      <c r="G109" s="28" t="s">
        <v>1259</v>
      </c>
      <c r="H109" s="21"/>
      <c r="K109" s="20"/>
      <c r="L109" s="21"/>
      <c r="M109" s="20"/>
      <c r="N109" s="21"/>
      <c r="P109" s="70"/>
    </row>
    <row r="110" spans="1:16" x14ac:dyDescent="0.55000000000000004">
      <c r="A110" s="26">
        <v>492</v>
      </c>
      <c r="B110" s="26" t="s">
        <v>41</v>
      </c>
      <c r="C110" s="26" t="s">
        <v>807</v>
      </c>
      <c r="D110" s="15" t="str">
        <f t="shared" si="1"/>
        <v>2</v>
      </c>
      <c r="E110" s="12">
        <v>141.44897900000001</v>
      </c>
      <c r="F110" s="20">
        <v>40.560442999999999</v>
      </c>
      <c r="G110" s="28" t="s">
        <v>1259</v>
      </c>
      <c r="H110" s="21"/>
      <c r="K110" s="20"/>
      <c r="L110" s="21"/>
      <c r="M110" s="20"/>
      <c r="N110" s="21"/>
      <c r="P110" s="70"/>
    </row>
    <row r="111" spans="1:16" x14ac:dyDescent="0.55000000000000004">
      <c r="A111" s="26">
        <v>482</v>
      </c>
      <c r="B111" s="26" t="s">
        <v>40</v>
      </c>
      <c r="C111" s="26" t="s">
        <v>806</v>
      </c>
      <c r="D111" s="15" t="str">
        <f t="shared" si="1"/>
        <v>2</v>
      </c>
      <c r="E111" s="12">
        <v>141.447992</v>
      </c>
      <c r="F111" s="20">
        <v>40.561418000000003</v>
      </c>
      <c r="G111" s="28" t="s">
        <v>1259</v>
      </c>
      <c r="H111" s="21"/>
      <c r="K111" s="20"/>
      <c r="L111" s="21"/>
      <c r="M111" s="20"/>
      <c r="N111" s="21"/>
      <c r="P111" s="70"/>
    </row>
    <row r="112" spans="1:16" x14ac:dyDescent="0.55000000000000004">
      <c r="A112" s="26">
        <v>472</v>
      </c>
      <c r="B112" s="26" t="s">
        <v>39</v>
      </c>
      <c r="C112" s="26" t="s">
        <v>805</v>
      </c>
      <c r="D112" s="15" t="str">
        <f t="shared" si="1"/>
        <v>2</v>
      </c>
      <c r="E112" s="12">
        <v>141.44180700000001</v>
      </c>
      <c r="F112" s="20">
        <v>40.565193000000001</v>
      </c>
      <c r="G112" s="28" t="s">
        <v>1259</v>
      </c>
      <c r="H112" s="21"/>
      <c r="K112" s="20"/>
      <c r="L112" s="21"/>
      <c r="M112" s="20"/>
      <c r="N112" s="21"/>
      <c r="P112" s="70"/>
    </row>
    <row r="113" spans="1:16" x14ac:dyDescent="0.55000000000000004">
      <c r="A113" s="26">
        <v>462</v>
      </c>
      <c r="B113" s="26" t="s">
        <v>38</v>
      </c>
      <c r="C113" s="26" t="s">
        <v>804</v>
      </c>
      <c r="D113" s="15" t="str">
        <f t="shared" si="1"/>
        <v>2</v>
      </c>
      <c r="E113" s="12">
        <v>141.440348</v>
      </c>
      <c r="F113" s="20">
        <v>40.575274</v>
      </c>
      <c r="G113" s="28" t="s">
        <v>1259</v>
      </c>
      <c r="H113" s="21"/>
      <c r="K113" s="20"/>
      <c r="L113" s="21"/>
      <c r="M113" s="20"/>
      <c r="N113" s="21"/>
      <c r="P113" s="70"/>
    </row>
    <row r="114" spans="1:16" x14ac:dyDescent="0.55000000000000004">
      <c r="A114" s="26">
        <v>452</v>
      </c>
      <c r="B114" s="26" t="s">
        <v>37</v>
      </c>
      <c r="C114" s="26" t="s">
        <v>803</v>
      </c>
      <c r="D114" s="15" t="str">
        <f t="shared" si="1"/>
        <v>2</v>
      </c>
      <c r="E114" s="12">
        <v>141.44036399999999</v>
      </c>
      <c r="F114" s="20">
        <v>40.577992999999999</v>
      </c>
      <c r="G114" s="28" t="s">
        <v>1259</v>
      </c>
      <c r="H114" s="21"/>
      <c r="K114" s="20"/>
      <c r="L114" s="21"/>
      <c r="M114" s="20"/>
      <c r="N114" s="21"/>
      <c r="P114" s="70"/>
    </row>
    <row r="115" spans="1:16" x14ac:dyDescent="0.55000000000000004">
      <c r="A115" s="26">
        <v>442</v>
      </c>
      <c r="B115" s="26" t="s">
        <v>36</v>
      </c>
      <c r="C115" s="26" t="s">
        <v>802</v>
      </c>
      <c r="D115" s="15" t="str">
        <f t="shared" si="1"/>
        <v>2</v>
      </c>
      <c r="E115" s="12">
        <v>141.436218</v>
      </c>
      <c r="F115" s="20">
        <v>40.584453000000003</v>
      </c>
      <c r="G115" s="28" t="s">
        <v>1259</v>
      </c>
      <c r="H115" s="21"/>
      <c r="K115" s="20"/>
      <c r="L115" s="21"/>
      <c r="M115" s="20"/>
      <c r="N115" s="21"/>
      <c r="P115" s="70"/>
    </row>
    <row r="116" spans="1:16" x14ac:dyDescent="0.55000000000000004">
      <c r="A116" s="26">
        <v>432</v>
      </c>
      <c r="B116" s="26" t="s">
        <v>35</v>
      </c>
      <c r="C116" s="26" t="s">
        <v>801</v>
      </c>
      <c r="D116" s="15" t="str">
        <f t="shared" si="1"/>
        <v>2</v>
      </c>
      <c r="E116" s="12">
        <v>141.43221</v>
      </c>
      <c r="F116" s="20">
        <v>40.590218</v>
      </c>
      <c r="G116" s="28" t="s">
        <v>1259</v>
      </c>
      <c r="H116" s="21"/>
      <c r="K116" s="20"/>
      <c r="L116" s="21"/>
      <c r="M116" s="20"/>
      <c r="N116" s="21"/>
      <c r="P116" s="70"/>
    </row>
    <row r="117" spans="1:16" x14ac:dyDescent="0.55000000000000004">
      <c r="A117" s="26">
        <v>422</v>
      </c>
      <c r="B117" s="26" t="s">
        <v>34</v>
      </c>
      <c r="C117" s="26" t="s">
        <v>839</v>
      </c>
      <c r="D117" s="15" t="str">
        <f t="shared" si="1"/>
        <v>2</v>
      </c>
      <c r="E117" s="12">
        <v>141.43090699999999</v>
      </c>
      <c r="F117" s="20">
        <v>40.592731999999998</v>
      </c>
      <c r="G117" s="28" t="s">
        <v>1259</v>
      </c>
      <c r="H117" s="21"/>
      <c r="K117" s="20"/>
      <c r="L117" s="21"/>
      <c r="M117" s="20"/>
      <c r="N117" s="21"/>
      <c r="P117" s="70"/>
    </row>
    <row r="118" spans="1:16" x14ac:dyDescent="0.55000000000000004">
      <c r="A118" s="26">
        <v>412</v>
      </c>
      <c r="B118" s="26" t="s">
        <v>33</v>
      </c>
      <c r="C118" s="26" t="s">
        <v>800</v>
      </c>
      <c r="D118" s="15" t="str">
        <f t="shared" si="1"/>
        <v>2</v>
      </c>
      <c r="E118" s="12">
        <v>141.43007499999999</v>
      </c>
      <c r="F118" s="20">
        <v>40.594746000000001</v>
      </c>
      <c r="G118" s="28" t="s">
        <v>1259</v>
      </c>
      <c r="H118" s="21"/>
      <c r="K118" s="20"/>
      <c r="L118" s="21"/>
      <c r="M118" s="20"/>
      <c r="N118" s="21"/>
      <c r="P118" s="70"/>
    </row>
    <row r="119" spans="1:16" x14ac:dyDescent="0.55000000000000004">
      <c r="A119" s="26">
        <v>402</v>
      </c>
      <c r="B119" s="26" t="s">
        <v>1663</v>
      </c>
      <c r="C119" s="26" t="s">
        <v>799</v>
      </c>
      <c r="D119" s="15" t="str">
        <f t="shared" si="1"/>
        <v>2</v>
      </c>
      <c r="E119" s="12">
        <v>141.43005400000001</v>
      </c>
      <c r="F119" s="20">
        <v>40.597045000000001</v>
      </c>
      <c r="G119" s="28" t="s">
        <v>1259</v>
      </c>
      <c r="H119" s="21"/>
      <c r="K119" s="20"/>
      <c r="L119" s="21"/>
      <c r="M119" s="20"/>
      <c r="N119" s="21"/>
      <c r="P119" s="70"/>
    </row>
    <row r="120" spans="1:16" x14ac:dyDescent="0.55000000000000004">
      <c r="A120" s="26">
        <v>392</v>
      </c>
      <c r="B120" s="26" t="s">
        <v>1662</v>
      </c>
      <c r="C120" s="26" t="s">
        <v>798</v>
      </c>
      <c r="D120" s="15" t="str">
        <f t="shared" si="1"/>
        <v>2</v>
      </c>
      <c r="E120" s="12">
        <v>141.430362</v>
      </c>
      <c r="F120" s="20">
        <v>40.598638000000001</v>
      </c>
      <c r="G120" s="28" t="s">
        <v>1259</v>
      </c>
      <c r="H120" s="21"/>
      <c r="K120" s="20"/>
      <c r="L120" s="21"/>
      <c r="M120" s="20"/>
      <c r="N120" s="21"/>
      <c r="P120" s="70"/>
    </row>
    <row r="121" spans="1:16" x14ac:dyDescent="0.55000000000000004">
      <c r="A121" s="26">
        <v>382</v>
      </c>
      <c r="B121" s="26" t="s">
        <v>1661</v>
      </c>
      <c r="C121" s="26" t="s">
        <v>797</v>
      </c>
      <c r="D121" s="15" t="str">
        <f t="shared" si="1"/>
        <v>2</v>
      </c>
      <c r="E121" s="12">
        <v>141.416224</v>
      </c>
      <c r="F121" s="20">
        <v>40.599690000000002</v>
      </c>
      <c r="G121" s="28" t="s">
        <v>1259</v>
      </c>
      <c r="H121" s="21"/>
      <c r="K121" s="20"/>
      <c r="L121" s="21"/>
      <c r="M121" s="20"/>
      <c r="N121" s="21"/>
      <c r="P121" s="70"/>
    </row>
    <row r="122" spans="1:16" x14ac:dyDescent="0.55000000000000004">
      <c r="A122" s="26">
        <v>372</v>
      </c>
      <c r="B122" s="26" t="s">
        <v>32</v>
      </c>
      <c r="C122" s="26" t="s">
        <v>796</v>
      </c>
      <c r="D122" s="15" t="str">
        <f t="shared" si="1"/>
        <v>2</v>
      </c>
      <c r="E122" s="12">
        <v>141.40928299999999</v>
      </c>
      <c r="F122" s="20">
        <v>40.602423000000002</v>
      </c>
      <c r="G122" s="28" t="s">
        <v>1259</v>
      </c>
      <c r="H122" s="21"/>
      <c r="K122" s="20"/>
      <c r="L122" s="21"/>
      <c r="M122" s="20"/>
      <c r="N122" s="21"/>
      <c r="P122" s="70"/>
    </row>
    <row r="123" spans="1:16" x14ac:dyDescent="0.55000000000000004">
      <c r="A123" s="26">
        <v>362</v>
      </c>
      <c r="B123" s="26" t="s">
        <v>1660</v>
      </c>
      <c r="C123" s="26" t="s">
        <v>795</v>
      </c>
      <c r="D123" s="15" t="str">
        <f t="shared" si="1"/>
        <v>2</v>
      </c>
      <c r="E123" s="12">
        <v>141.39908</v>
      </c>
      <c r="F123" s="20">
        <v>40.604404000000002</v>
      </c>
      <c r="G123" s="28" t="s">
        <v>1259</v>
      </c>
      <c r="H123" s="21"/>
      <c r="K123" s="20"/>
      <c r="L123" s="21"/>
      <c r="M123" s="20"/>
      <c r="N123" s="21"/>
      <c r="P123" s="70"/>
    </row>
    <row r="124" spans="1:16" x14ac:dyDescent="0.55000000000000004">
      <c r="A124" s="26">
        <v>352</v>
      </c>
      <c r="B124" s="26" t="s">
        <v>1659</v>
      </c>
      <c r="C124" s="26" t="s">
        <v>794</v>
      </c>
      <c r="D124" s="15" t="str">
        <f t="shared" si="1"/>
        <v>2</v>
      </c>
      <c r="E124" s="12">
        <v>141.39669499999999</v>
      </c>
      <c r="F124" s="20">
        <v>40.601773999999999</v>
      </c>
      <c r="G124" s="28" t="s">
        <v>1259</v>
      </c>
      <c r="H124" s="21"/>
      <c r="K124" s="20"/>
      <c r="L124" s="21"/>
      <c r="M124" s="20"/>
      <c r="N124" s="21"/>
      <c r="P124" s="70"/>
    </row>
    <row r="125" spans="1:16" x14ac:dyDescent="0.55000000000000004">
      <c r="A125" s="26">
        <v>322</v>
      </c>
      <c r="B125" s="26" t="s">
        <v>1657</v>
      </c>
      <c r="C125" s="26" t="s">
        <v>1658</v>
      </c>
      <c r="D125" s="15" t="str">
        <f t="shared" si="1"/>
        <v>2</v>
      </c>
      <c r="E125" s="12">
        <v>141.39612700000001</v>
      </c>
      <c r="F125" s="20">
        <v>40.598300000000002</v>
      </c>
      <c r="G125" s="28" t="s">
        <v>1259</v>
      </c>
      <c r="H125" s="21"/>
      <c r="K125" s="20"/>
      <c r="L125" s="21"/>
      <c r="M125" s="20"/>
      <c r="N125" s="21"/>
      <c r="P125" s="70"/>
    </row>
    <row r="126" spans="1:16" x14ac:dyDescent="0.55000000000000004">
      <c r="A126" s="26">
        <v>312</v>
      </c>
      <c r="B126" s="26" t="s">
        <v>30</v>
      </c>
      <c r="C126" s="26" t="s">
        <v>791</v>
      </c>
      <c r="D126" s="15" t="str">
        <f t="shared" si="1"/>
        <v>2</v>
      </c>
      <c r="E126" s="12">
        <v>141.392259</v>
      </c>
      <c r="F126" s="20">
        <v>40.598145000000002</v>
      </c>
      <c r="G126" s="28" t="s">
        <v>1259</v>
      </c>
      <c r="H126" s="21"/>
      <c r="K126" s="20"/>
      <c r="L126" s="21"/>
      <c r="M126" s="20"/>
      <c r="N126" s="21"/>
      <c r="P126" s="70"/>
    </row>
    <row r="127" spans="1:16" x14ac:dyDescent="0.55000000000000004">
      <c r="A127" s="26">
        <v>302</v>
      </c>
      <c r="B127" s="26" t="s">
        <v>29</v>
      </c>
      <c r="C127" s="26" t="s">
        <v>1656</v>
      </c>
      <c r="D127" s="15" t="str">
        <f t="shared" si="1"/>
        <v>2</v>
      </c>
      <c r="E127" s="40">
        <v>141.38617300000001</v>
      </c>
      <c r="F127" s="39">
        <v>40.602041</v>
      </c>
      <c r="G127" s="28" t="s">
        <v>1259</v>
      </c>
      <c r="H127" s="21"/>
      <c r="K127" s="20"/>
      <c r="L127" s="21"/>
      <c r="M127" s="20"/>
      <c r="N127" s="21"/>
      <c r="P127" s="70"/>
    </row>
    <row r="128" spans="1:16" x14ac:dyDescent="0.55000000000000004">
      <c r="A128" s="26">
        <v>292</v>
      </c>
      <c r="B128" s="26" t="s">
        <v>1655</v>
      </c>
      <c r="C128" s="26" t="s">
        <v>790</v>
      </c>
      <c r="D128" s="15" t="str">
        <f t="shared" si="1"/>
        <v>2</v>
      </c>
      <c r="E128" s="40">
        <v>141.387224</v>
      </c>
      <c r="F128" s="39">
        <v>40.604148000000002</v>
      </c>
      <c r="G128" s="28" t="s">
        <v>1259</v>
      </c>
      <c r="H128" s="21"/>
      <c r="K128" s="20"/>
      <c r="L128" s="21"/>
      <c r="M128" s="20"/>
      <c r="N128" s="21"/>
      <c r="P128" s="70"/>
    </row>
    <row r="129" spans="1:16" x14ac:dyDescent="0.55000000000000004">
      <c r="A129" s="26">
        <v>282</v>
      </c>
      <c r="B129" s="26" t="s">
        <v>28</v>
      </c>
      <c r="C129" s="26" t="s">
        <v>789</v>
      </c>
      <c r="D129" s="15" t="str">
        <f t="shared" si="1"/>
        <v>2</v>
      </c>
      <c r="E129" s="12">
        <v>141.376104</v>
      </c>
      <c r="F129" s="20">
        <v>40.605448000000003</v>
      </c>
      <c r="G129" s="28" t="s">
        <v>1259</v>
      </c>
      <c r="H129" s="21"/>
      <c r="K129" s="20"/>
      <c r="L129" s="21"/>
      <c r="M129" s="20"/>
      <c r="N129" s="21"/>
      <c r="P129" s="70"/>
    </row>
    <row r="130" spans="1:16" x14ac:dyDescent="0.55000000000000004">
      <c r="A130" s="26">
        <v>272</v>
      </c>
      <c r="B130" s="26" t="s">
        <v>27</v>
      </c>
      <c r="C130" s="26" t="s">
        <v>788</v>
      </c>
      <c r="D130" s="15" t="str">
        <f t="shared" si="1"/>
        <v>2</v>
      </c>
      <c r="E130" s="12">
        <v>141.372649</v>
      </c>
      <c r="F130" s="20">
        <v>40.605811000000003</v>
      </c>
      <c r="G130" s="28" t="s">
        <v>1259</v>
      </c>
      <c r="H130" s="21"/>
      <c r="K130" s="20"/>
      <c r="L130" s="21"/>
      <c r="M130" s="20"/>
      <c r="N130" s="21"/>
      <c r="P130" s="70"/>
    </row>
    <row r="131" spans="1:16" x14ac:dyDescent="0.55000000000000004">
      <c r="A131" s="26">
        <v>262</v>
      </c>
      <c r="B131" s="26" t="s">
        <v>26</v>
      </c>
      <c r="C131" s="26" t="s">
        <v>787</v>
      </c>
      <c r="D131" s="15" t="str">
        <f t="shared" ref="D131:D194" si="2">RIGHT(A131,1)</f>
        <v>2</v>
      </c>
      <c r="E131" s="12">
        <v>141.35788600000001</v>
      </c>
      <c r="F131" s="20">
        <v>40.605592999999999</v>
      </c>
      <c r="G131" s="28" t="s">
        <v>1259</v>
      </c>
      <c r="H131" s="21"/>
      <c r="K131" s="20"/>
      <c r="L131" s="21"/>
      <c r="M131" s="20"/>
      <c r="N131" s="21"/>
      <c r="P131" s="70"/>
    </row>
    <row r="132" spans="1:16" x14ac:dyDescent="0.55000000000000004">
      <c r="A132" s="26">
        <v>252</v>
      </c>
      <c r="B132" s="26" t="s">
        <v>25</v>
      </c>
      <c r="C132" s="26" t="s">
        <v>1654</v>
      </c>
      <c r="D132" s="15" t="str">
        <f t="shared" si="2"/>
        <v>2</v>
      </c>
      <c r="E132" s="12">
        <v>141.350854</v>
      </c>
      <c r="F132" s="20">
        <v>40.603288999999997</v>
      </c>
      <c r="G132" s="28" t="s">
        <v>1259</v>
      </c>
      <c r="H132" s="21"/>
      <c r="K132" s="20"/>
      <c r="L132" s="21"/>
      <c r="M132" s="20"/>
      <c r="N132" s="21"/>
      <c r="P132" s="70"/>
    </row>
    <row r="133" spans="1:16" x14ac:dyDescent="0.55000000000000004">
      <c r="A133" s="26">
        <v>242</v>
      </c>
      <c r="B133" s="26" t="s">
        <v>24</v>
      </c>
      <c r="C133" s="26" t="s">
        <v>786</v>
      </c>
      <c r="D133" s="15" t="str">
        <f t="shared" si="2"/>
        <v>2</v>
      </c>
      <c r="E133" s="12">
        <v>141.346519</v>
      </c>
      <c r="F133" s="20">
        <v>40.602364000000001</v>
      </c>
      <c r="G133" s="28" t="s">
        <v>1259</v>
      </c>
      <c r="H133" s="21"/>
      <c r="K133" s="20"/>
      <c r="L133" s="21"/>
      <c r="M133" s="20"/>
      <c r="N133" s="21"/>
      <c r="P133" s="70"/>
    </row>
    <row r="134" spans="1:16" x14ac:dyDescent="0.55000000000000004">
      <c r="A134" s="26">
        <v>232</v>
      </c>
      <c r="B134" s="26" t="s">
        <v>23</v>
      </c>
      <c r="C134" s="26" t="s">
        <v>785</v>
      </c>
      <c r="D134" s="15" t="str">
        <f t="shared" si="2"/>
        <v>2</v>
      </c>
      <c r="E134" s="12">
        <v>141.33892299999999</v>
      </c>
      <c r="F134" s="20">
        <v>40.603808999999998</v>
      </c>
      <c r="G134" s="28" t="s">
        <v>1259</v>
      </c>
      <c r="H134" s="21"/>
      <c r="K134" s="20"/>
      <c r="L134" s="21"/>
      <c r="M134" s="20"/>
      <c r="N134" s="21"/>
      <c r="P134" s="70"/>
    </row>
    <row r="135" spans="1:16" x14ac:dyDescent="0.55000000000000004">
      <c r="A135" s="26">
        <v>222</v>
      </c>
      <c r="B135" s="26" t="s">
        <v>22</v>
      </c>
      <c r="C135" s="26" t="s">
        <v>784</v>
      </c>
      <c r="D135" s="15" t="str">
        <f t="shared" si="2"/>
        <v>2</v>
      </c>
      <c r="E135" s="12">
        <v>141.32829100000001</v>
      </c>
      <c r="F135" s="20">
        <v>40.603676999999998</v>
      </c>
      <c r="G135" s="28" t="s">
        <v>1259</v>
      </c>
      <c r="H135" s="21"/>
      <c r="K135" s="20"/>
      <c r="L135" s="21"/>
      <c r="M135" s="20"/>
      <c r="N135" s="21"/>
      <c r="P135" s="70"/>
    </row>
    <row r="136" spans="1:16" x14ac:dyDescent="0.55000000000000004">
      <c r="A136" s="26">
        <v>212</v>
      </c>
      <c r="B136" s="26" t="s">
        <v>21</v>
      </c>
      <c r="C136" s="26" t="s">
        <v>783</v>
      </c>
      <c r="D136" s="15" t="str">
        <f t="shared" si="2"/>
        <v>2</v>
      </c>
      <c r="E136" s="12">
        <v>141.32603800000001</v>
      </c>
      <c r="F136" s="20">
        <v>40.603754000000002</v>
      </c>
      <c r="G136" s="28" t="s">
        <v>1259</v>
      </c>
      <c r="H136" s="21"/>
      <c r="K136" s="20"/>
      <c r="L136" s="21"/>
      <c r="M136" s="20"/>
      <c r="N136" s="21"/>
      <c r="P136" s="70"/>
    </row>
    <row r="137" spans="1:16" x14ac:dyDescent="0.55000000000000004">
      <c r="A137" s="26">
        <v>202</v>
      </c>
      <c r="B137" s="26" t="s">
        <v>20</v>
      </c>
      <c r="C137" s="26" t="s">
        <v>782</v>
      </c>
      <c r="D137" s="15" t="str">
        <f t="shared" si="2"/>
        <v>2</v>
      </c>
      <c r="E137" s="12">
        <v>141.322586</v>
      </c>
      <c r="F137" s="20">
        <v>40.603864000000002</v>
      </c>
      <c r="G137" s="28" t="s">
        <v>1259</v>
      </c>
      <c r="H137" s="21"/>
      <c r="K137" s="20"/>
      <c r="L137" s="21"/>
      <c r="M137" s="20"/>
      <c r="N137" s="21"/>
      <c r="P137" s="70"/>
    </row>
    <row r="138" spans="1:16" x14ac:dyDescent="0.55000000000000004">
      <c r="A138" s="26">
        <v>192</v>
      </c>
      <c r="B138" s="26" t="s">
        <v>19</v>
      </c>
      <c r="C138" s="26" t="s">
        <v>781</v>
      </c>
      <c r="D138" s="15" t="str">
        <f t="shared" si="2"/>
        <v>2</v>
      </c>
      <c r="E138" s="12">
        <v>141.30967899999999</v>
      </c>
      <c r="F138" s="20">
        <v>40.600816000000002</v>
      </c>
      <c r="G138" s="28" t="s">
        <v>1259</v>
      </c>
      <c r="H138" s="21"/>
      <c r="K138" s="20"/>
      <c r="L138" s="21"/>
      <c r="M138" s="20"/>
      <c r="N138" s="21"/>
      <c r="P138" s="70"/>
    </row>
    <row r="139" spans="1:16" x14ac:dyDescent="0.55000000000000004">
      <c r="A139" s="26">
        <v>182</v>
      </c>
      <c r="B139" s="26" t="s">
        <v>18</v>
      </c>
      <c r="C139" s="26" t="s">
        <v>1653</v>
      </c>
      <c r="D139" s="15" t="str">
        <f t="shared" si="2"/>
        <v>2</v>
      </c>
      <c r="E139" s="12">
        <v>141.30217400000001</v>
      </c>
      <c r="F139" s="20">
        <v>40.601835000000001</v>
      </c>
      <c r="G139" s="28" t="s">
        <v>1259</v>
      </c>
      <c r="H139" s="21"/>
      <c r="K139" s="20"/>
      <c r="L139" s="21"/>
      <c r="M139" s="20"/>
      <c r="N139" s="21"/>
      <c r="P139" s="70"/>
    </row>
    <row r="140" spans="1:16" x14ac:dyDescent="0.55000000000000004">
      <c r="A140" s="26">
        <v>172</v>
      </c>
      <c r="B140" s="26" t="s">
        <v>1308</v>
      </c>
      <c r="C140" s="26" t="s">
        <v>780</v>
      </c>
      <c r="D140" s="15" t="str">
        <f t="shared" si="2"/>
        <v>2</v>
      </c>
      <c r="E140" s="12">
        <v>141.29488900000001</v>
      </c>
      <c r="F140" s="20">
        <v>40.604225</v>
      </c>
      <c r="G140" s="28" t="s">
        <v>1259</v>
      </c>
      <c r="H140" s="21"/>
      <c r="K140" s="20"/>
      <c r="L140" s="21"/>
      <c r="M140" s="20"/>
      <c r="N140" s="21"/>
      <c r="P140" s="70"/>
    </row>
    <row r="141" spans="1:16" x14ac:dyDescent="0.55000000000000004">
      <c r="A141" s="26">
        <v>162</v>
      </c>
      <c r="B141" s="26" t="s">
        <v>17</v>
      </c>
      <c r="C141" s="26" t="s">
        <v>779</v>
      </c>
      <c r="D141" s="15" t="str">
        <f t="shared" si="2"/>
        <v>2</v>
      </c>
      <c r="E141" s="12">
        <v>141.28777099999999</v>
      </c>
      <c r="F141" s="20">
        <v>40.607089999999999</v>
      </c>
      <c r="G141" s="28" t="s">
        <v>1259</v>
      </c>
      <c r="H141" s="21"/>
      <c r="K141" s="20"/>
      <c r="L141" s="21"/>
      <c r="M141" s="20"/>
      <c r="N141" s="21"/>
      <c r="P141" s="70"/>
    </row>
    <row r="142" spans="1:16" x14ac:dyDescent="0.55000000000000004">
      <c r="A142" s="26">
        <v>152</v>
      </c>
      <c r="B142" s="26" t="s">
        <v>16</v>
      </c>
      <c r="C142" s="26" t="s">
        <v>778</v>
      </c>
      <c r="D142" s="15" t="str">
        <f t="shared" si="2"/>
        <v>2</v>
      </c>
      <c r="E142" s="12">
        <v>141.274687</v>
      </c>
      <c r="F142" s="20">
        <v>40.610532999999997</v>
      </c>
      <c r="G142" s="28" t="s">
        <v>1259</v>
      </c>
      <c r="H142" s="21"/>
      <c r="K142" s="20"/>
      <c r="L142" s="21"/>
      <c r="M142" s="20"/>
      <c r="N142" s="21"/>
      <c r="P142" s="70"/>
    </row>
    <row r="143" spans="1:16" x14ac:dyDescent="0.55000000000000004">
      <c r="A143" s="26">
        <v>142</v>
      </c>
      <c r="B143" s="26" t="s">
        <v>15</v>
      </c>
      <c r="C143" s="26" t="s">
        <v>777</v>
      </c>
      <c r="D143" s="15" t="str">
        <f t="shared" si="2"/>
        <v>2</v>
      </c>
      <c r="E143" s="12">
        <v>141.26524000000001</v>
      </c>
      <c r="F143" s="20">
        <v>40.611722999999998</v>
      </c>
      <c r="G143" s="28" t="s">
        <v>1259</v>
      </c>
      <c r="H143" s="21"/>
      <c r="K143" s="20"/>
      <c r="L143" s="21"/>
      <c r="M143" s="20"/>
      <c r="N143" s="21"/>
      <c r="P143" s="70"/>
    </row>
    <row r="144" spans="1:16" x14ac:dyDescent="0.55000000000000004">
      <c r="A144" s="26">
        <v>132</v>
      </c>
      <c r="B144" s="26" t="s">
        <v>14</v>
      </c>
      <c r="C144" s="26" t="s">
        <v>776</v>
      </c>
      <c r="D144" s="15" t="str">
        <f t="shared" si="2"/>
        <v>2</v>
      </c>
      <c r="E144" s="12">
        <v>141.25965600000001</v>
      </c>
      <c r="F144" s="20">
        <v>40.612448000000001</v>
      </c>
      <c r="G144" s="28" t="s">
        <v>1259</v>
      </c>
      <c r="H144" s="21"/>
      <c r="K144" s="20"/>
      <c r="L144" s="21"/>
      <c r="M144" s="20"/>
      <c r="N144" s="21"/>
      <c r="P144" s="70"/>
    </row>
    <row r="145" spans="1:16" x14ac:dyDescent="0.55000000000000004">
      <c r="A145" s="26">
        <v>122</v>
      </c>
      <c r="B145" s="26" t="s">
        <v>13</v>
      </c>
      <c r="C145" s="26" t="s">
        <v>775</v>
      </c>
      <c r="D145" s="15" t="str">
        <f t="shared" si="2"/>
        <v>2</v>
      </c>
      <c r="E145" s="12">
        <v>141.24857800000001</v>
      </c>
      <c r="F145" s="20">
        <v>40.613754</v>
      </c>
      <c r="G145" s="19"/>
      <c r="H145" s="31"/>
      <c r="K145" s="20"/>
      <c r="L145" s="21"/>
      <c r="M145" s="32" t="s">
        <v>289</v>
      </c>
      <c r="N145" s="21"/>
      <c r="P145" s="70"/>
    </row>
    <row r="146" spans="1:16" x14ac:dyDescent="0.55000000000000004">
      <c r="A146" s="26">
        <v>112</v>
      </c>
      <c r="B146" s="26" t="s">
        <v>1297</v>
      </c>
      <c r="C146" s="26" t="s">
        <v>774</v>
      </c>
      <c r="D146" s="15" t="str">
        <f t="shared" si="2"/>
        <v>2</v>
      </c>
      <c r="E146" s="12">
        <v>141.24219500000001</v>
      </c>
      <c r="F146" s="20">
        <v>40.613858</v>
      </c>
      <c r="G146" s="19"/>
      <c r="H146" s="31"/>
      <c r="K146" s="20"/>
      <c r="L146" s="21"/>
      <c r="M146" s="32" t="s">
        <v>289</v>
      </c>
      <c r="N146" s="21"/>
      <c r="P146" s="70"/>
    </row>
    <row r="147" spans="1:16" x14ac:dyDescent="0.55000000000000004">
      <c r="A147" s="26">
        <v>102</v>
      </c>
      <c r="B147" s="26" t="s">
        <v>12</v>
      </c>
      <c r="C147" s="26" t="s">
        <v>773</v>
      </c>
      <c r="D147" s="15" t="str">
        <f t="shared" si="2"/>
        <v>2</v>
      </c>
      <c r="E147" s="12">
        <v>141.23820799999999</v>
      </c>
      <c r="F147" s="20">
        <v>40.613926999999997</v>
      </c>
      <c r="G147" s="19"/>
      <c r="H147" s="31"/>
      <c r="K147" s="20"/>
      <c r="L147" s="21"/>
      <c r="M147" s="32" t="s">
        <v>289</v>
      </c>
      <c r="N147" s="21"/>
      <c r="P147" s="70"/>
    </row>
    <row r="148" spans="1:16" x14ac:dyDescent="0.55000000000000004">
      <c r="A148" s="26">
        <v>92</v>
      </c>
      <c r="B148" s="26" t="s">
        <v>11</v>
      </c>
      <c r="C148" s="26" t="s">
        <v>772</v>
      </c>
      <c r="D148" s="15" t="str">
        <f t="shared" si="2"/>
        <v>2</v>
      </c>
      <c r="E148" s="12">
        <v>141.231258</v>
      </c>
      <c r="F148" s="20">
        <v>40.614041</v>
      </c>
      <c r="G148" s="19"/>
      <c r="H148" s="31"/>
      <c r="K148" s="20"/>
      <c r="L148" s="21"/>
      <c r="M148" s="32" t="s">
        <v>289</v>
      </c>
      <c r="N148" s="21"/>
      <c r="P148" s="70"/>
    </row>
    <row r="149" spans="1:16" x14ac:dyDescent="0.55000000000000004">
      <c r="A149" s="26">
        <v>82</v>
      </c>
      <c r="B149" s="26" t="s">
        <v>10</v>
      </c>
      <c r="C149" s="26" t="s">
        <v>771</v>
      </c>
      <c r="D149" s="15" t="str">
        <f t="shared" si="2"/>
        <v>2</v>
      </c>
      <c r="E149" s="12">
        <v>141.22125199999999</v>
      </c>
      <c r="F149" s="20">
        <v>40.612257</v>
      </c>
      <c r="G149" s="28" t="s">
        <v>1259</v>
      </c>
      <c r="H149" s="21"/>
      <c r="K149" s="20"/>
      <c r="L149" s="21"/>
      <c r="M149" s="20"/>
      <c r="N149" s="21"/>
      <c r="P149" s="70"/>
    </row>
    <row r="150" spans="1:16" x14ac:dyDescent="0.55000000000000004">
      <c r="A150" s="26">
        <v>72</v>
      </c>
      <c r="B150" s="26" t="s">
        <v>9</v>
      </c>
      <c r="C150" s="26" t="s">
        <v>770</v>
      </c>
      <c r="D150" s="15" t="str">
        <f t="shared" si="2"/>
        <v>2</v>
      </c>
      <c r="E150" s="12">
        <v>141.21637000000001</v>
      </c>
      <c r="F150" s="20">
        <v>40.610937999999997</v>
      </c>
      <c r="G150" s="19"/>
      <c r="I150" s="20" t="s">
        <v>290</v>
      </c>
      <c r="K150" s="20"/>
      <c r="L150" s="21"/>
      <c r="M150" s="32" t="s">
        <v>289</v>
      </c>
      <c r="N150" s="21"/>
      <c r="P150" s="70"/>
    </row>
    <row r="151" spans="1:16" x14ac:dyDescent="0.55000000000000004">
      <c r="A151" s="26">
        <v>62</v>
      </c>
      <c r="B151" s="26" t="s">
        <v>8</v>
      </c>
      <c r="C151" s="26" t="s">
        <v>769</v>
      </c>
      <c r="D151" s="15" t="str">
        <f t="shared" si="2"/>
        <v>2</v>
      </c>
      <c r="E151" s="12">
        <v>141.215293</v>
      </c>
      <c r="F151" s="20">
        <v>40.612343000000003</v>
      </c>
      <c r="G151" s="19"/>
      <c r="I151" s="20" t="s">
        <v>290</v>
      </c>
      <c r="K151" s="20"/>
      <c r="L151" s="21"/>
      <c r="M151" s="32" t="s">
        <v>289</v>
      </c>
      <c r="N151" s="21"/>
      <c r="P151" s="70"/>
    </row>
    <row r="152" spans="1:16" x14ac:dyDescent="0.55000000000000004">
      <c r="A152" s="26">
        <v>52</v>
      </c>
      <c r="B152" s="26" t="s">
        <v>7</v>
      </c>
      <c r="C152" s="26" t="s">
        <v>768</v>
      </c>
      <c r="D152" s="15" t="str">
        <f t="shared" si="2"/>
        <v>2</v>
      </c>
      <c r="E152" s="12">
        <v>141.21433200000001</v>
      </c>
      <c r="F152" s="20">
        <v>40.613579999999999</v>
      </c>
      <c r="G152" s="19"/>
      <c r="I152" s="20" t="s">
        <v>291</v>
      </c>
      <c r="K152" s="20"/>
      <c r="L152" s="21"/>
      <c r="M152" s="32" t="s">
        <v>289</v>
      </c>
      <c r="N152" s="21"/>
      <c r="P152" s="70"/>
    </row>
    <row r="153" spans="1:16" x14ac:dyDescent="0.55000000000000004">
      <c r="A153" s="26">
        <v>42</v>
      </c>
      <c r="B153" s="26" t="s">
        <v>6</v>
      </c>
      <c r="C153" s="26" t="s">
        <v>767</v>
      </c>
      <c r="D153" s="15" t="str">
        <f t="shared" si="2"/>
        <v>2</v>
      </c>
      <c r="E153" s="12">
        <v>141.212716</v>
      </c>
      <c r="F153" s="20">
        <v>40.615659000000001</v>
      </c>
      <c r="G153" s="19"/>
      <c r="I153" s="20" t="s">
        <v>63</v>
      </c>
      <c r="K153" s="20"/>
      <c r="L153" s="21"/>
      <c r="M153" s="32" t="s">
        <v>289</v>
      </c>
      <c r="N153" s="21"/>
      <c r="P153" s="70"/>
    </row>
    <row r="154" spans="1:16" x14ac:dyDescent="0.55000000000000004">
      <c r="A154" s="26">
        <v>32</v>
      </c>
      <c r="B154" s="26" t="s">
        <v>5</v>
      </c>
      <c r="C154" s="26" t="s">
        <v>766</v>
      </c>
      <c r="D154" s="15" t="str">
        <f t="shared" si="2"/>
        <v>2</v>
      </c>
      <c r="E154" s="12">
        <v>141.211703</v>
      </c>
      <c r="F154" s="20">
        <v>40.616931000000001</v>
      </c>
      <c r="G154" s="19"/>
      <c r="I154" s="20" t="s">
        <v>63</v>
      </c>
      <c r="K154" s="20"/>
      <c r="L154" s="21"/>
      <c r="M154" s="32" t="s">
        <v>289</v>
      </c>
      <c r="N154" s="21"/>
      <c r="P154" s="70"/>
    </row>
    <row r="155" spans="1:16" x14ac:dyDescent="0.55000000000000004">
      <c r="A155" s="26">
        <v>22</v>
      </c>
      <c r="B155" s="26" t="s">
        <v>3</v>
      </c>
      <c r="C155" s="26" t="s">
        <v>765</v>
      </c>
      <c r="D155" s="15" t="str">
        <f t="shared" si="2"/>
        <v>2</v>
      </c>
      <c r="E155" s="12">
        <v>141.20997499999999</v>
      </c>
      <c r="F155" s="20">
        <v>40.619145000000003</v>
      </c>
      <c r="G155" s="19"/>
      <c r="I155" s="20" t="s">
        <v>63</v>
      </c>
      <c r="K155" s="20"/>
      <c r="L155" s="21"/>
      <c r="M155" s="32" t="s">
        <v>289</v>
      </c>
      <c r="N155" s="21"/>
      <c r="P155" s="70"/>
    </row>
    <row r="156" spans="1:16" x14ac:dyDescent="0.55000000000000004">
      <c r="A156" s="26">
        <v>12</v>
      </c>
      <c r="B156" s="26" t="s">
        <v>1270</v>
      </c>
      <c r="C156" s="26" t="s">
        <v>764</v>
      </c>
      <c r="D156" s="15" t="str">
        <f t="shared" si="2"/>
        <v>2</v>
      </c>
      <c r="E156" s="12">
        <v>141.210408</v>
      </c>
      <c r="F156" s="20">
        <v>40.622163999999998</v>
      </c>
      <c r="G156" s="19"/>
      <c r="I156" s="20" t="s">
        <v>291</v>
      </c>
      <c r="K156" s="20"/>
      <c r="L156" s="21"/>
      <c r="M156" s="32" t="s">
        <v>289</v>
      </c>
      <c r="N156" s="21"/>
      <c r="P156" s="70"/>
    </row>
    <row r="157" spans="1:16" x14ac:dyDescent="0.55000000000000004">
      <c r="A157" s="26">
        <v>861</v>
      </c>
      <c r="B157" s="26" t="s">
        <v>64</v>
      </c>
      <c r="C157" s="26" t="s">
        <v>775</v>
      </c>
      <c r="D157" s="15" t="str">
        <f t="shared" si="2"/>
        <v>1</v>
      </c>
      <c r="E157" s="12">
        <v>141.24837400000001</v>
      </c>
      <c r="F157" s="20">
        <v>40.613771999999997</v>
      </c>
      <c r="G157" s="19"/>
      <c r="I157" s="20" t="s">
        <v>63</v>
      </c>
      <c r="K157" s="20"/>
      <c r="L157" s="21"/>
      <c r="M157" s="20"/>
      <c r="N157" s="21"/>
      <c r="P157" s="70"/>
    </row>
    <row r="158" spans="1:16" x14ac:dyDescent="0.55000000000000004">
      <c r="A158" s="26">
        <v>871</v>
      </c>
      <c r="B158" s="26" t="s">
        <v>65</v>
      </c>
      <c r="C158" s="26" t="s">
        <v>840</v>
      </c>
      <c r="D158" s="15" t="str">
        <f t="shared" si="2"/>
        <v>1</v>
      </c>
      <c r="E158" s="12">
        <v>141.22410500000001</v>
      </c>
      <c r="F158" s="20">
        <v>40.626818999999998</v>
      </c>
      <c r="G158" s="19"/>
      <c r="I158" s="20" t="s">
        <v>63</v>
      </c>
      <c r="K158" s="20"/>
      <c r="L158" s="21"/>
      <c r="M158" s="20"/>
      <c r="N158" s="21"/>
      <c r="P158" s="70"/>
    </row>
    <row r="159" spans="1:16" x14ac:dyDescent="0.55000000000000004">
      <c r="A159" s="26">
        <v>881</v>
      </c>
      <c r="B159" s="26" t="s">
        <v>66</v>
      </c>
      <c r="C159" s="26" t="s">
        <v>841</v>
      </c>
      <c r="D159" s="15" t="str">
        <f t="shared" si="2"/>
        <v>1</v>
      </c>
      <c r="E159" s="12">
        <v>141.23022499999999</v>
      </c>
      <c r="F159" s="20">
        <v>40.627642000000002</v>
      </c>
      <c r="G159" s="19"/>
      <c r="I159" s="20" t="s">
        <v>63</v>
      </c>
      <c r="K159" s="20"/>
      <c r="L159" s="21"/>
      <c r="M159" s="20"/>
      <c r="N159" s="21"/>
      <c r="P159" s="70"/>
    </row>
    <row r="160" spans="1:16" x14ac:dyDescent="0.55000000000000004">
      <c r="A160" s="26">
        <v>891</v>
      </c>
      <c r="B160" s="26" t="s">
        <v>67</v>
      </c>
      <c r="C160" s="26" t="s">
        <v>842</v>
      </c>
      <c r="D160" s="15" t="str">
        <f t="shared" si="2"/>
        <v>1</v>
      </c>
      <c r="E160" s="12">
        <v>141.23524499999999</v>
      </c>
      <c r="F160" s="20">
        <v>40.628461999999999</v>
      </c>
      <c r="G160" s="19"/>
      <c r="I160" s="20" t="s">
        <v>63</v>
      </c>
      <c r="K160" s="20"/>
      <c r="L160" s="21"/>
      <c r="M160" s="20"/>
      <c r="N160" s="21"/>
      <c r="P160" s="70"/>
    </row>
    <row r="161" spans="1:16" x14ac:dyDescent="0.55000000000000004">
      <c r="A161" s="26">
        <v>901</v>
      </c>
      <c r="B161" s="26" t="s">
        <v>68</v>
      </c>
      <c r="C161" s="26" t="s">
        <v>843</v>
      </c>
      <c r="D161" s="15" t="str">
        <f t="shared" si="2"/>
        <v>1</v>
      </c>
      <c r="E161" s="12">
        <v>141.242311</v>
      </c>
      <c r="F161" s="20">
        <v>40.629727000000003</v>
      </c>
      <c r="G161" s="19"/>
      <c r="I161" s="20" t="s">
        <v>63</v>
      </c>
      <c r="K161" s="20"/>
      <c r="L161" s="21"/>
      <c r="M161" s="20"/>
      <c r="N161" s="21"/>
      <c r="P161" s="70"/>
    </row>
    <row r="162" spans="1:16" x14ac:dyDescent="0.55000000000000004">
      <c r="A162" s="26">
        <v>911</v>
      </c>
      <c r="B162" s="26" t="s">
        <v>69</v>
      </c>
      <c r="C162" s="26" t="s">
        <v>844</v>
      </c>
      <c r="D162" s="15" t="str">
        <f t="shared" si="2"/>
        <v>1</v>
      </c>
      <c r="E162" s="12">
        <v>141.25236899999999</v>
      </c>
      <c r="F162" s="20">
        <v>40.632928999999997</v>
      </c>
      <c r="G162" s="19"/>
      <c r="I162" s="20" t="s">
        <v>63</v>
      </c>
      <c r="K162" s="20"/>
      <c r="L162" s="21"/>
      <c r="M162" s="20"/>
      <c r="N162" s="21"/>
      <c r="P162" s="70"/>
    </row>
    <row r="163" spans="1:16" x14ac:dyDescent="0.55000000000000004">
      <c r="A163" s="26">
        <v>921</v>
      </c>
      <c r="B163" s="26" t="s">
        <v>70</v>
      </c>
      <c r="C163" s="26" t="s">
        <v>875</v>
      </c>
      <c r="D163" s="15" t="str">
        <f t="shared" si="2"/>
        <v>1</v>
      </c>
      <c r="E163" s="12">
        <v>141.25829400000001</v>
      </c>
      <c r="F163" s="20">
        <v>40.634880000000003</v>
      </c>
      <c r="G163" s="19"/>
      <c r="I163" s="20" t="s">
        <v>63</v>
      </c>
      <c r="K163" s="20"/>
      <c r="L163" s="21"/>
      <c r="M163" s="20"/>
      <c r="N163" s="21"/>
      <c r="P163" s="70"/>
    </row>
    <row r="164" spans="1:16" x14ac:dyDescent="0.55000000000000004">
      <c r="A164" s="26">
        <v>931</v>
      </c>
      <c r="B164" s="26" t="s">
        <v>71</v>
      </c>
      <c r="C164" s="26" t="s">
        <v>845</v>
      </c>
      <c r="D164" s="15" t="str">
        <f t="shared" si="2"/>
        <v>1</v>
      </c>
      <c r="E164" s="12">
        <v>141.26705000000001</v>
      </c>
      <c r="F164" s="20">
        <v>40.636966000000001</v>
      </c>
      <c r="G164" s="19"/>
      <c r="I164" s="20" t="s">
        <v>63</v>
      </c>
      <c r="K164" s="20"/>
      <c r="L164" s="21"/>
      <c r="M164" s="20"/>
      <c r="N164" s="21"/>
      <c r="P164" s="70"/>
    </row>
    <row r="165" spans="1:16" x14ac:dyDescent="0.55000000000000004">
      <c r="A165" s="26">
        <v>941</v>
      </c>
      <c r="B165" s="26" t="s">
        <v>72</v>
      </c>
      <c r="C165" s="26" t="s">
        <v>846</v>
      </c>
      <c r="D165" s="15" t="str">
        <f t="shared" si="2"/>
        <v>1</v>
      </c>
      <c r="E165" s="12">
        <v>141.284277</v>
      </c>
      <c r="F165" s="20">
        <v>40.638846999999998</v>
      </c>
      <c r="G165" s="19"/>
      <c r="I165" s="20" t="s">
        <v>63</v>
      </c>
      <c r="K165" s="20"/>
      <c r="L165" s="21"/>
      <c r="M165" s="20"/>
      <c r="N165" s="21"/>
      <c r="P165" s="70"/>
    </row>
    <row r="166" spans="1:16" x14ac:dyDescent="0.55000000000000004">
      <c r="A166" s="26">
        <v>951</v>
      </c>
      <c r="B166" s="26" t="s">
        <v>73</v>
      </c>
      <c r="C166" s="26" t="s">
        <v>847</v>
      </c>
      <c r="D166" s="15" t="str">
        <f t="shared" si="2"/>
        <v>1</v>
      </c>
      <c r="E166" s="12">
        <v>141.29547600000001</v>
      </c>
      <c r="F166" s="20">
        <v>40.639921999999999</v>
      </c>
      <c r="G166" s="19"/>
      <c r="I166" s="20" t="s">
        <v>63</v>
      </c>
      <c r="K166" s="20"/>
      <c r="L166" s="21"/>
      <c r="M166" s="20"/>
      <c r="N166" s="21"/>
      <c r="P166" s="70"/>
    </row>
    <row r="167" spans="1:16" x14ac:dyDescent="0.55000000000000004">
      <c r="A167" s="26">
        <v>961</v>
      </c>
      <c r="B167" s="26" t="s">
        <v>74</v>
      </c>
      <c r="C167" s="26" t="s">
        <v>848</v>
      </c>
      <c r="D167" s="15" t="str">
        <f t="shared" si="2"/>
        <v>1</v>
      </c>
      <c r="E167" s="12">
        <v>141.30332100000001</v>
      </c>
      <c r="F167" s="20">
        <v>40.640751000000002</v>
      </c>
      <c r="G167" s="19"/>
      <c r="I167" s="20" t="s">
        <v>63</v>
      </c>
      <c r="K167" s="20"/>
      <c r="L167" s="21"/>
      <c r="M167" s="20"/>
      <c r="N167" s="21"/>
      <c r="P167" s="70"/>
    </row>
    <row r="168" spans="1:16" x14ac:dyDescent="0.55000000000000004">
      <c r="A168" s="26">
        <v>971</v>
      </c>
      <c r="B168" s="26" t="s">
        <v>75</v>
      </c>
      <c r="C168" s="26" t="s">
        <v>1683</v>
      </c>
      <c r="D168" s="15" t="str">
        <f t="shared" si="2"/>
        <v>1</v>
      </c>
      <c r="E168" s="12">
        <v>141.31897699999999</v>
      </c>
      <c r="F168" s="20">
        <v>40.642848999999998</v>
      </c>
      <c r="G168" s="19"/>
      <c r="I168" s="20" t="s">
        <v>63</v>
      </c>
      <c r="K168" s="20"/>
      <c r="L168" s="21"/>
      <c r="M168" s="20"/>
      <c r="N168" s="21"/>
      <c r="P168" s="70"/>
    </row>
    <row r="169" spans="1:16" x14ac:dyDescent="0.55000000000000004">
      <c r="A169" s="26">
        <v>981</v>
      </c>
      <c r="B169" s="26" t="s">
        <v>76</v>
      </c>
      <c r="C169" s="26" t="s">
        <v>849</v>
      </c>
      <c r="D169" s="15" t="str">
        <f t="shared" si="2"/>
        <v>1</v>
      </c>
      <c r="E169" s="12">
        <v>141.322317</v>
      </c>
      <c r="F169" s="20">
        <v>40.642679000000001</v>
      </c>
      <c r="G169" s="19"/>
      <c r="I169" s="20" t="s">
        <v>63</v>
      </c>
      <c r="K169" s="20"/>
      <c r="L169" s="21"/>
      <c r="M169" s="20"/>
      <c r="N169" s="21"/>
      <c r="P169" s="70"/>
    </row>
    <row r="170" spans="1:16" x14ac:dyDescent="0.55000000000000004">
      <c r="A170" s="26">
        <v>991</v>
      </c>
      <c r="B170" s="26" t="s">
        <v>77</v>
      </c>
      <c r="C170" s="26" t="s">
        <v>850</v>
      </c>
      <c r="D170" s="15" t="str">
        <f t="shared" si="2"/>
        <v>1</v>
      </c>
      <c r="E170" s="12">
        <v>141.326143</v>
      </c>
      <c r="F170" s="20">
        <v>40.642480999999997</v>
      </c>
      <c r="G170" s="19"/>
      <c r="I170" s="20" t="s">
        <v>63</v>
      </c>
      <c r="K170" s="20"/>
      <c r="L170" s="21"/>
      <c r="M170" s="20"/>
      <c r="N170" s="21"/>
      <c r="P170" s="70"/>
    </row>
    <row r="171" spans="1:16" x14ac:dyDescent="0.55000000000000004">
      <c r="A171" s="26">
        <v>1001</v>
      </c>
      <c r="B171" s="26" t="s">
        <v>78</v>
      </c>
      <c r="C171" s="26" t="s">
        <v>851</v>
      </c>
      <c r="D171" s="15" t="str">
        <f t="shared" si="2"/>
        <v>1</v>
      </c>
      <c r="E171" s="12">
        <v>141.33699899999999</v>
      </c>
      <c r="F171" s="20">
        <v>40.643340999999999</v>
      </c>
      <c r="G171" s="19"/>
      <c r="I171" s="20" t="s">
        <v>63</v>
      </c>
      <c r="K171" s="20"/>
      <c r="L171" s="21"/>
      <c r="M171" s="20"/>
      <c r="N171" s="21"/>
      <c r="P171" s="70"/>
    </row>
    <row r="172" spans="1:16" x14ac:dyDescent="0.55000000000000004">
      <c r="A172" s="26">
        <v>1011</v>
      </c>
      <c r="B172" s="26" t="s">
        <v>79</v>
      </c>
      <c r="C172" s="26" t="s">
        <v>852</v>
      </c>
      <c r="D172" s="15" t="str">
        <f t="shared" si="2"/>
        <v>1</v>
      </c>
      <c r="E172" s="12">
        <v>141.342984</v>
      </c>
      <c r="F172" s="20">
        <v>40.649676999999997</v>
      </c>
      <c r="G172" s="19"/>
      <c r="I172" s="20" t="s">
        <v>63</v>
      </c>
      <c r="K172" s="20"/>
      <c r="L172" s="21"/>
      <c r="M172" s="20"/>
      <c r="N172" s="21"/>
      <c r="P172" s="70"/>
    </row>
    <row r="173" spans="1:16" x14ac:dyDescent="0.55000000000000004">
      <c r="A173" s="26">
        <v>1021</v>
      </c>
      <c r="B173" s="26" t="s">
        <v>80</v>
      </c>
      <c r="C173" s="26" t="s">
        <v>1684</v>
      </c>
      <c r="D173" s="15" t="str">
        <f t="shared" si="2"/>
        <v>1</v>
      </c>
      <c r="E173" s="12">
        <v>141.34566100000001</v>
      </c>
      <c r="F173" s="20">
        <v>40.660423999999999</v>
      </c>
      <c r="G173" s="19"/>
      <c r="I173" s="20" t="s">
        <v>63</v>
      </c>
      <c r="K173" s="20"/>
      <c r="L173" s="21"/>
      <c r="M173" s="20"/>
      <c r="N173" s="21"/>
      <c r="P173" s="70"/>
    </row>
    <row r="174" spans="1:16" x14ac:dyDescent="0.55000000000000004">
      <c r="A174" s="26">
        <v>1031</v>
      </c>
      <c r="B174" s="26" t="s">
        <v>81</v>
      </c>
      <c r="C174" s="26" t="s">
        <v>853</v>
      </c>
      <c r="D174" s="15" t="str">
        <f t="shared" si="2"/>
        <v>1</v>
      </c>
      <c r="E174" s="12">
        <v>141.349726</v>
      </c>
      <c r="F174" s="20">
        <v>40.663407999999997</v>
      </c>
      <c r="G174" s="19"/>
      <c r="I174" s="20" t="s">
        <v>63</v>
      </c>
      <c r="K174" s="20"/>
      <c r="L174" s="21"/>
      <c r="M174" s="20"/>
      <c r="N174" s="21"/>
      <c r="P174" s="70"/>
    </row>
    <row r="175" spans="1:16" x14ac:dyDescent="0.55000000000000004">
      <c r="A175" s="26">
        <v>1041</v>
      </c>
      <c r="B175" s="26" t="s">
        <v>736</v>
      </c>
      <c r="C175" s="26" t="s">
        <v>854</v>
      </c>
      <c r="D175" s="15" t="str">
        <f t="shared" si="2"/>
        <v>1</v>
      </c>
      <c r="E175" s="12">
        <v>141.353882</v>
      </c>
      <c r="F175" s="20">
        <v>40.668709</v>
      </c>
      <c r="H175" s="16" t="s">
        <v>412</v>
      </c>
      <c r="I175" s="20" t="s">
        <v>63</v>
      </c>
      <c r="K175" s="20"/>
      <c r="L175" s="21"/>
      <c r="M175" s="20"/>
      <c r="N175" s="21"/>
      <c r="P175" s="71" t="s">
        <v>292</v>
      </c>
    </row>
    <row r="176" spans="1:16" x14ac:dyDescent="0.55000000000000004">
      <c r="A176" s="26">
        <v>1051</v>
      </c>
      <c r="B176" s="26" t="s">
        <v>1841</v>
      </c>
      <c r="C176" s="26" t="s">
        <v>1685</v>
      </c>
      <c r="D176" s="15" t="str">
        <f t="shared" si="2"/>
        <v>1</v>
      </c>
      <c r="E176" s="12">
        <v>141.35419920000001</v>
      </c>
      <c r="F176" s="20">
        <v>40.674267100000002</v>
      </c>
      <c r="G176" s="19"/>
      <c r="I176" s="20" t="s">
        <v>291</v>
      </c>
      <c r="K176" s="20"/>
      <c r="L176" s="21"/>
      <c r="M176" s="20"/>
      <c r="N176" s="21"/>
      <c r="P176" s="70"/>
    </row>
    <row r="177" spans="1:16" x14ac:dyDescent="0.55000000000000004">
      <c r="A177" s="26">
        <v>1061</v>
      </c>
      <c r="B177" s="26" t="s">
        <v>82</v>
      </c>
      <c r="C177" s="26" t="s">
        <v>856</v>
      </c>
      <c r="D177" s="15" t="str">
        <f t="shared" si="2"/>
        <v>1</v>
      </c>
      <c r="E177" s="12">
        <v>141.36079599999999</v>
      </c>
      <c r="F177" s="20">
        <v>40.678991000000003</v>
      </c>
      <c r="G177" s="19"/>
      <c r="I177" s="20" t="s">
        <v>63</v>
      </c>
      <c r="K177" s="20"/>
      <c r="L177" s="21"/>
      <c r="M177" s="20"/>
      <c r="N177" s="21"/>
      <c r="P177" s="70"/>
    </row>
    <row r="178" spans="1:16" x14ac:dyDescent="0.55000000000000004">
      <c r="A178" s="26">
        <v>1071</v>
      </c>
      <c r="B178" s="26" t="s">
        <v>83</v>
      </c>
      <c r="C178" s="26" t="s">
        <v>857</v>
      </c>
      <c r="D178" s="15" t="str">
        <f t="shared" si="2"/>
        <v>1</v>
      </c>
      <c r="E178" s="12">
        <v>141.36168499999999</v>
      </c>
      <c r="F178" s="20">
        <v>40.680196000000002</v>
      </c>
      <c r="G178" s="19"/>
      <c r="I178" s="20" t="s">
        <v>63</v>
      </c>
      <c r="K178" s="20"/>
      <c r="L178" s="21"/>
      <c r="M178" s="20"/>
      <c r="N178" s="21"/>
      <c r="P178" s="70"/>
    </row>
    <row r="179" spans="1:16" x14ac:dyDescent="0.55000000000000004">
      <c r="A179" s="26">
        <v>1081</v>
      </c>
      <c r="B179" s="26" t="s">
        <v>84</v>
      </c>
      <c r="C179" s="26" t="s">
        <v>858</v>
      </c>
      <c r="D179" s="15" t="str">
        <f t="shared" si="2"/>
        <v>1</v>
      </c>
      <c r="E179" s="12">
        <v>141.363786</v>
      </c>
      <c r="F179" s="20">
        <v>40.682732999999999</v>
      </c>
      <c r="G179" s="19"/>
      <c r="I179" s="20" t="s">
        <v>63</v>
      </c>
      <c r="K179" s="20"/>
      <c r="L179" s="21"/>
      <c r="M179" s="20"/>
      <c r="N179" s="21"/>
      <c r="P179" s="70"/>
    </row>
    <row r="180" spans="1:16" x14ac:dyDescent="0.55000000000000004">
      <c r="A180" s="26">
        <v>1091</v>
      </c>
      <c r="B180" s="26" t="s">
        <v>85</v>
      </c>
      <c r="C180" s="26" t="s">
        <v>859</v>
      </c>
      <c r="D180" s="15" t="str">
        <f t="shared" si="2"/>
        <v>1</v>
      </c>
      <c r="E180" s="12">
        <v>141.365464</v>
      </c>
      <c r="F180" s="20">
        <v>40.684697999999997</v>
      </c>
      <c r="G180" s="19"/>
      <c r="I180" s="20" t="s">
        <v>63</v>
      </c>
      <c r="K180" s="20"/>
      <c r="L180" s="21"/>
      <c r="M180" s="20"/>
      <c r="N180" s="21"/>
      <c r="P180" s="70"/>
    </row>
    <row r="181" spans="1:16" x14ac:dyDescent="0.55000000000000004">
      <c r="A181" s="26">
        <v>1101</v>
      </c>
      <c r="B181" s="26" t="s">
        <v>86</v>
      </c>
      <c r="C181" s="26" t="s">
        <v>491</v>
      </c>
      <c r="D181" s="15" t="str">
        <f t="shared" si="2"/>
        <v>1</v>
      </c>
      <c r="E181" s="12">
        <v>141.36661000000001</v>
      </c>
      <c r="F181" s="20">
        <v>40.684857999999998</v>
      </c>
      <c r="G181" s="19"/>
      <c r="I181" s="20" t="s">
        <v>63</v>
      </c>
      <c r="K181" s="20"/>
      <c r="L181" s="21"/>
      <c r="M181" s="20"/>
      <c r="N181" s="21"/>
      <c r="P181" s="70"/>
    </row>
    <row r="182" spans="1:16" x14ac:dyDescent="0.55000000000000004">
      <c r="A182" s="26">
        <v>1111</v>
      </c>
      <c r="B182" s="26" t="s">
        <v>737</v>
      </c>
      <c r="C182" s="26" t="s">
        <v>860</v>
      </c>
      <c r="D182" s="15" t="str">
        <f t="shared" si="2"/>
        <v>1</v>
      </c>
      <c r="E182" s="12">
        <v>141.369574</v>
      </c>
      <c r="F182" s="20">
        <v>40.683351000000002</v>
      </c>
      <c r="H182" s="16" t="s">
        <v>412</v>
      </c>
      <c r="I182" s="20" t="s">
        <v>63</v>
      </c>
      <c r="K182" s="20"/>
      <c r="L182" s="21"/>
      <c r="M182" s="20"/>
      <c r="N182" s="21"/>
      <c r="P182" s="71" t="s">
        <v>1205</v>
      </c>
    </row>
    <row r="183" spans="1:16" x14ac:dyDescent="0.55000000000000004">
      <c r="A183" s="26">
        <v>1121</v>
      </c>
      <c r="B183" s="26" t="s">
        <v>87</v>
      </c>
      <c r="C183" s="26" t="s">
        <v>861</v>
      </c>
      <c r="D183" s="15" t="str">
        <f t="shared" si="2"/>
        <v>1</v>
      </c>
      <c r="E183" s="12">
        <v>141.361536</v>
      </c>
      <c r="F183" s="20">
        <v>40.678398000000001</v>
      </c>
      <c r="G183" s="19"/>
      <c r="I183" s="20" t="s">
        <v>63</v>
      </c>
      <c r="K183" s="20"/>
      <c r="L183" s="21"/>
      <c r="M183" s="20"/>
      <c r="N183" s="21"/>
      <c r="P183" s="70"/>
    </row>
    <row r="184" spans="1:16" x14ac:dyDescent="0.55000000000000004">
      <c r="A184" s="26">
        <v>1131</v>
      </c>
      <c r="B184" s="26" t="s">
        <v>88</v>
      </c>
      <c r="C184" s="26" t="s">
        <v>862</v>
      </c>
      <c r="D184" s="15" t="str">
        <f t="shared" si="2"/>
        <v>1</v>
      </c>
      <c r="E184" s="12">
        <v>141.36514700000001</v>
      </c>
      <c r="F184" s="20">
        <v>40.680048999999997</v>
      </c>
      <c r="G184" s="19"/>
      <c r="I184" s="20" t="s">
        <v>63</v>
      </c>
      <c r="K184" s="20"/>
      <c r="L184" s="21"/>
      <c r="M184" s="20"/>
      <c r="N184" s="21"/>
      <c r="P184" s="70"/>
    </row>
    <row r="185" spans="1:16" x14ac:dyDescent="0.55000000000000004">
      <c r="A185" s="26">
        <v>1141</v>
      </c>
      <c r="B185" s="26" t="s">
        <v>89</v>
      </c>
      <c r="C185" s="26" t="s">
        <v>1686</v>
      </c>
      <c r="D185" s="15" t="str">
        <f t="shared" si="2"/>
        <v>1</v>
      </c>
      <c r="E185" s="12">
        <v>141.370249</v>
      </c>
      <c r="F185" s="20">
        <v>40.680683000000002</v>
      </c>
      <c r="G185" s="19"/>
      <c r="H185" s="16" t="s">
        <v>412</v>
      </c>
      <c r="I185" s="20" t="s">
        <v>63</v>
      </c>
      <c r="K185" s="20"/>
      <c r="L185" s="21"/>
      <c r="M185" s="20"/>
      <c r="N185" s="21"/>
      <c r="P185" s="70"/>
    </row>
    <row r="186" spans="1:16" x14ac:dyDescent="0.55000000000000004">
      <c r="A186" s="26">
        <v>1151</v>
      </c>
      <c r="B186" s="26" t="s">
        <v>738</v>
      </c>
      <c r="C186" s="26" t="s">
        <v>1687</v>
      </c>
      <c r="D186" s="15" t="str">
        <f t="shared" si="2"/>
        <v>1</v>
      </c>
      <c r="E186" s="12">
        <v>141.369013</v>
      </c>
      <c r="F186" s="20">
        <v>40.679102999999998</v>
      </c>
      <c r="G186" s="19"/>
      <c r="H186" s="16" t="s">
        <v>412</v>
      </c>
      <c r="I186" s="20" t="s">
        <v>63</v>
      </c>
      <c r="K186" s="20"/>
      <c r="L186" s="21"/>
      <c r="M186" s="20"/>
      <c r="N186" s="21"/>
      <c r="P186" s="70"/>
    </row>
    <row r="187" spans="1:16" x14ac:dyDescent="0.55000000000000004">
      <c r="A187" s="26">
        <v>1161</v>
      </c>
      <c r="B187" s="26" t="s">
        <v>90</v>
      </c>
      <c r="C187" s="26" t="s">
        <v>863</v>
      </c>
      <c r="D187" s="15" t="str">
        <f t="shared" si="2"/>
        <v>1</v>
      </c>
      <c r="E187" s="12">
        <v>141.37090699999999</v>
      </c>
      <c r="F187" s="20">
        <v>40.678080999999999</v>
      </c>
      <c r="I187" s="20" t="s">
        <v>63</v>
      </c>
      <c r="K187" s="20"/>
      <c r="L187" s="21"/>
      <c r="M187" s="20"/>
      <c r="N187" s="21"/>
      <c r="P187" s="72" t="s">
        <v>294</v>
      </c>
    </row>
    <row r="188" spans="1:16" x14ac:dyDescent="0.55000000000000004">
      <c r="A188" s="26">
        <v>1171</v>
      </c>
      <c r="B188" s="26" t="s">
        <v>91</v>
      </c>
      <c r="C188" s="26" t="s">
        <v>1688</v>
      </c>
      <c r="D188" s="15" t="str">
        <f t="shared" si="2"/>
        <v>1</v>
      </c>
      <c r="E188" s="12">
        <v>141.22054</v>
      </c>
      <c r="F188" s="20">
        <v>40.603577000000001</v>
      </c>
      <c r="G188" s="19"/>
      <c r="I188" s="20" t="s">
        <v>63</v>
      </c>
      <c r="K188" s="20"/>
      <c r="L188" s="21"/>
      <c r="M188" s="20"/>
      <c r="N188" s="21"/>
      <c r="P188" s="70"/>
    </row>
    <row r="189" spans="1:16" x14ac:dyDescent="0.55000000000000004">
      <c r="A189" s="26">
        <v>1181</v>
      </c>
      <c r="B189" s="26" t="s">
        <v>92</v>
      </c>
      <c r="C189" s="26" t="s">
        <v>864</v>
      </c>
      <c r="D189" s="15" t="str">
        <f t="shared" si="2"/>
        <v>1</v>
      </c>
      <c r="E189" s="12">
        <v>141.22065499999999</v>
      </c>
      <c r="F189" s="20">
        <v>40.605519000000001</v>
      </c>
      <c r="G189" s="19"/>
      <c r="I189" s="20" t="s">
        <v>63</v>
      </c>
      <c r="K189" s="20"/>
      <c r="L189" s="21"/>
      <c r="M189" s="17" t="s">
        <v>1</v>
      </c>
      <c r="N189" s="21"/>
      <c r="P189" s="70"/>
    </row>
    <row r="190" spans="1:16" x14ac:dyDescent="0.55000000000000004">
      <c r="A190" s="26">
        <v>1191</v>
      </c>
      <c r="B190" s="26" t="s">
        <v>93</v>
      </c>
      <c r="C190" s="26" t="s">
        <v>865</v>
      </c>
      <c r="D190" s="15" t="str">
        <f t="shared" si="2"/>
        <v>1</v>
      </c>
      <c r="E190" s="12">
        <v>141.219447</v>
      </c>
      <c r="F190" s="20">
        <v>40.607059999999997</v>
      </c>
      <c r="G190" s="19"/>
      <c r="I190" s="20" t="s">
        <v>63</v>
      </c>
      <c r="K190" s="20"/>
      <c r="L190" s="21"/>
      <c r="M190" s="17" t="s">
        <v>1</v>
      </c>
      <c r="N190" s="21"/>
      <c r="P190" s="70"/>
    </row>
    <row r="191" spans="1:16" x14ac:dyDescent="0.55000000000000004">
      <c r="A191" s="26">
        <v>1201</v>
      </c>
      <c r="B191" s="26" t="s">
        <v>94</v>
      </c>
      <c r="C191" s="26" t="s">
        <v>866</v>
      </c>
      <c r="D191" s="15" t="str">
        <f t="shared" si="2"/>
        <v>1</v>
      </c>
      <c r="E191" s="12">
        <v>141.21853100000001</v>
      </c>
      <c r="F191" s="20">
        <v>40.608240000000002</v>
      </c>
      <c r="G191" s="19"/>
      <c r="I191" s="20" t="s">
        <v>63</v>
      </c>
      <c r="K191" s="20"/>
      <c r="L191" s="21"/>
      <c r="M191" s="17" t="s">
        <v>1</v>
      </c>
      <c r="N191" s="21"/>
      <c r="P191" s="70"/>
    </row>
    <row r="192" spans="1:16" x14ac:dyDescent="0.55000000000000004">
      <c r="A192" s="26">
        <v>1211</v>
      </c>
      <c r="B192" s="26" t="s">
        <v>95</v>
      </c>
      <c r="C192" s="26" t="s">
        <v>867</v>
      </c>
      <c r="D192" s="15" t="str">
        <f t="shared" si="2"/>
        <v>1</v>
      </c>
      <c r="E192" s="12">
        <v>141.3487887</v>
      </c>
      <c r="F192" s="20">
        <v>40.668820799999999</v>
      </c>
      <c r="G192" s="19"/>
      <c r="I192" s="20" t="s">
        <v>63</v>
      </c>
      <c r="K192" s="20"/>
      <c r="L192" s="21"/>
      <c r="M192" s="20"/>
      <c r="N192" s="21"/>
      <c r="P192" s="70"/>
    </row>
    <row r="193" spans="1:16" x14ac:dyDescent="0.55000000000000004">
      <c r="A193" s="26">
        <v>992</v>
      </c>
      <c r="B193" s="26" t="s">
        <v>77</v>
      </c>
      <c r="C193" s="26" t="s">
        <v>850</v>
      </c>
      <c r="D193" s="15" t="str">
        <f t="shared" si="2"/>
        <v>2</v>
      </c>
      <c r="E193" s="12">
        <v>141.32561100000001</v>
      </c>
      <c r="F193" s="20">
        <v>40.642118000000004</v>
      </c>
      <c r="G193" s="19"/>
      <c r="I193" s="20" t="s">
        <v>63</v>
      </c>
      <c r="K193" s="20"/>
      <c r="L193" s="21"/>
      <c r="M193" s="20"/>
      <c r="N193" s="21"/>
      <c r="P193" s="70"/>
    </row>
    <row r="194" spans="1:16" x14ac:dyDescent="0.55000000000000004">
      <c r="A194" s="26">
        <v>1221</v>
      </c>
      <c r="B194" s="26" t="s">
        <v>96</v>
      </c>
      <c r="C194" s="26" t="s">
        <v>868</v>
      </c>
      <c r="D194" s="15" t="str">
        <f t="shared" si="2"/>
        <v>1</v>
      </c>
      <c r="E194" s="12">
        <v>141.328183</v>
      </c>
      <c r="F194" s="20">
        <v>40.617710000000002</v>
      </c>
      <c r="G194" s="19"/>
      <c r="I194" s="20" t="s">
        <v>63</v>
      </c>
      <c r="K194" s="20"/>
      <c r="L194" s="21"/>
      <c r="M194" s="20"/>
      <c r="N194" s="21"/>
      <c r="P194" s="70"/>
    </row>
    <row r="195" spans="1:16" x14ac:dyDescent="0.55000000000000004">
      <c r="A195" s="26">
        <v>1231</v>
      </c>
      <c r="B195" s="26" t="s">
        <v>372</v>
      </c>
      <c r="C195" s="26" t="s">
        <v>869</v>
      </c>
      <c r="D195" s="15" t="str">
        <f t="shared" ref="D195:D258" si="3">RIGHT(A195,1)</f>
        <v>1</v>
      </c>
      <c r="E195" s="12">
        <v>141.20726300000001</v>
      </c>
      <c r="F195" s="20">
        <v>40.60069</v>
      </c>
      <c r="G195" s="19"/>
      <c r="I195" s="20" t="s">
        <v>63</v>
      </c>
      <c r="K195" s="20"/>
      <c r="L195" s="21"/>
      <c r="M195" s="20"/>
      <c r="N195" s="21"/>
      <c r="P195" s="70"/>
    </row>
    <row r="196" spans="1:16" x14ac:dyDescent="0.55000000000000004">
      <c r="A196" s="26">
        <v>1241</v>
      </c>
      <c r="B196" s="26" t="s">
        <v>97</v>
      </c>
      <c r="C196" s="26" t="s">
        <v>870</v>
      </c>
      <c r="D196" s="15" t="str">
        <f t="shared" si="3"/>
        <v>1</v>
      </c>
      <c r="E196" s="12">
        <v>141.21041</v>
      </c>
      <c r="F196" s="20">
        <v>40.602412000000001</v>
      </c>
      <c r="G196" s="19"/>
      <c r="I196" s="20" t="s">
        <v>63</v>
      </c>
      <c r="K196" s="20"/>
      <c r="L196" s="21"/>
      <c r="M196" s="20"/>
      <c r="N196" s="21"/>
      <c r="P196" s="70"/>
    </row>
    <row r="197" spans="1:16" x14ac:dyDescent="0.55000000000000004">
      <c r="A197" s="26">
        <v>1251</v>
      </c>
      <c r="B197" s="26" t="s">
        <v>98</v>
      </c>
      <c r="C197" s="26" t="s">
        <v>871</v>
      </c>
      <c r="D197" s="15" t="str">
        <f t="shared" si="3"/>
        <v>1</v>
      </c>
      <c r="E197" s="12">
        <v>141.21264600000001</v>
      </c>
      <c r="F197" s="20">
        <v>40.603358999999998</v>
      </c>
      <c r="G197" s="19"/>
      <c r="I197" s="20" t="s">
        <v>63</v>
      </c>
      <c r="K197" s="20"/>
      <c r="L197" s="21"/>
      <c r="M197" s="20"/>
      <c r="N197" s="21"/>
      <c r="P197" s="70"/>
    </row>
    <row r="198" spans="1:16" x14ac:dyDescent="0.55000000000000004">
      <c r="A198" s="26">
        <v>1261</v>
      </c>
      <c r="B198" s="26" t="s">
        <v>99</v>
      </c>
      <c r="C198" s="26" t="s">
        <v>872</v>
      </c>
      <c r="D198" s="15" t="str">
        <f t="shared" si="3"/>
        <v>1</v>
      </c>
      <c r="E198" s="12">
        <v>141.215295</v>
      </c>
      <c r="F198" s="20">
        <v>40.604565999999998</v>
      </c>
      <c r="G198" s="19"/>
      <c r="I198" s="20" t="s">
        <v>63</v>
      </c>
      <c r="K198" s="20"/>
      <c r="L198" s="21"/>
      <c r="M198" s="20"/>
      <c r="N198" s="21"/>
      <c r="P198" s="70"/>
    </row>
    <row r="199" spans="1:16" x14ac:dyDescent="0.55000000000000004">
      <c r="A199" s="26">
        <v>1271</v>
      </c>
      <c r="B199" s="26" t="s">
        <v>100</v>
      </c>
      <c r="C199" s="26" t="s">
        <v>873</v>
      </c>
      <c r="D199" s="15" t="str">
        <f t="shared" si="3"/>
        <v>1</v>
      </c>
      <c r="E199" s="12">
        <v>141.218221</v>
      </c>
      <c r="F199" s="20">
        <v>40.606504000000001</v>
      </c>
      <c r="G199" s="19"/>
      <c r="I199" s="20" t="s">
        <v>63</v>
      </c>
      <c r="K199" s="20"/>
      <c r="L199" s="21"/>
      <c r="M199" s="20"/>
      <c r="N199" s="21"/>
      <c r="P199" s="70"/>
    </row>
    <row r="200" spans="1:16" x14ac:dyDescent="0.55000000000000004">
      <c r="A200" s="26">
        <v>1281</v>
      </c>
      <c r="B200" s="26" t="s">
        <v>101</v>
      </c>
      <c r="C200" s="26" t="s">
        <v>874</v>
      </c>
      <c r="D200" s="15" t="str">
        <f t="shared" si="3"/>
        <v>1</v>
      </c>
      <c r="E200" s="12">
        <v>141.21633700000001</v>
      </c>
      <c r="F200" s="20">
        <v>40.608922999999997</v>
      </c>
      <c r="G200" s="19"/>
      <c r="I200" s="20" t="s">
        <v>63</v>
      </c>
      <c r="K200" s="20"/>
      <c r="L200" s="21"/>
      <c r="M200" s="20"/>
      <c r="N200" s="21"/>
      <c r="P200" s="70"/>
    </row>
    <row r="201" spans="1:16" x14ac:dyDescent="0.55000000000000004">
      <c r="A201" s="26">
        <v>1112</v>
      </c>
      <c r="B201" s="26" t="s">
        <v>737</v>
      </c>
      <c r="C201" s="26" t="s">
        <v>860</v>
      </c>
      <c r="D201" s="15" t="str">
        <f t="shared" si="3"/>
        <v>2</v>
      </c>
      <c r="E201" s="12">
        <v>141.369688</v>
      </c>
      <c r="F201" s="20">
        <v>40.683089000000002</v>
      </c>
      <c r="G201" s="19"/>
      <c r="H201" s="16" t="s">
        <v>413</v>
      </c>
      <c r="I201" s="33"/>
      <c r="K201" s="20"/>
      <c r="L201" s="21"/>
      <c r="M201" s="20"/>
      <c r="N201" s="21"/>
      <c r="P201" s="70"/>
    </row>
    <row r="202" spans="1:16" x14ac:dyDescent="0.55000000000000004">
      <c r="A202" s="26">
        <v>1291</v>
      </c>
      <c r="B202" s="26" t="s">
        <v>1570</v>
      </c>
      <c r="C202" s="26" t="s">
        <v>489</v>
      </c>
      <c r="D202" s="15" t="str">
        <f t="shared" si="3"/>
        <v>1</v>
      </c>
      <c r="E202" s="12">
        <v>141.36785499999999</v>
      </c>
      <c r="F202" s="20">
        <v>40.682912999999999</v>
      </c>
      <c r="G202" s="19"/>
      <c r="H202" s="16" t="s">
        <v>413</v>
      </c>
      <c r="I202" s="33"/>
      <c r="K202" s="20"/>
      <c r="L202" s="21"/>
      <c r="M202" s="20"/>
      <c r="N202" s="21"/>
      <c r="P202" s="70"/>
    </row>
    <row r="203" spans="1:16" x14ac:dyDescent="0.55000000000000004">
      <c r="A203" s="26">
        <v>1132</v>
      </c>
      <c r="B203" s="26" t="s">
        <v>88</v>
      </c>
      <c r="C203" s="26" t="s">
        <v>862</v>
      </c>
      <c r="D203" s="15" t="str">
        <f t="shared" si="3"/>
        <v>2</v>
      </c>
      <c r="E203" s="12">
        <v>141.36637300000001</v>
      </c>
      <c r="F203" s="20">
        <v>40.681235000000001</v>
      </c>
      <c r="G203" s="19"/>
      <c r="H203" s="16" t="s">
        <v>413</v>
      </c>
      <c r="K203" s="20"/>
      <c r="L203" s="21"/>
      <c r="M203" s="20"/>
      <c r="N203" s="21"/>
      <c r="P203" s="70"/>
    </row>
    <row r="204" spans="1:16" x14ac:dyDescent="0.55000000000000004">
      <c r="A204" s="26">
        <v>1122</v>
      </c>
      <c r="B204" s="26" t="s">
        <v>87</v>
      </c>
      <c r="C204" s="26" t="s">
        <v>861</v>
      </c>
      <c r="D204" s="15" t="str">
        <f t="shared" si="3"/>
        <v>2</v>
      </c>
      <c r="E204" s="12">
        <v>141.360815</v>
      </c>
      <c r="F204" s="20">
        <v>40.678258999999997</v>
      </c>
      <c r="G204" s="19"/>
      <c r="H204" s="16" t="s">
        <v>412</v>
      </c>
      <c r="K204" s="20"/>
      <c r="L204" s="21"/>
      <c r="M204" s="20"/>
      <c r="N204" s="21"/>
      <c r="P204" s="70"/>
    </row>
    <row r="205" spans="1:16" x14ac:dyDescent="0.55000000000000004">
      <c r="A205" s="26">
        <v>1052</v>
      </c>
      <c r="B205" s="26" t="s">
        <v>1841</v>
      </c>
      <c r="C205" s="26" t="s">
        <v>1685</v>
      </c>
      <c r="D205" s="15" t="str">
        <f t="shared" si="3"/>
        <v>2</v>
      </c>
      <c r="E205" s="12">
        <v>141.35322600000001</v>
      </c>
      <c r="F205" s="20">
        <v>40.673996000000002</v>
      </c>
      <c r="H205" s="16" t="s">
        <v>412</v>
      </c>
      <c r="K205" s="20"/>
      <c r="L205" s="21"/>
      <c r="M205" s="20"/>
      <c r="N205" s="21"/>
      <c r="P205" s="71" t="s">
        <v>295</v>
      </c>
    </row>
    <row r="206" spans="1:16" x14ac:dyDescent="0.55000000000000004">
      <c r="A206" s="26">
        <v>1042</v>
      </c>
      <c r="B206" s="26" t="s">
        <v>736</v>
      </c>
      <c r="C206" s="26" t="s">
        <v>854</v>
      </c>
      <c r="D206" s="15" t="str">
        <f t="shared" si="3"/>
        <v>2</v>
      </c>
      <c r="E206" s="12">
        <v>141.35394099999999</v>
      </c>
      <c r="F206" s="20">
        <v>40.668567000000003</v>
      </c>
      <c r="G206" s="19"/>
      <c r="H206" s="16" t="s">
        <v>412</v>
      </c>
      <c r="K206" s="20"/>
      <c r="L206" s="21"/>
      <c r="M206" s="20"/>
      <c r="N206" s="21"/>
      <c r="P206" s="70"/>
    </row>
    <row r="207" spans="1:16" x14ac:dyDescent="0.55000000000000004">
      <c r="A207" s="26">
        <v>1032</v>
      </c>
      <c r="B207" s="26" t="s">
        <v>81</v>
      </c>
      <c r="C207" s="26" t="s">
        <v>853</v>
      </c>
      <c r="D207" s="15" t="str">
        <f t="shared" si="3"/>
        <v>2</v>
      </c>
      <c r="E207" s="12">
        <v>141.34907100000001</v>
      </c>
      <c r="F207" s="20">
        <v>40.663072</v>
      </c>
      <c r="G207" s="19"/>
      <c r="H207" s="16" t="s">
        <v>412</v>
      </c>
      <c r="K207" s="20"/>
      <c r="L207" s="21"/>
      <c r="M207" s="20"/>
      <c r="N207" s="21"/>
      <c r="P207" s="70"/>
    </row>
    <row r="208" spans="1:16" x14ac:dyDescent="0.55000000000000004">
      <c r="A208" s="26">
        <v>1022</v>
      </c>
      <c r="B208" s="26" t="s">
        <v>80</v>
      </c>
      <c r="C208" s="26" t="s">
        <v>1684</v>
      </c>
      <c r="D208" s="15" t="str">
        <f t="shared" si="3"/>
        <v>2</v>
      </c>
      <c r="E208" s="12">
        <v>141.34594799999999</v>
      </c>
      <c r="F208" s="20">
        <v>40.660572000000002</v>
      </c>
      <c r="G208" s="19"/>
      <c r="H208" s="16" t="s">
        <v>412</v>
      </c>
      <c r="K208" s="20"/>
      <c r="L208" s="21"/>
      <c r="M208" s="20"/>
      <c r="N208" s="21"/>
      <c r="P208" s="70"/>
    </row>
    <row r="209" spans="1:16" x14ac:dyDescent="0.55000000000000004">
      <c r="A209" s="26">
        <v>1012</v>
      </c>
      <c r="B209" s="26" t="s">
        <v>79</v>
      </c>
      <c r="C209" s="26" t="s">
        <v>852</v>
      </c>
      <c r="D209" s="15" t="str">
        <f t="shared" si="3"/>
        <v>2</v>
      </c>
      <c r="E209" s="12">
        <v>141.34307999999999</v>
      </c>
      <c r="F209" s="20">
        <v>40.649617999999997</v>
      </c>
      <c r="G209" s="19"/>
      <c r="H209" s="16" t="s">
        <v>412</v>
      </c>
      <c r="K209" s="20"/>
      <c r="L209" s="21"/>
      <c r="M209" s="20"/>
      <c r="N209" s="21"/>
      <c r="P209" s="70"/>
    </row>
    <row r="210" spans="1:16" x14ac:dyDescent="0.55000000000000004">
      <c r="A210" s="26">
        <v>1002</v>
      </c>
      <c r="B210" s="26" t="s">
        <v>78</v>
      </c>
      <c r="C210" s="26" t="s">
        <v>851</v>
      </c>
      <c r="D210" s="15" t="str">
        <f t="shared" si="3"/>
        <v>2</v>
      </c>
      <c r="E210" s="12">
        <v>141.33685199999999</v>
      </c>
      <c r="F210" s="20">
        <v>40.643219000000002</v>
      </c>
      <c r="G210" s="19"/>
      <c r="H210" s="16" t="s">
        <v>412</v>
      </c>
      <c r="K210" s="20"/>
      <c r="L210" s="21"/>
      <c r="M210" s="20"/>
      <c r="N210" s="21"/>
      <c r="P210" s="70"/>
    </row>
    <row r="211" spans="1:16" x14ac:dyDescent="0.55000000000000004">
      <c r="A211" s="26">
        <v>993</v>
      </c>
      <c r="B211" s="26" t="s">
        <v>77</v>
      </c>
      <c r="C211" s="26" t="s">
        <v>850</v>
      </c>
      <c r="D211" s="15" t="str">
        <f t="shared" si="3"/>
        <v>3</v>
      </c>
      <c r="E211" s="12">
        <v>141.32583099999999</v>
      </c>
      <c r="F211" s="20">
        <v>40.642440999999998</v>
      </c>
      <c r="G211" s="19"/>
      <c r="H211" s="16" t="s">
        <v>412</v>
      </c>
      <c r="K211" s="20"/>
      <c r="L211" s="21"/>
      <c r="M211" s="20"/>
      <c r="N211" s="21"/>
      <c r="P211" s="70"/>
    </row>
    <row r="212" spans="1:16" x14ac:dyDescent="0.55000000000000004">
      <c r="A212" s="26">
        <v>982</v>
      </c>
      <c r="B212" s="26" t="s">
        <v>76</v>
      </c>
      <c r="C212" s="26" t="s">
        <v>849</v>
      </c>
      <c r="D212" s="15" t="str">
        <f t="shared" si="3"/>
        <v>2</v>
      </c>
      <c r="E212" s="12">
        <v>141.32231999999999</v>
      </c>
      <c r="F212" s="20">
        <v>40.642626</v>
      </c>
      <c r="G212" s="19"/>
      <c r="H212" s="16" t="s">
        <v>412</v>
      </c>
      <c r="K212" s="20"/>
      <c r="L212" s="21"/>
      <c r="M212" s="20"/>
      <c r="N212" s="21"/>
      <c r="P212" s="70"/>
    </row>
    <row r="213" spans="1:16" x14ac:dyDescent="0.55000000000000004">
      <c r="A213" s="26">
        <v>972</v>
      </c>
      <c r="B213" s="26" t="s">
        <v>75</v>
      </c>
      <c r="C213" s="26" t="s">
        <v>1683</v>
      </c>
      <c r="D213" s="15" t="str">
        <f t="shared" si="3"/>
        <v>2</v>
      </c>
      <c r="E213" s="12">
        <v>141.31859299999999</v>
      </c>
      <c r="F213" s="20">
        <v>40.642789999999998</v>
      </c>
      <c r="G213" s="19"/>
      <c r="H213" s="16" t="s">
        <v>412</v>
      </c>
      <c r="K213" s="20"/>
      <c r="L213" s="21"/>
      <c r="M213" s="20"/>
      <c r="N213" s="21"/>
      <c r="P213" s="70"/>
    </row>
    <row r="214" spans="1:16" x14ac:dyDescent="0.55000000000000004">
      <c r="A214" s="26">
        <v>962</v>
      </c>
      <c r="B214" s="26" t="s">
        <v>74</v>
      </c>
      <c r="C214" s="26" t="s">
        <v>848</v>
      </c>
      <c r="D214" s="15" t="str">
        <f t="shared" si="3"/>
        <v>2</v>
      </c>
      <c r="E214" s="12">
        <v>141.303428</v>
      </c>
      <c r="F214" s="20">
        <v>40.640709999999999</v>
      </c>
      <c r="G214" s="19"/>
      <c r="H214" s="16" t="s">
        <v>412</v>
      </c>
      <c r="K214" s="20"/>
      <c r="L214" s="21"/>
      <c r="M214" s="20"/>
      <c r="N214" s="21"/>
      <c r="P214" s="70"/>
    </row>
    <row r="215" spans="1:16" x14ac:dyDescent="0.55000000000000004">
      <c r="A215" s="26">
        <v>952</v>
      </c>
      <c r="B215" s="26" t="s">
        <v>73</v>
      </c>
      <c r="C215" s="26" t="s">
        <v>847</v>
      </c>
      <c r="D215" s="15" t="str">
        <f t="shared" si="3"/>
        <v>2</v>
      </c>
      <c r="E215" s="12">
        <v>141.29548299999999</v>
      </c>
      <c r="F215" s="20">
        <v>40.639853000000002</v>
      </c>
      <c r="G215" s="19"/>
      <c r="H215" s="16" t="s">
        <v>412</v>
      </c>
      <c r="K215" s="20"/>
      <c r="L215" s="21"/>
      <c r="M215" s="20"/>
      <c r="N215" s="21"/>
      <c r="P215" s="70"/>
    </row>
    <row r="216" spans="1:16" x14ac:dyDescent="0.55000000000000004">
      <c r="A216" s="26">
        <v>942</v>
      </c>
      <c r="B216" s="26" t="s">
        <v>72</v>
      </c>
      <c r="C216" s="26" t="s">
        <v>846</v>
      </c>
      <c r="D216" s="15" t="str">
        <f t="shared" si="3"/>
        <v>2</v>
      </c>
      <c r="E216" s="12">
        <v>141.28431699999999</v>
      </c>
      <c r="F216" s="20">
        <v>40.638755000000003</v>
      </c>
      <c r="G216" s="19"/>
      <c r="H216" s="27" t="s">
        <v>280</v>
      </c>
      <c r="K216" s="20"/>
      <c r="L216" s="21"/>
      <c r="M216" s="20"/>
      <c r="N216" s="21"/>
      <c r="P216" s="70"/>
    </row>
    <row r="217" spans="1:16" x14ac:dyDescent="0.55000000000000004">
      <c r="A217" s="26">
        <v>932</v>
      </c>
      <c r="B217" s="26" t="s">
        <v>71</v>
      </c>
      <c r="C217" s="26" t="s">
        <v>845</v>
      </c>
      <c r="D217" s="15" t="str">
        <f t="shared" si="3"/>
        <v>2</v>
      </c>
      <c r="E217" s="12">
        <v>141.26649900000001</v>
      </c>
      <c r="F217" s="20">
        <v>40.636794000000002</v>
      </c>
      <c r="G217" s="19"/>
      <c r="H217" s="27" t="s">
        <v>280</v>
      </c>
      <c r="K217" s="20"/>
      <c r="L217" s="21"/>
      <c r="M217" s="20"/>
      <c r="N217" s="21"/>
      <c r="P217" s="70"/>
    </row>
    <row r="218" spans="1:16" x14ac:dyDescent="0.55000000000000004">
      <c r="A218" s="26">
        <v>922</v>
      </c>
      <c r="B218" s="26" t="s">
        <v>70</v>
      </c>
      <c r="C218" s="26" t="s">
        <v>875</v>
      </c>
      <c r="D218" s="15" t="str">
        <f t="shared" si="3"/>
        <v>2</v>
      </c>
      <c r="E218" s="12">
        <v>141.25869599999999</v>
      </c>
      <c r="F218" s="20">
        <v>40.634898999999997</v>
      </c>
      <c r="G218" s="19"/>
      <c r="H218" s="27" t="s">
        <v>280</v>
      </c>
      <c r="K218" s="20"/>
      <c r="L218" s="21"/>
      <c r="M218" s="20"/>
      <c r="N218" s="21"/>
      <c r="P218" s="70"/>
    </row>
    <row r="219" spans="1:16" x14ac:dyDescent="0.55000000000000004">
      <c r="A219" s="26">
        <v>912</v>
      </c>
      <c r="B219" s="26" t="s">
        <v>69</v>
      </c>
      <c r="C219" s="26" t="s">
        <v>844</v>
      </c>
      <c r="D219" s="15" t="str">
        <f t="shared" si="3"/>
        <v>2</v>
      </c>
      <c r="E219" s="12">
        <v>141.25246300000001</v>
      </c>
      <c r="F219" s="20">
        <v>40.632876000000003</v>
      </c>
      <c r="G219" s="19"/>
      <c r="H219" s="27" t="s">
        <v>280</v>
      </c>
      <c r="K219" s="20"/>
      <c r="L219" s="21"/>
      <c r="M219" s="20"/>
      <c r="N219" s="21"/>
      <c r="P219" s="70"/>
    </row>
    <row r="220" spans="1:16" x14ac:dyDescent="0.55000000000000004">
      <c r="A220" s="26">
        <v>902</v>
      </c>
      <c r="B220" s="26" t="s">
        <v>68</v>
      </c>
      <c r="C220" s="26" t="s">
        <v>843</v>
      </c>
      <c r="D220" s="15" t="str">
        <f t="shared" si="3"/>
        <v>2</v>
      </c>
      <c r="E220" s="12">
        <v>141.242322</v>
      </c>
      <c r="F220" s="20">
        <v>40.629652</v>
      </c>
      <c r="G220" s="19"/>
      <c r="H220" s="27" t="s">
        <v>280</v>
      </c>
      <c r="K220" s="20"/>
      <c r="L220" s="21"/>
      <c r="M220" s="20"/>
      <c r="N220" s="21"/>
      <c r="P220" s="70"/>
    </row>
    <row r="221" spans="1:16" x14ac:dyDescent="0.55000000000000004">
      <c r="A221" s="26">
        <v>892</v>
      </c>
      <c r="B221" s="26" t="s">
        <v>67</v>
      </c>
      <c r="C221" s="26" t="s">
        <v>842</v>
      </c>
      <c r="D221" s="15" t="str">
        <f t="shared" si="3"/>
        <v>2</v>
      </c>
      <c r="E221" s="12">
        <v>141.23599300000001</v>
      </c>
      <c r="F221" s="20">
        <v>40.628543999999998</v>
      </c>
      <c r="G221" s="19"/>
      <c r="H221" s="27" t="s">
        <v>280</v>
      </c>
      <c r="K221" s="20"/>
      <c r="L221" s="21"/>
      <c r="M221" s="20"/>
      <c r="N221" s="21"/>
      <c r="P221" s="70"/>
    </row>
    <row r="222" spans="1:16" x14ac:dyDescent="0.55000000000000004">
      <c r="A222" s="26">
        <v>882</v>
      </c>
      <c r="B222" s="26" t="s">
        <v>66</v>
      </c>
      <c r="C222" s="26" t="s">
        <v>841</v>
      </c>
      <c r="D222" s="15" t="str">
        <f t="shared" si="3"/>
        <v>2</v>
      </c>
      <c r="E222" s="12">
        <v>141.22760400000001</v>
      </c>
      <c r="F222" s="20">
        <v>40.627170999999997</v>
      </c>
      <c r="G222" s="19"/>
      <c r="H222" s="27" t="s">
        <v>280</v>
      </c>
      <c r="K222" s="20"/>
      <c r="L222" s="21"/>
      <c r="M222" s="20"/>
      <c r="N222" s="21"/>
      <c r="P222" s="70"/>
    </row>
    <row r="223" spans="1:16" x14ac:dyDescent="0.55000000000000004">
      <c r="A223" s="26">
        <v>872</v>
      </c>
      <c r="B223" s="26" t="s">
        <v>65</v>
      </c>
      <c r="C223" s="26" t="s">
        <v>840</v>
      </c>
      <c r="D223" s="15" t="str">
        <f t="shared" si="3"/>
        <v>2</v>
      </c>
      <c r="E223" s="12">
        <v>141.22405699999999</v>
      </c>
      <c r="F223" s="20">
        <v>40.626725999999998</v>
      </c>
      <c r="G223" s="19"/>
      <c r="H223" s="27" t="s">
        <v>280</v>
      </c>
      <c r="J223" s="16" t="s">
        <v>4</v>
      </c>
      <c r="K223" s="20"/>
      <c r="L223" s="21"/>
      <c r="M223" s="17" t="s">
        <v>1</v>
      </c>
      <c r="N223" s="21"/>
      <c r="P223" s="70"/>
    </row>
    <row r="224" spans="1:16" x14ac:dyDescent="0.55000000000000004">
      <c r="A224" s="26">
        <v>1202</v>
      </c>
      <c r="B224" s="26" t="s">
        <v>94</v>
      </c>
      <c r="C224" s="26" t="s">
        <v>866</v>
      </c>
      <c r="D224" s="15" t="str">
        <f t="shared" si="3"/>
        <v>2</v>
      </c>
      <c r="E224" s="12">
        <v>141.21882099999999</v>
      </c>
      <c r="F224" s="20">
        <v>40.608105000000002</v>
      </c>
      <c r="G224" s="19"/>
      <c r="H224" s="27" t="s">
        <v>280</v>
      </c>
      <c r="J224" s="16" t="s">
        <v>4</v>
      </c>
      <c r="K224" s="20"/>
      <c r="L224" s="21"/>
      <c r="M224" s="17" t="s">
        <v>1</v>
      </c>
      <c r="N224" s="21"/>
      <c r="P224" s="70"/>
    </row>
    <row r="225" spans="1:16" x14ac:dyDescent="0.55000000000000004">
      <c r="A225" s="26">
        <v>1192</v>
      </c>
      <c r="B225" s="26" t="s">
        <v>93</v>
      </c>
      <c r="C225" s="26" t="s">
        <v>865</v>
      </c>
      <c r="D225" s="15" t="str">
        <f t="shared" si="3"/>
        <v>2</v>
      </c>
      <c r="E225" s="12">
        <v>141.21974399999999</v>
      </c>
      <c r="F225" s="20">
        <v>40.606924999999997</v>
      </c>
      <c r="G225" s="19"/>
      <c r="H225" s="27" t="s">
        <v>280</v>
      </c>
      <c r="J225" s="16" t="s">
        <v>4</v>
      </c>
      <c r="K225" s="20"/>
      <c r="L225" s="21"/>
      <c r="M225" s="17" t="s">
        <v>1</v>
      </c>
      <c r="N225" s="21"/>
      <c r="P225" s="70"/>
    </row>
    <row r="226" spans="1:16" x14ac:dyDescent="0.55000000000000004">
      <c r="A226" s="26">
        <v>1182</v>
      </c>
      <c r="B226" s="26" t="s">
        <v>92</v>
      </c>
      <c r="C226" s="26" t="s">
        <v>864</v>
      </c>
      <c r="D226" s="15" t="str">
        <f t="shared" si="3"/>
        <v>2</v>
      </c>
      <c r="E226" s="12">
        <v>141.221777</v>
      </c>
      <c r="F226" s="20">
        <v>40.604266000000003</v>
      </c>
      <c r="G226" s="19"/>
      <c r="H226" s="27" t="s">
        <v>280</v>
      </c>
      <c r="J226" s="16" t="s">
        <v>4</v>
      </c>
      <c r="K226" s="20"/>
      <c r="L226" s="21"/>
      <c r="M226" s="20"/>
      <c r="N226" s="21"/>
      <c r="P226" s="70"/>
    </row>
    <row r="227" spans="1:16" x14ac:dyDescent="0.55000000000000004">
      <c r="A227" s="26">
        <v>1301</v>
      </c>
      <c r="B227" s="26" t="s">
        <v>102</v>
      </c>
      <c r="C227" s="26" t="s">
        <v>845</v>
      </c>
      <c r="D227" s="15" t="str">
        <f t="shared" si="3"/>
        <v>1</v>
      </c>
      <c r="E227" s="12">
        <v>141.266345</v>
      </c>
      <c r="F227" s="20">
        <v>40.639443999999997</v>
      </c>
      <c r="G227" s="19"/>
      <c r="H227" s="27" t="s">
        <v>280</v>
      </c>
      <c r="K227" s="20"/>
      <c r="L227" s="21"/>
      <c r="M227" s="20"/>
      <c r="N227" s="21"/>
      <c r="P227" s="70"/>
    </row>
    <row r="228" spans="1:16" x14ac:dyDescent="0.55000000000000004">
      <c r="A228" s="26">
        <v>1311</v>
      </c>
      <c r="B228" s="26" t="s">
        <v>876</v>
      </c>
      <c r="C228" s="26" t="s">
        <v>497</v>
      </c>
      <c r="D228" s="15" t="str">
        <f t="shared" si="3"/>
        <v>1</v>
      </c>
      <c r="E228" s="12">
        <v>141.39789099999999</v>
      </c>
      <c r="F228" s="20">
        <v>40.691273000000002</v>
      </c>
      <c r="G228" s="19"/>
      <c r="H228" s="27" t="s">
        <v>280</v>
      </c>
      <c r="K228" s="20"/>
      <c r="L228" s="21"/>
      <c r="M228" s="20"/>
      <c r="N228" s="21"/>
      <c r="P228" s="70"/>
    </row>
    <row r="229" spans="1:16" x14ac:dyDescent="0.55000000000000004">
      <c r="A229" s="26">
        <v>1321</v>
      </c>
      <c r="B229" s="26" t="s">
        <v>460</v>
      </c>
      <c r="C229" s="26" t="s">
        <v>496</v>
      </c>
      <c r="D229" s="15" t="str">
        <f t="shared" si="3"/>
        <v>1</v>
      </c>
      <c r="E229" s="12">
        <v>141.39440099999999</v>
      </c>
      <c r="F229" s="20">
        <v>40.691668999999997</v>
      </c>
      <c r="G229" s="19"/>
      <c r="H229" s="27" t="s">
        <v>280</v>
      </c>
      <c r="K229" s="20"/>
      <c r="L229" s="21"/>
      <c r="M229" s="20"/>
      <c r="N229" s="21"/>
      <c r="P229" s="70"/>
    </row>
    <row r="230" spans="1:16" x14ac:dyDescent="0.55000000000000004">
      <c r="A230" s="26">
        <v>1331</v>
      </c>
      <c r="B230" s="26" t="s">
        <v>103</v>
      </c>
      <c r="C230" s="26" t="s">
        <v>495</v>
      </c>
      <c r="D230" s="15" t="str">
        <f t="shared" si="3"/>
        <v>1</v>
      </c>
      <c r="E230" s="12">
        <v>141.388452</v>
      </c>
      <c r="F230" s="20">
        <v>40.692013000000003</v>
      </c>
      <c r="G230" s="19"/>
      <c r="H230" s="27" t="s">
        <v>280</v>
      </c>
      <c r="K230" s="20"/>
      <c r="L230" s="21"/>
      <c r="M230" s="20"/>
      <c r="N230" s="21"/>
      <c r="P230" s="70"/>
    </row>
    <row r="231" spans="1:16" x14ac:dyDescent="0.55000000000000004">
      <c r="A231" s="26">
        <v>1341</v>
      </c>
      <c r="B231" s="26" t="s">
        <v>104</v>
      </c>
      <c r="C231" s="26" t="s">
        <v>494</v>
      </c>
      <c r="D231" s="15" t="str">
        <f t="shared" si="3"/>
        <v>1</v>
      </c>
      <c r="E231" s="12">
        <v>141.383014</v>
      </c>
      <c r="F231" s="20">
        <v>40.691336999999997</v>
      </c>
      <c r="G231" s="19"/>
      <c r="H231" s="27" t="s">
        <v>280</v>
      </c>
      <c r="K231" s="20"/>
      <c r="L231" s="21"/>
      <c r="M231" s="20"/>
      <c r="N231" s="21"/>
      <c r="P231" s="70"/>
    </row>
    <row r="232" spans="1:16" x14ac:dyDescent="0.55000000000000004">
      <c r="A232" s="26">
        <v>1351</v>
      </c>
      <c r="B232" s="26" t="s">
        <v>105</v>
      </c>
      <c r="C232" s="26" t="s">
        <v>493</v>
      </c>
      <c r="D232" s="15" t="str">
        <f t="shared" si="3"/>
        <v>1</v>
      </c>
      <c r="E232" s="12">
        <v>141.377962</v>
      </c>
      <c r="F232" s="20">
        <v>40.690272</v>
      </c>
      <c r="G232" s="19"/>
      <c r="H232" s="27" t="s">
        <v>280</v>
      </c>
      <c r="K232" s="20"/>
      <c r="L232" s="21"/>
      <c r="M232" s="20"/>
      <c r="N232" s="21"/>
      <c r="P232" s="70"/>
    </row>
    <row r="233" spans="1:16" x14ac:dyDescent="0.55000000000000004">
      <c r="A233" s="26">
        <v>1361</v>
      </c>
      <c r="B233" s="26" t="s">
        <v>106</v>
      </c>
      <c r="C233" s="26" t="s">
        <v>492</v>
      </c>
      <c r="D233" s="15" t="str">
        <f t="shared" si="3"/>
        <v>1</v>
      </c>
      <c r="E233" s="12">
        <v>141.37326300000001</v>
      </c>
      <c r="F233" s="20">
        <v>40.688892000000003</v>
      </c>
      <c r="G233" s="19"/>
      <c r="H233" s="27" t="s">
        <v>280</v>
      </c>
      <c r="K233" s="20"/>
      <c r="L233" s="21"/>
      <c r="M233" s="20"/>
      <c r="N233" s="21"/>
      <c r="P233" s="70"/>
    </row>
    <row r="234" spans="1:16" x14ac:dyDescent="0.55000000000000004">
      <c r="A234" s="26">
        <v>1371</v>
      </c>
      <c r="B234" s="26" t="s">
        <v>107</v>
      </c>
      <c r="C234" s="26" t="s">
        <v>490</v>
      </c>
      <c r="D234" s="15" t="str">
        <f t="shared" si="3"/>
        <v>1</v>
      </c>
      <c r="E234" s="12">
        <v>141.37084999999999</v>
      </c>
      <c r="F234" s="20">
        <v>40.685389999999998</v>
      </c>
      <c r="G234" s="19"/>
      <c r="H234" s="27" t="s">
        <v>280</v>
      </c>
      <c r="J234" s="16" t="s">
        <v>4</v>
      </c>
      <c r="K234" s="20"/>
      <c r="L234" s="21"/>
      <c r="M234" s="20" t="s">
        <v>281</v>
      </c>
      <c r="N234" s="21"/>
      <c r="P234" s="70"/>
    </row>
    <row r="235" spans="1:16" x14ac:dyDescent="0.55000000000000004">
      <c r="A235" s="26">
        <v>1381</v>
      </c>
      <c r="B235" s="26" t="s">
        <v>108</v>
      </c>
      <c r="C235" s="26" t="s">
        <v>877</v>
      </c>
      <c r="D235" s="15" t="str">
        <f t="shared" si="3"/>
        <v>1</v>
      </c>
      <c r="E235" s="12">
        <v>141.06380200000001</v>
      </c>
      <c r="F235" s="20">
        <v>40.876109999999997</v>
      </c>
      <c r="G235" s="19"/>
      <c r="J235" s="16" t="s">
        <v>4</v>
      </c>
      <c r="K235" s="20"/>
      <c r="L235" s="21"/>
      <c r="M235" s="20"/>
      <c r="N235" s="21"/>
      <c r="P235" s="70"/>
    </row>
    <row r="236" spans="1:16" x14ac:dyDescent="0.55000000000000004">
      <c r="A236" s="26">
        <v>1391</v>
      </c>
      <c r="B236" s="26" t="s">
        <v>109</v>
      </c>
      <c r="C236" s="26" t="s">
        <v>878</v>
      </c>
      <c r="D236" s="15" t="str">
        <f t="shared" si="3"/>
        <v>1</v>
      </c>
      <c r="E236" s="12">
        <v>141.070527</v>
      </c>
      <c r="F236" s="20">
        <v>40.875807999999999</v>
      </c>
      <c r="G236" s="19"/>
      <c r="J236" s="16" t="s">
        <v>4</v>
      </c>
      <c r="K236" s="20"/>
      <c r="L236" s="21"/>
      <c r="M236" s="20"/>
      <c r="N236" s="21"/>
      <c r="P236" s="70"/>
    </row>
    <row r="237" spans="1:16" x14ac:dyDescent="0.55000000000000004">
      <c r="A237" s="26">
        <v>1401</v>
      </c>
      <c r="B237" s="26" t="s">
        <v>110</v>
      </c>
      <c r="C237" s="26" t="s">
        <v>879</v>
      </c>
      <c r="D237" s="15" t="str">
        <f t="shared" si="3"/>
        <v>1</v>
      </c>
      <c r="E237" s="12">
        <v>141.08801700000001</v>
      </c>
      <c r="F237" s="20">
        <v>40.877124000000002</v>
      </c>
      <c r="G237" s="19"/>
      <c r="J237" s="16" t="s">
        <v>4</v>
      </c>
      <c r="K237" s="20"/>
      <c r="L237" s="21"/>
      <c r="M237" s="20"/>
      <c r="N237" s="21"/>
      <c r="P237" s="70"/>
    </row>
    <row r="238" spans="1:16" x14ac:dyDescent="0.55000000000000004">
      <c r="A238" s="26">
        <v>1411</v>
      </c>
      <c r="B238" s="26" t="s">
        <v>111</v>
      </c>
      <c r="C238" s="26" t="s">
        <v>880</v>
      </c>
      <c r="D238" s="15" t="str">
        <f t="shared" si="3"/>
        <v>1</v>
      </c>
      <c r="E238" s="12">
        <v>141.09029799999999</v>
      </c>
      <c r="F238" s="20">
        <v>40.879085000000003</v>
      </c>
      <c r="G238" s="19"/>
      <c r="J238" s="16" t="s">
        <v>4</v>
      </c>
      <c r="K238" s="20"/>
      <c r="L238" s="21"/>
      <c r="M238" s="20"/>
      <c r="N238" s="21"/>
      <c r="P238" s="70"/>
    </row>
    <row r="239" spans="1:16" x14ac:dyDescent="0.55000000000000004">
      <c r="A239" s="26">
        <v>1421</v>
      </c>
      <c r="B239" s="26" t="s">
        <v>112</v>
      </c>
      <c r="C239" s="26" t="s">
        <v>881</v>
      </c>
      <c r="D239" s="15" t="str">
        <f t="shared" si="3"/>
        <v>1</v>
      </c>
      <c r="E239" s="12">
        <v>141.09011000000001</v>
      </c>
      <c r="F239" s="20">
        <v>40.879902999999999</v>
      </c>
      <c r="G239" s="19"/>
      <c r="J239" s="16" t="s">
        <v>4</v>
      </c>
      <c r="K239" s="20"/>
      <c r="L239" s="21"/>
      <c r="M239" s="20"/>
      <c r="N239" s="21"/>
      <c r="P239" s="70"/>
    </row>
    <row r="240" spans="1:16" x14ac:dyDescent="0.55000000000000004">
      <c r="A240" s="26">
        <v>1431</v>
      </c>
      <c r="B240" s="26" t="s">
        <v>113</v>
      </c>
      <c r="C240" s="26" t="s">
        <v>882</v>
      </c>
      <c r="D240" s="15" t="str">
        <f t="shared" si="3"/>
        <v>1</v>
      </c>
      <c r="E240" s="12">
        <v>141.09238099999999</v>
      </c>
      <c r="F240" s="20">
        <v>40.878703000000002</v>
      </c>
      <c r="G240" s="19"/>
      <c r="J240" s="16" t="s">
        <v>4</v>
      </c>
      <c r="K240" s="20"/>
      <c r="L240" s="21"/>
      <c r="M240" s="20"/>
      <c r="N240" s="21"/>
      <c r="P240" s="70"/>
    </row>
    <row r="241" spans="1:16" x14ac:dyDescent="0.55000000000000004">
      <c r="A241" s="26">
        <v>1441</v>
      </c>
      <c r="B241" s="26" t="s">
        <v>114</v>
      </c>
      <c r="C241" s="26" t="s">
        <v>883</v>
      </c>
      <c r="D241" s="15" t="str">
        <f t="shared" si="3"/>
        <v>1</v>
      </c>
      <c r="E241" s="12">
        <v>141.09680900000001</v>
      </c>
      <c r="F241" s="20">
        <v>40.875444000000002</v>
      </c>
      <c r="G241" s="19"/>
      <c r="J241" s="16" t="s">
        <v>4</v>
      </c>
      <c r="K241" s="20"/>
      <c r="L241" s="21"/>
      <c r="M241" s="20"/>
      <c r="N241" s="21"/>
      <c r="P241" s="70"/>
    </row>
    <row r="242" spans="1:16" x14ac:dyDescent="0.55000000000000004">
      <c r="A242" s="26">
        <v>1451</v>
      </c>
      <c r="B242" s="26" t="s">
        <v>739</v>
      </c>
      <c r="C242" s="26" t="s">
        <v>497</v>
      </c>
      <c r="D242" s="15" t="str">
        <f t="shared" si="3"/>
        <v>1</v>
      </c>
      <c r="E242" s="12">
        <v>141.09856099999999</v>
      </c>
      <c r="F242" s="20">
        <v>40.873990999999997</v>
      </c>
      <c r="G242" s="19"/>
      <c r="J242" s="16" t="s">
        <v>4</v>
      </c>
      <c r="K242" s="20"/>
      <c r="L242" s="21"/>
      <c r="M242" s="20"/>
      <c r="N242" s="21"/>
      <c r="P242" s="70"/>
    </row>
    <row r="243" spans="1:16" x14ac:dyDescent="0.55000000000000004">
      <c r="A243" s="26">
        <v>1461</v>
      </c>
      <c r="B243" s="26" t="s">
        <v>115</v>
      </c>
      <c r="C243" s="26" t="s">
        <v>884</v>
      </c>
      <c r="D243" s="15" t="str">
        <f t="shared" si="3"/>
        <v>1</v>
      </c>
      <c r="E243" s="12">
        <v>141.10263900000001</v>
      </c>
      <c r="F243" s="20">
        <v>40.872366</v>
      </c>
      <c r="G243" s="19"/>
      <c r="J243" s="16" t="s">
        <v>4</v>
      </c>
      <c r="K243" s="20"/>
      <c r="L243" s="21"/>
      <c r="M243" s="20"/>
      <c r="N243" s="21"/>
      <c r="P243" s="70"/>
    </row>
    <row r="244" spans="1:16" x14ac:dyDescent="0.55000000000000004">
      <c r="A244" s="26">
        <v>1471</v>
      </c>
      <c r="B244" s="26" t="s">
        <v>116</v>
      </c>
      <c r="C244" s="26" t="s">
        <v>885</v>
      </c>
      <c r="D244" s="15" t="str">
        <f t="shared" si="3"/>
        <v>1</v>
      </c>
      <c r="E244" s="12">
        <v>141.108959</v>
      </c>
      <c r="F244" s="20">
        <v>40.871285999999998</v>
      </c>
      <c r="G244" s="19"/>
      <c r="J244" s="16" t="s">
        <v>4</v>
      </c>
      <c r="K244" s="20"/>
      <c r="L244" s="21"/>
      <c r="M244" s="20"/>
      <c r="N244" s="21"/>
      <c r="P244" s="70"/>
    </row>
    <row r="245" spans="1:16" x14ac:dyDescent="0.55000000000000004">
      <c r="A245" s="26">
        <v>1481</v>
      </c>
      <c r="B245" s="26" t="s">
        <v>117</v>
      </c>
      <c r="C245" s="26" t="s">
        <v>886</v>
      </c>
      <c r="D245" s="15" t="str">
        <f t="shared" si="3"/>
        <v>1</v>
      </c>
      <c r="E245" s="12">
        <v>141.11150599999999</v>
      </c>
      <c r="F245" s="20">
        <v>40.870337999999997</v>
      </c>
      <c r="G245" s="19"/>
      <c r="J245" s="16" t="s">
        <v>4</v>
      </c>
      <c r="K245" s="20"/>
      <c r="L245" s="21"/>
      <c r="M245" s="20"/>
      <c r="N245" s="21"/>
      <c r="P245" s="70"/>
    </row>
    <row r="246" spans="1:16" x14ac:dyDescent="0.55000000000000004">
      <c r="A246" s="26">
        <v>1491</v>
      </c>
      <c r="B246" s="26" t="s">
        <v>118</v>
      </c>
      <c r="C246" s="26" t="s">
        <v>887</v>
      </c>
      <c r="D246" s="15" t="str">
        <f t="shared" si="3"/>
        <v>1</v>
      </c>
      <c r="E246" s="12">
        <v>141.11485999999999</v>
      </c>
      <c r="F246" s="20">
        <v>40.869425</v>
      </c>
      <c r="G246" s="19"/>
      <c r="J246" s="16" t="s">
        <v>4</v>
      </c>
      <c r="K246" s="20"/>
      <c r="L246" s="21"/>
      <c r="M246" s="20"/>
      <c r="N246" s="21"/>
      <c r="P246" s="70"/>
    </row>
    <row r="247" spans="1:16" x14ac:dyDescent="0.55000000000000004">
      <c r="A247" s="26">
        <v>1501</v>
      </c>
      <c r="B247" s="26" t="s">
        <v>119</v>
      </c>
      <c r="C247" s="26" t="s">
        <v>888</v>
      </c>
      <c r="D247" s="15" t="str">
        <f t="shared" si="3"/>
        <v>1</v>
      </c>
      <c r="E247" s="12">
        <v>141.12000699999999</v>
      </c>
      <c r="F247" s="20">
        <v>40.868727999999997</v>
      </c>
      <c r="J247" s="16" t="s">
        <v>296</v>
      </c>
      <c r="K247" s="20"/>
      <c r="L247" s="21"/>
      <c r="M247" s="20"/>
      <c r="N247" s="21"/>
      <c r="P247" s="71" t="s">
        <v>299</v>
      </c>
    </row>
    <row r="248" spans="1:16" x14ac:dyDescent="0.55000000000000004">
      <c r="A248" s="26">
        <v>1511</v>
      </c>
      <c r="B248" s="26" t="s">
        <v>1689</v>
      </c>
      <c r="C248" s="26" t="s">
        <v>855</v>
      </c>
      <c r="D248" s="15" t="str">
        <f t="shared" si="3"/>
        <v>1</v>
      </c>
      <c r="E248" s="12">
        <v>141.12460899999999</v>
      </c>
      <c r="F248" s="20">
        <v>40.867246000000002</v>
      </c>
      <c r="G248" s="19"/>
      <c r="J248" s="16" t="s">
        <v>4</v>
      </c>
      <c r="K248" s="20"/>
      <c r="L248" s="21"/>
      <c r="M248" s="20"/>
      <c r="N248" s="21"/>
      <c r="P248" s="70"/>
    </row>
    <row r="249" spans="1:16" x14ac:dyDescent="0.55000000000000004">
      <c r="A249" s="26">
        <v>1521</v>
      </c>
      <c r="B249" s="26" t="s">
        <v>120</v>
      </c>
      <c r="C249" s="26" t="s">
        <v>889</v>
      </c>
      <c r="D249" s="15" t="str">
        <f t="shared" si="3"/>
        <v>1</v>
      </c>
      <c r="E249" s="12">
        <v>141.12705</v>
      </c>
      <c r="F249" s="20">
        <v>40.866869999999999</v>
      </c>
      <c r="G249" s="19"/>
      <c r="J249" s="16" t="s">
        <v>4</v>
      </c>
      <c r="K249" s="20"/>
      <c r="L249" s="21"/>
      <c r="M249" s="20"/>
      <c r="N249" s="21"/>
      <c r="P249" s="70"/>
    </row>
    <row r="250" spans="1:16" x14ac:dyDescent="0.55000000000000004">
      <c r="A250" s="26">
        <v>1531</v>
      </c>
      <c r="B250" s="26" t="s">
        <v>121</v>
      </c>
      <c r="C250" s="26" t="s">
        <v>890</v>
      </c>
      <c r="D250" s="15" t="str">
        <f t="shared" si="3"/>
        <v>1</v>
      </c>
      <c r="E250" s="12">
        <v>141.12777600000001</v>
      </c>
      <c r="F250" s="20">
        <v>40.865381999999997</v>
      </c>
      <c r="G250" s="19"/>
      <c r="J250" s="16" t="s">
        <v>4</v>
      </c>
      <c r="K250" s="20"/>
      <c r="L250" s="21"/>
      <c r="M250" s="20"/>
      <c r="N250" s="21"/>
      <c r="P250" s="70"/>
    </row>
    <row r="251" spans="1:16" x14ac:dyDescent="0.55000000000000004">
      <c r="A251" s="26">
        <v>1541</v>
      </c>
      <c r="B251" s="26" t="s">
        <v>122</v>
      </c>
      <c r="C251" s="26" t="s">
        <v>891</v>
      </c>
      <c r="D251" s="15" t="str">
        <f t="shared" si="3"/>
        <v>1</v>
      </c>
      <c r="E251" s="12">
        <v>141.12657100000001</v>
      </c>
      <c r="F251" s="20">
        <v>40.860035000000003</v>
      </c>
      <c r="G251" s="19"/>
      <c r="J251" s="16" t="s">
        <v>4</v>
      </c>
      <c r="K251" s="20"/>
      <c r="L251" s="21"/>
      <c r="M251" s="20"/>
      <c r="N251" s="21"/>
      <c r="P251" s="70"/>
    </row>
    <row r="252" spans="1:16" x14ac:dyDescent="0.55000000000000004">
      <c r="A252" s="26">
        <v>1551</v>
      </c>
      <c r="B252" s="26" t="s">
        <v>123</v>
      </c>
      <c r="C252" s="26" t="s">
        <v>892</v>
      </c>
      <c r="D252" s="15" t="str">
        <f t="shared" si="3"/>
        <v>1</v>
      </c>
      <c r="E252" s="12">
        <v>141.12580800000001</v>
      </c>
      <c r="F252" s="20">
        <v>40.856831</v>
      </c>
      <c r="G252" s="19"/>
      <c r="J252" s="16" t="s">
        <v>4</v>
      </c>
      <c r="K252" s="20"/>
      <c r="L252" s="21"/>
      <c r="M252" s="17" t="s">
        <v>1</v>
      </c>
      <c r="N252" s="21"/>
      <c r="P252" s="70"/>
    </row>
    <row r="253" spans="1:16" x14ac:dyDescent="0.55000000000000004">
      <c r="A253" s="26">
        <v>1561</v>
      </c>
      <c r="B253" s="26" t="s">
        <v>124</v>
      </c>
      <c r="C253" s="26" t="s">
        <v>893</v>
      </c>
      <c r="D253" s="15" t="str">
        <f t="shared" si="3"/>
        <v>1</v>
      </c>
      <c r="E253" s="12">
        <v>141.11994799999999</v>
      </c>
      <c r="F253" s="20">
        <v>40.855662000000002</v>
      </c>
      <c r="G253" s="19"/>
      <c r="J253" s="16" t="s">
        <v>4</v>
      </c>
      <c r="K253" s="20"/>
      <c r="L253" s="21"/>
      <c r="M253" s="20" t="s">
        <v>1</v>
      </c>
      <c r="N253" s="21"/>
      <c r="P253" s="70"/>
    </row>
    <row r="254" spans="1:16" x14ac:dyDescent="0.55000000000000004">
      <c r="A254" s="26">
        <v>1571</v>
      </c>
      <c r="B254" s="26" t="s">
        <v>125</v>
      </c>
      <c r="C254" s="26" t="s">
        <v>1690</v>
      </c>
      <c r="D254" s="15" t="str">
        <f t="shared" si="3"/>
        <v>1</v>
      </c>
      <c r="E254" s="12">
        <v>141.12506500000001</v>
      </c>
      <c r="F254" s="20">
        <v>40.853782000000002</v>
      </c>
      <c r="G254" s="19"/>
      <c r="J254" s="16" t="s">
        <v>4</v>
      </c>
      <c r="K254" s="20"/>
      <c r="L254" s="21"/>
      <c r="M254" s="20"/>
      <c r="N254" s="21"/>
      <c r="P254" s="70"/>
    </row>
    <row r="255" spans="1:16" x14ac:dyDescent="0.55000000000000004">
      <c r="A255" s="26">
        <v>1581</v>
      </c>
      <c r="B255" s="26" t="s">
        <v>126</v>
      </c>
      <c r="C255" s="26" t="s">
        <v>894</v>
      </c>
      <c r="D255" s="15" t="str">
        <f t="shared" si="3"/>
        <v>1</v>
      </c>
      <c r="E255" s="12">
        <v>141.125653</v>
      </c>
      <c r="F255" s="20">
        <v>40.848045999999997</v>
      </c>
      <c r="G255" s="19"/>
      <c r="J255" s="16" t="s">
        <v>4</v>
      </c>
      <c r="K255" s="20"/>
      <c r="L255" s="21"/>
      <c r="M255" s="20"/>
      <c r="N255" s="21"/>
      <c r="P255" s="70"/>
    </row>
    <row r="256" spans="1:16" x14ac:dyDescent="0.55000000000000004">
      <c r="A256" s="26">
        <v>1591</v>
      </c>
      <c r="B256" s="26" t="s">
        <v>127</v>
      </c>
      <c r="C256" s="26" t="s">
        <v>895</v>
      </c>
      <c r="D256" s="15" t="str">
        <f t="shared" si="3"/>
        <v>1</v>
      </c>
      <c r="E256" s="12">
        <v>141.12729400000001</v>
      </c>
      <c r="F256" s="20">
        <v>40.839081</v>
      </c>
      <c r="G256" s="19"/>
      <c r="J256" s="16" t="s">
        <v>4</v>
      </c>
      <c r="K256" s="20"/>
      <c r="L256" s="21"/>
      <c r="M256" s="20"/>
      <c r="N256" s="21"/>
      <c r="P256" s="70"/>
    </row>
    <row r="257" spans="1:16" x14ac:dyDescent="0.55000000000000004">
      <c r="A257" s="26">
        <v>1601</v>
      </c>
      <c r="B257" s="26" t="s">
        <v>128</v>
      </c>
      <c r="C257" s="26" t="s">
        <v>896</v>
      </c>
      <c r="D257" s="15" t="str">
        <f t="shared" si="3"/>
        <v>1</v>
      </c>
      <c r="E257" s="12">
        <v>141.12722400000001</v>
      </c>
      <c r="F257" s="20">
        <v>40.828854</v>
      </c>
      <c r="G257" s="19"/>
      <c r="J257" s="16" t="s">
        <v>4</v>
      </c>
      <c r="K257" s="20"/>
      <c r="L257" s="21"/>
      <c r="M257" s="20"/>
      <c r="N257" s="21"/>
      <c r="P257" s="70"/>
    </row>
    <row r="258" spans="1:16" x14ac:dyDescent="0.55000000000000004">
      <c r="A258" s="26">
        <v>1611</v>
      </c>
      <c r="B258" s="26" t="s">
        <v>129</v>
      </c>
      <c r="C258" s="26" t="s">
        <v>897</v>
      </c>
      <c r="D258" s="15" t="str">
        <f t="shared" si="3"/>
        <v>1</v>
      </c>
      <c r="E258" s="12">
        <v>141.122207</v>
      </c>
      <c r="F258" s="20">
        <v>40.823464999999999</v>
      </c>
      <c r="G258" s="19"/>
      <c r="J258" s="16" t="s">
        <v>4</v>
      </c>
      <c r="K258" s="20"/>
      <c r="L258" s="21"/>
      <c r="M258" s="20"/>
      <c r="N258" s="21"/>
      <c r="P258" s="70"/>
    </row>
    <row r="259" spans="1:16" x14ac:dyDescent="0.55000000000000004">
      <c r="A259" s="26">
        <v>1621</v>
      </c>
      <c r="B259" s="26" t="s">
        <v>130</v>
      </c>
      <c r="C259" s="26" t="s">
        <v>1691</v>
      </c>
      <c r="D259" s="15" t="str">
        <f t="shared" ref="D259:D322" si="4">RIGHT(A259,1)</f>
        <v>1</v>
      </c>
      <c r="E259" s="12">
        <v>141.130101</v>
      </c>
      <c r="F259" s="20">
        <v>40.809514</v>
      </c>
      <c r="G259" s="19"/>
      <c r="J259" s="16" t="s">
        <v>4</v>
      </c>
      <c r="K259" s="20"/>
      <c r="L259" s="21"/>
      <c r="M259" s="20"/>
      <c r="N259" s="21"/>
      <c r="P259" s="70"/>
    </row>
    <row r="260" spans="1:16" x14ac:dyDescent="0.55000000000000004">
      <c r="A260" s="26">
        <v>1631</v>
      </c>
      <c r="B260" s="26" t="s">
        <v>131</v>
      </c>
      <c r="C260" s="26" t="s">
        <v>898</v>
      </c>
      <c r="D260" s="15" t="str">
        <f t="shared" si="4"/>
        <v>1</v>
      </c>
      <c r="E260" s="12">
        <v>141.135412</v>
      </c>
      <c r="F260" s="20">
        <v>40.804940000000002</v>
      </c>
      <c r="G260" s="19"/>
      <c r="J260" s="16" t="s">
        <v>4</v>
      </c>
      <c r="K260" s="20"/>
      <c r="L260" s="21"/>
      <c r="M260" s="20"/>
      <c r="N260" s="21"/>
      <c r="P260" s="70"/>
    </row>
    <row r="261" spans="1:16" x14ac:dyDescent="0.55000000000000004">
      <c r="A261" s="26">
        <v>1641</v>
      </c>
      <c r="B261" s="26" t="s">
        <v>132</v>
      </c>
      <c r="C261" s="26" t="s">
        <v>899</v>
      </c>
      <c r="D261" s="15" t="str">
        <f t="shared" si="4"/>
        <v>1</v>
      </c>
      <c r="E261" s="12">
        <v>141.147662</v>
      </c>
      <c r="F261" s="20">
        <v>40.798796000000003</v>
      </c>
      <c r="G261" s="19"/>
      <c r="J261" s="16" t="s">
        <v>4</v>
      </c>
      <c r="K261" s="20"/>
      <c r="L261" s="21"/>
      <c r="M261" s="20"/>
      <c r="N261" s="21"/>
      <c r="P261" s="70"/>
    </row>
    <row r="262" spans="1:16" x14ac:dyDescent="0.55000000000000004">
      <c r="A262" s="26">
        <v>1651</v>
      </c>
      <c r="B262" s="26" t="s">
        <v>133</v>
      </c>
      <c r="C262" s="26" t="s">
        <v>1692</v>
      </c>
      <c r="D262" s="15" t="str">
        <f t="shared" si="4"/>
        <v>1</v>
      </c>
      <c r="E262" s="12">
        <v>141.147806</v>
      </c>
      <c r="F262" s="20">
        <v>40.791567999999998</v>
      </c>
      <c r="G262" s="19"/>
      <c r="J262" s="16" t="s">
        <v>4</v>
      </c>
      <c r="K262" s="20"/>
      <c r="L262" s="21"/>
      <c r="M262" s="20"/>
      <c r="N262" s="21"/>
      <c r="P262" s="70"/>
    </row>
    <row r="263" spans="1:16" x14ac:dyDescent="0.55000000000000004">
      <c r="A263" s="26">
        <v>1661</v>
      </c>
      <c r="B263" s="26" t="s">
        <v>134</v>
      </c>
      <c r="C263" s="26" t="s">
        <v>900</v>
      </c>
      <c r="D263" s="15" t="str">
        <f t="shared" si="4"/>
        <v>1</v>
      </c>
      <c r="E263" s="12">
        <v>141.14542399999999</v>
      </c>
      <c r="F263" s="20">
        <v>40.775782999999997</v>
      </c>
      <c r="G263" s="19"/>
      <c r="J263" s="16" t="s">
        <v>4</v>
      </c>
      <c r="K263" s="20"/>
      <c r="L263" s="21"/>
      <c r="M263" s="20"/>
      <c r="N263" s="21"/>
      <c r="P263" s="70"/>
    </row>
    <row r="264" spans="1:16" x14ac:dyDescent="0.55000000000000004">
      <c r="A264" s="26">
        <v>1671</v>
      </c>
      <c r="B264" s="26" t="s">
        <v>135</v>
      </c>
      <c r="C264" s="26" t="s">
        <v>901</v>
      </c>
      <c r="D264" s="15" t="str">
        <f t="shared" si="4"/>
        <v>1</v>
      </c>
      <c r="E264" s="12">
        <v>141.14396199999999</v>
      </c>
      <c r="F264" s="20">
        <v>40.769193000000001</v>
      </c>
      <c r="G264" s="19"/>
      <c r="J264" s="16" t="s">
        <v>4</v>
      </c>
      <c r="K264" s="20"/>
      <c r="L264" s="21"/>
      <c r="M264" s="20"/>
      <c r="N264" s="21"/>
      <c r="P264" s="70"/>
    </row>
    <row r="265" spans="1:16" x14ac:dyDescent="0.55000000000000004">
      <c r="A265" s="26">
        <v>1681</v>
      </c>
      <c r="B265" s="26" t="s">
        <v>136</v>
      </c>
      <c r="C265" s="26" t="s">
        <v>902</v>
      </c>
      <c r="D265" s="15" t="str">
        <f t="shared" si="4"/>
        <v>1</v>
      </c>
      <c r="E265" s="12">
        <v>141.14538200000001</v>
      </c>
      <c r="F265" s="20">
        <v>40.763221999999999</v>
      </c>
      <c r="G265" s="19"/>
      <c r="J265" s="16" t="s">
        <v>4</v>
      </c>
      <c r="K265" s="20"/>
      <c r="L265" s="21"/>
      <c r="M265" s="20"/>
      <c r="N265" s="21"/>
      <c r="P265" s="70"/>
    </row>
    <row r="266" spans="1:16" x14ac:dyDescent="0.55000000000000004">
      <c r="A266" s="26">
        <v>1691</v>
      </c>
      <c r="B266" s="26" t="s">
        <v>137</v>
      </c>
      <c r="C266" s="26" t="s">
        <v>903</v>
      </c>
      <c r="D266" s="15" t="str">
        <f t="shared" si="4"/>
        <v>1</v>
      </c>
      <c r="E266" s="12">
        <v>141.14980499999999</v>
      </c>
      <c r="F266" s="20">
        <v>40.755678000000003</v>
      </c>
      <c r="G266" s="19"/>
      <c r="J266" s="16" t="s">
        <v>4</v>
      </c>
      <c r="K266" s="20"/>
      <c r="L266" s="21"/>
      <c r="M266" s="20"/>
      <c r="N266" s="21"/>
      <c r="P266" s="70"/>
    </row>
    <row r="267" spans="1:16" x14ac:dyDescent="0.55000000000000004">
      <c r="A267" s="26">
        <v>1701</v>
      </c>
      <c r="B267" s="26" t="s">
        <v>138</v>
      </c>
      <c r="C267" s="26" t="s">
        <v>904</v>
      </c>
      <c r="D267" s="15" t="str">
        <f t="shared" si="4"/>
        <v>1</v>
      </c>
      <c r="E267" s="12">
        <v>141.15214499999999</v>
      </c>
      <c r="F267" s="20">
        <v>40.751005999999997</v>
      </c>
      <c r="G267" s="19"/>
      <c r="J267" s="16" t="s">
        <v>4</v>
      </c>
      <c r="K267" s="20"/>
      <c r="L267" s="21"/>
      <c r="M267" s="20"/>
      <c r="N267" s="21"/>
      <c r="P267" s="70"/>
    </row>
    <row r="268" spans="1:16" x14ac:dyDescent="0.55000000000000004">
      <c r="A268" s="26">
        <v>1711</v>
      </c>
      <c r="B268" s="26" t="s">
        <v>139</v>
      </c>
      <c r="C268" s="26" t="s">
        <v>905</v>
      </c>
      <c r="D268" s="15" t="str">
        <f t="shared" si="4"/>
        <v>1</v>
      </c>
      <c r="E268" s="12">
        <v>141.154922</v>
      </c>
      <c r="F268" s="20">
        <v>40.745967</v>
      </c>
      <c r="G268" s="19"/>
      <c r="J268" s="16" t="s">
        <v>4</v>
      </c>
      <c r="K268" s="20"/>
      <c r="L268" s="21"/>
      <c r="M268" s="20"/>
      <c r="N268" s="21"/>
      <c r="P268" s="70"/>
    </row>
    <row r="269" spans="1:16" x14ac:dyDescent="0.55000000000000004">
      <c r="A269" s="26">
        <v>1721</v>
      </c>
      <c r="B269" s="26" t="s">
        <v>140</v>
      </c>
      <c r="C269" s="26" t="s">
        <v>906</v>
      </c>
      <c r="D269" s="15" t="str">
        <f t="shared" si="4"/>
        <v>1</v>
      </c>
      <c r="E269" s="12">
        <v>141.15808799999999</v>
      </c>
      <c r="F269" s="20">
        <v>40.740338000000001</v>
      </c>
      <c r="G269" s="19"/>
      <c r="J269" s="16" t="s">
        <v>4</v>
      </c>
      <c r="K269" s="20"/>
      <c r="L269" s="21"/>
      <c r="M269" s="20"/>
      <c r="N269" s="21"/>
      <c r="P269" s="70"/>
    </row>
    <row r="270" spans="1:16" x14ac:dyDescent="0.55000000000000004">
      <c r="A270" s="26">
        <v>1731</v>
      </c>
      <c r="B270" s="26" t="s">
        <v>141</v>
      </c>
      <c r="C270" s="26" t="s">
        <v>907</v>
      </c>
      <c r="D270" s="15" t="str">
        <f t="shared" si="4"/>
        <v>1</v>
      </c>
      <c r="E270" s="12">
        <v>141.162643</v>
      </c>
      <c r="F270" s="20">
        <v>40.735219999999998</v>
      </c>
      <c r="G270" s="19"/>
      <c r="J270" s="16" t="s">
        <v>4</v>
      </c>
      <c r="K270" s="20"/>
      <c r="L270" s="21"/>
      <c r="M270" s="20"/>
      <c r="N270" s="21"/>
      <c r="P270" s="70"/>
    </row>
    <row r="271" spans="1:16" x14ac:dyDescent="0.55000000000000004">
      <c r="A271" s="26">
        <v>1741</v>
      </c>
      <c r="B271" s="26" t="s">
        <v>142</v>
      </c>
      <c r="C271" s="26" t="s">
        <v>908</v>
      </c>
      <c r="D271" s="15" t="str">
        <f t="shared" si="4"/>
        <v>1</v>
      </c>
      <c r="E271" s="12">
        <v>141.15879810000001</v>
      </c>
      <c r="F271" s="20">
        <v>40.721546799999999</v>
      </c>
      <c r="G271" s="19"/>
      <c r="J271" s="16" t="s">
        <v>4</v>
      </c>
      <c r="K271" s="20"/>
      <c r="L271" s="21"/>
      <c r="M271" s="20"/>
      <c r="N271" s="21"/>
      <c r="P271" s="70"/>
    </row>
    <row r="272" spans="1:16" x14ac:dyDescent="0.55000000000000004">
      <c r="A272" s="26">
        <v>1751</v>
      </c>
      <c r="B272" s="26" t="s">
        <v>143</v>
      </c>
      <c r="C272" s="26" t="s">
        <v>909</v>
      </c>
      <c r="D272" s="15" t="str">
        <f t="shared" si="4"/>
        <v>1</v>
      </c>
      <c r="E272" s="12">
        <v>141.1568322</v>
      </c>
      <c r="F272" s="20">
        <v>40.717383300000002</v>
      </c>
      <c r="G272" s="19"/>
      <c r="J272" s="16" t="s">
        <v>296</v>
      </c>
      <c r="K272" s="20"/>
      <c r="L272" s="21"/>
      <c r="M272" s="20"/>
      <c r="N272" s="21"/>
      <c r="P272" s="70"/>
    </row>
    <row r="273" spans="1:16" x14ac:dyDescent="0.55000000000000004">
      <c r="A273" s="26">
        <v>1761</v>
      </c>
      <c r="B273" s="26" t="s">
        <v>144</v>
      </c>
      <c r="C273" s="26" t="s">
        <v>910</v>
      </c>
      <c r="D273" s="15" t="str">
        <f t="shared" si="4"/>
        <v>1</v>
      </c>
      <c r="E273" s="12">
        <v>141.153975</v>
      </c>
      <c r="F273" s="20">
        <v>40.719639999999998</v>
      </c>
      <c r="G273" s="19"/>
      <c r="J273" s="16" t="s">
        <v>4</v>
      </c>
      <c r="K273" s="20"/>
      <c r="L273" s="21"/>
      <c r="M273" s="20"/>
      <c r="N273" s="21"/>
      <c r="P273" s="70"/>
    </row>
    <row r="274" spans="1:16" x14ac:dyDescent="0.55000000000000004">
      <c r="A274" s="26">
        <v>1771</v>
      </c>
      <c r="B274" s="26" t="s">
        <v>145</v>
      </c>
      <c r="C274" s="26" t="s">
        <v>911</v>
      </c>
      <c r="D274" s="15" t="str">
        <f t="shared" si="4"/>
        <v>1</v>
      </c>
      <c r="E274" s="12">
        <v>141.15515199999999</v>
      </c>
      <c r="F274" s="20">
        <v>40.717156000000003</v>
      </c>
      <c r="G274" s="19"/>
      <c r="J274" s="16" t="s">
        <v>4</v>
      </c>
      <c r="K274" s="20"/>
      <c r="L274" s="21"/>
      <c r="M274" s="20"/>
      <c r="N274" s="21"/>
      <c r="P274" s="70"/>
    </row>
    <row r="275" spans="1:16" x14ac:dyDescent="0.55000000000000004">
      <c r="A275" s="26">
        <v>1781</v>
      </c>
      <c r="B275" s="26" t="s">
        <v>146</v>
      </c>
      <c r="C275" s="26" t="s">
        <v>1693</v>
      </c>
      <c r="D275" s="15" t="str">
        <f t="shared" si="4"/>
        <v>1</v>
      </c>
      <c r="E275" s="12">
        <v>141.157051</v>
      </c>
      <c r="F275" s="20">
        <v>40.710648999999997</v>
      </c>
      <c r="G275" s="19"/>
      <c r="J275" s="16" t="s">
        <v>4</v>
      </c>
      <c r="K275" s="20"/>
      <c r="L275" s="21"/>
      <c r="M275" s="20"/>
      <c r="N275" s="21"/>
      <c r="P275" s="70"/>
    </row>
    <row r="276" spans="1:16" x14ac:dyDescent="0.55000000000000004">
      <c r="A276" s="26">
        <v>1791</v>
      </c>
      <c r="B276" s="26" t="s">
        <v>147</v>
      </c>
      <c r="C276" s="26" t="s">
        <v>912</v>
      </c>
      <c r="D276" s="15" t="str">
        <f t="shared" si="4"/>
        <v>1</v>
      </c>
      <c r="E276" s="12">
        <v>141.157059</v>
      </c>
      <c r="F276" s="20">
        <v>40.706046999999998</v>
      </c>
      <c r="G276" s="19"/>
      <c r="J276" s="16" t="s">
        <v>4</v>
      </c>
      <c r="K276" s="20"/>
      <c r="L276" s="21"/>
      <c r="M276" s="20"/>
      <c r="N276" s="21"/>
      <c r="P276" s="70"/>
    </row>
    <row r="277" spans="1:16" x14ac:dyDescent="0.55000000000000004">
      <c r="A277" s="26">
        <v>1801</v>
      </c>
      <c r="B277" s="26" t="s">
        <v>148</v>
      </c>
      <c r="C277" s="26" t="s">
        <v>913</v>
      </c>
      <c r="D277" s="15" t="str">
        <f t="shared" si="4"/>
        <v>1</v>
      </c>
      <c r="E277" s="12">
        <v>141.15919199999999</v>
      </c>
      <c r="F277" s="20">
        <v>40.700699</v>
      </c>
      <c r="J277" s="16" t="s">
        <v>4</v>
      </c>
      <c r="K277" s="20"/>
      <c r="L277" s="21"/>
      <c r="M277" s="20"/>
      <c r="N277" s="21"/>
      <c r="P277" s="70"/>
    </row>
    <row r="278" spans="1:16" x14ac:dyDescent="0.55000000000000004">
      <c r="A278" s="26">
        <v>1811</v>
      </c>
      <c r="B278" s="26" t="s">
        <v>149</v>
      </c>
      <c r="C278" s="26" t="s">
        <v>914</v>
      </c>
      <c r="D278" s="15" t="str">
        <f t="shared" si="4"/>
        <v>1</v>
      </c>
      <c r="E278" s="12">
        <v>141.161956</v>
      </c>
      <c r="F278" s="20">
        <v>40.696340999999997</v>
      </c>
      <c r="G278" s="19"/>
      <c r="J278" s="16" t="s">
        <v>4</v>
      </c>
      <c r="K278" s="20"/>
      <c r="L278" s="21"/>
      <c r="M278" s="20"/>
      <c r="N278" s="21"/>
      <c r="P278" s="70"/>
    </row>
    <row r="279" spans="1:16" x14ac:dyDescent="0.55000000000000004">
      <c r="A279" s="26">
        <v>1821</v>
      </c>
      <c r="B279" s="26" t="s">
        <v>150</v>
      </c>
      <c r="C279" s="26" t="s">
        <v>915</v>
      </c>
      <c r="D279" s="15" t="str">
        <f t="shared" si="4"/>
        <v>1</v>
      </c>
      <c r="E279" s="12">
        <v>141.15800400000001</v>
      </c>
      <c r="F279" s="20">
        <v>40.698</v>
      </c>
      <c r="G279" s="19"/>
      <c r="J279" s="16" t="s">
        <v>4</v>
      </c>
      <c r="K279" s="20"/>
      <c r="L279" s="21"/>
      <c r="M279" s="20"/>
      <c r="N279" s="21"/>
      <c r="P279" s="70"/>
    </row>
    <row r="280" spans="1:16" x14ac:dyDescent="0.55000000000000004">
      <c r="A280" s="26">
        <v>1831</v>
      </c>
      <c r="B280" s="26" t="s">
        <v>151</v>
      </c>
      <c r="C280" s="26" t="s">
        <v>916</v>
      </c>
      <c r="D280" s="15" t="str">
        <f t="shared" si="4"/>
        <v>1</v>
      </c>
      <c r="E280" s="12">
        <v>141.15532400000001</v>
      </c>
      <c r="F280" s="20">
        <v>40.698439999999998</v>
      </c>
      <c r="G280" s="19"/>
      <c r="J280" s="16" t="s">
        <v>4</v>
      </c>
      <c r="K280" s="20"/>
      <c r="L280" s="21"/>
      <c r="M280" s="20"/>
      <c r="N280" s="21"/>
      <c r="P280" s="70"/>
    </row>
    <row r="281" spans="1:16" x14ac:dyDescent="0.55000000000000004">
      <c r="A281" s="26">
        <v>1841</v>
      </c>
      <c r="B281" s="26" t="s">
        <v>152</v>
      </c>
      <c r="C281" s="26" t="s">
        <v>917</v>
      </c>
      <c r="D281" s="15" t="str">
        <f t="shared" si="4"/>
        <v>1</v>
      </c>
      <c r="E281" s="12">
        <v>141.15348599999999</v>
      </c>
      <c r="F281" s="20">
        <v>40.697313000000001</v>
      </c>
      <c r="G281" s="19"/>
      <c r="J281" s="16" t="s">
        <v>4</v>
      </c>
      <c r="K281" s="20"/>
      <c r="L281" s="21"/>
      <c r="M281" s="20"/>
      <c r="N281" s="21"/>
      <c r="P281" s="70"/>
    </row>
    <row r="282" spans="1:16" x14ac:dyDescent="0.55000000000000004">
      <c r="A282" s="26">
        <v>1851</v>
      </c>
      <c r="B282" s="26" t="s">
        <v>153</v>
      </c>
      <c r="C282" s="26" t="s">
        <v>1694</v>
      </c>
      <c r="D282" s="15" t="str">
        <f t="shared" si="4"/>
        <v>1</v>
      </c>
      <c r="E282" s="12">
        <v>141.15484699999999</v>
      </c>
      <c r="F282" s="20">
        <v>40.695878999999998</v>
      </c>
      <c r="G282" s="19"/>
      <c r="J282" s="16" t="s">
        <v>4</v>
      </c>
      <c r="K282" s="20"/>
      <c r="L282" s="21"/>
      <c r="M282" s="20"/>
      <c r="N282" s="21"/>
      <c r="P282" s="70"/>
    </row>
    <row r="283" spans="1:16" x14ac:dyDescent="0.55000000000000004">
      <c r="A283" s="26">
        <v>1861</v>
      </c>
      <c r="B283" s="26" t="s">
        <v>154</v>
      </c>
      <c r="C283" s="26" t="s">
        <v>918</v>
      </c>
      <c r="D283" s="15" t="str">
        <f t="shared" si="4"/>
        <v>1</v>
      </c>
      <c r="E283" s="12">
        <v>141.15791400000001</v>
      </c>
      <c r="F283" s="20">
        <v>40.693308000000002</v>
      </c>
      <c r="G283" s="19"/>
      <c r="J283" s="16" t="s">
        <v>4</v>
      </c>
      <c r="K283" s="20"/>
      <c r="L283" s="21"/>
      <c r="M283" s="20"/>
      <c r="N283" s="21"/>
      <c r="P283" s="70"/>
    </row>
    <row r="284" spans="1:16" x14ac:dyDescent="0.55000000000000004">
      <c r="A284" s="26">
        <v>1871</v>
      </c>
      <c r="B284" s="26" t="s">
        <v>155</v>
      </c>
      <c r="C284" s="26" t="s">
        <v>919</v>
      </c>
      <c r="D284" s="15" t="str">
        <f t="shared" si="4"/>
        <v>1</v>
      </c>
      <c r="E284" s="12">
        <v>141.158987</v>
      </c>
      <c r="F284" s="20">
        <v>40.691501000000002</v>
      </c>
      <c r="G284" s="19"/>
      <c r="J284" s="16" t="s">
        <v>4</v>
      </c>
      <c r="K284" s="20"/>
      <c r="L284" s="21"/>
      <c r="M284" s="20"/>
      <c r="N284" s="21"/>
      <c r="P284" s="70"/>
    </row>
    <row r="285" spans="1:16" x14ac:dyDescent="0.55000000000000004">
      <c r="A285" s="26">
        <v>1881</v>
      </c>
      <c r="B285" s="26" t="s">
        <v>156</v>
      </c>
      <c r="C285" s="26" t="s">
        <v>920</v>
      </c>
      <c r="D285" s="15" t="str">
        <f t="shared" si="4"/>
        <v>1</v>
      </c>
      <c r="E285" s="12">
        <v>141.16528700000001</v>
      </c>
      <c r="F285" s="20">
        <v>40.684480999999998</v>
      </c>
      <c r="G285" s="19"/>
      <c r="J285" s="16" t="s">
        <v>4</v>
      </c>
      <c r="K285" s="20"/>
      <c r="L285" s="21"/>
      <c r="M285" s="20"/>
      <c r="N285" s="21"/>
      <c r="P285" s="70"/>
    </row>
    <row r="286" spans="1:16" x14ac:dyDescent="0.55000000000000004">
      <c r="A286" s="26">
        <v>1891</v>
      </c>
      <c r="B286" s="26" t="s">
        <v>157</v>
      </c>
      <c r="C286" s="26" t="s">
        <v>921</v>
      </c>
      <c r="D286" s="15" t="str">
        <f t="shared" si="4"/>
        <v>1</v>
      </c>
      <c r="E286" s="12">
        <v>141.17554200000001</v>
      </c>
      <c r="F286" s="20">
        <v>40.675953999999997</v>
      </c>
      <c r="G286" s="19"/>
      <c r="J286" s="16" t="s">
        <v>4</v>
      </c>
      <c r="K286" s="20"/>
      <c r="L286" s="21"/>
      <c r="M286" s="20"/>
      <c r="N286" s="21"/>
      <c r="P286" s="70"/>
    </row>
    <row r="287" spans="1:16" x14ac:dyDescent="0.55000000000000004">
      <c r="A287" s="26">
        <v>1901</v>
      </c>
      <c r="B287" s="26" t="s">
        <v>158</v>
      </c>
      <c r="C287" s="26" t="s">
        <v>922</v>
      </c>
      <c r="D287" s="15" t="str">
        <f t="shared" si="4"/>
        <v>1</v>
      </c>
      <c r="E287" s="12">
        <v>141.18002999999999</v>
      </c>
      <c r="F287" s="20">
        <v>40.673226999999997</v>
      </c>
      <c r="G287" s="19"/>
      <c r="J287" s="16" t="s">
        <v>4</v>
      </c>
      <c r="K287" s="20"/>
      <c r="L287" s="21"/>
      <c r="M287" s="20"/>
      <c r="N287" s="21"/>
      <c r="P287" s="70"/>
    </row>
    <row r="288" spans="1:16" ht="22.5" x14ac:dyDescent="0.55000000000000004">
      <c r="A288" s="26">
        <v>1911</v>
      </c>
      <c r="B288" s="26" t="s">
        <v>159</v>
      </c>
      <c r="C288" s="26" t="s">
        <v>923</v>
      </c>
      <c r="D288" s="15" t="str">
        <f t="shared" si="4"/>
        <v>1</v>
      </c>
      <c r="E288" s="12">
        <v>141.19146599999999</v>
      </c>
      <c r="F288" s="20">
        <v>40.659342000000002</v>
      </c>
      <c r="G288" s="19"/>
      <c r="J288" s="16" t="s">
        <v>296</v>
      </c>
      <c r="K288" s="34"/>
      <c r="L288" s="35" t="s">
        <v>297</v>
      </c>
      <c r="M288" s="34"/>
      <c r="N288" s="35"/>
      <c r="P288" s="70"/>
    </row>
    <row r="289" spans="1:16" ht="22.5" x14ac:dyDescent="0.55000000000000004">
      <c r="A289" s="26">
        <v>1921</v>
      </c>
      <c r="B289" s="26" t="s">
        <v>160</v>
      </c>
      <c r="C289" s="26" t="s">
        <v>924</v>
      </c>
      <c r="D289" s="15" t="str">
        <f t="shared" si="4"/>
        <v>1</v>
      </c>
      <c r="E289" s="12">
        <v>141.19397699999999</v>
      </c>
      <c r="F289" s="20">
        <v>40.654322000000001</v>
      </c>
      <c r="G289" s="19"/>
      <c r="J289" s="16" t="s">
        <v>296</v>
      </c>
      <c r="K289" s="34"/>
      <c r="L289" s="35" t="s">
        <v>297</v>
      </c>
      <c r="M289" s="34"/>
      <c r="N289" s="35"/>
      <c r="P289" s="70"/>
    </row>
    <row r="290" spans="1:16" ht="22.5" x14ac:dyDescent="0.55000000000000004">
      <c r="A290" s="26">
        <v>1931</v>
      </c>
      <c r="B290" s="26" t="s">
        <v>161</v>
      </c>
      <c r="C290" s="26" t="s">
        <v>1695</v>
      </c>
      <c r="D290" s="15" t="str">
        <f t="shared" si="4"/>
        <v>1</v>
      </c>
      <c r="E290" s="12">
        <v>141.197866</v>
      </c>
      <c r="F290" s="20">
        <v>40.646566</v>
      </c>
      <c r="G290" s="19"/>
      <c r="J290" s="16" t="s">
        <v>4</v>
      </c>
      <c r="K290" s="20"/>
      <c r="L290" s="35" t="s">
        <v>0</v>
      </c>
      <c r="M290" s="20"/>
      <c r="N290" s="21"/>
      <c r="P290" s="70"/>
    </row>
    <row r="291" spans="1:16" ht="22.5" x14ac:dyDescent="0.55000000000000004">
      <c r="A291" s="26">
        <v>1941</v>
      </c>
      <c r="B291" s="26" t="s">
        <v>162</v>
      </c>
      <c r="C291" s="26" t="s">
        <v>925</v>
      </c>
      <c r="D291" s="15" t="str">
        <f t="shared" si="4"/>
        <v>1</v>
      </c>
      <c r="E291" s="12">
        <v>141.19963100000001</v>
      </c>
      <c r="F291" s="20">
        <v>40.642780999999999</v>
      </c>
      <c r="G291" s="19"/>
      <c r="J291" s="16" t="s">
        <v>4</v>
      </c>
      <c r="K291" s="20"/>
      <c r="L291" s="35" t="s">
        <v>0</v>
      </c>
      <c r="M291" s="20"/>
      <c r="N291" s="21"/>
      <c r="P291" s="70"/>
    </row>
    <row r="292" spans="1:16" ht="22.5" x14ac:dyDescent="0.55000000000000004">
      <c r="A292" s="26">
        <v>1951</v>
      </c>
      <c r="B292" s="26" t="s">
        <v>163</v>
      </c>
      <c r="C292" s="26" t="s">
        <v>926</v>
      </c>
      <c r="D292" s="15" t="str">
        <f t="shared" si="4"/>
        <v>1</v>
      </c>
      <c r="E292" s="12">
        <v>141.201641</v>
      </c>
      <c r="F292" s="20">
        <v>40.638252999999999</v>
      </c>
      <c r="G292" s="19"/>
      <c r="J292" s="16" t="s">
        <v>4</v>
      </c>
      <c r="K292" s="20"/>
      <c r="L292" s="35" t="s">
        <v>0</v>
      </c>
      <c r="M292" s="20"/>
      <c r="N292" s="21"/>
      <c r="P292" s="70"/>
    </row>
    <row r="293" spans="1:16" ht="22.5" x14ac:dyDescent="0.55000000000000004">
      <c r="A293" s="26">
        <v>1961</v>
      </c>
      <c r="B293" s="26" t="s">
        <v>164</v>
      </c>
      <c r="C293" s="26" t="s">
        <v>927</v>
      </c>
      <c r="D293" s="15" t="str">
        <f t="shared" si="4"/>
        <v>1</v>
      </c>
      <c r="E293" s="12">
        <v>141.202742</v>
      </c>
      <c r="F293" s="20">
        <v>40.635554999999997</v>
      </c>
      <c r="G293" s="19"/>
      <c r="J293" s="16" t="s">
        <v>4</v>
      </c>
      <c r="K293" s="20"/>
      <c r="L293" s="35" t="s">
        <v>0</v>
      </c>
      <c r="M293" s="20"/>
      <c r="N293" s="21"/>
      <c r="P293" s="70"/>
    </row>
    <row r="294" spans="1:16" ht="22.5" x14ac:dyDescent="0.55000000000000004">
      <c r="A294" s="26">
        <v>1971</v>
      </c>
      <c r="B294" s="26" t="s">
        <v>165</v>
      </c>
      <c r="C294" s="26" t="s">
        <v>928</v>
      </c>
      <c r="D294" s="15" t="str">
        <f t="shared" si="4"/>
        <v>1</v>
      </c>
      <c r="E294" s="12">
        <v>141.204599</v>
      </c>
      <c r="F294" s="20">
        <v>40.631081999999999</v>
      </c>
      <c r="G294" s="19"/>
      <c r="J294" s="16" t="s">
        <v>4</v>
      </c>
      <c r="K294" s="20"/>
      <c r="L294" s="35" t="s">
        <v>0</v>
      </c>
      <c r="M294" s="20"/>
      <c r="N294" s="21"/>
      <c r="P294" s="70"/>
    </row>
    <row r="295" spans="1:16" x14ac:dyDescent="0.55000000000000004">
      <c r="A295" s="26">
        <v>1981</v>
      </c>
      <c r="B295" s="26" t="s">
        <v>166</v>
      </c>
      <c r="C295" s="26" t="s">
        <v>1696</v>
      </c>
      <c r="D295" s="15" t="str">
        <f t="shared" si="4"/>
        <v>1</v>
      </c>
      <c r="E295" s="12">
        <v>141.20704900000001</v>
      </c>
      <c r="F295" s="20">
        <v>40.625391999999998</v>
      </c>
      <c r="G295" s="19"/>
      <c r="J295" s="16" t="s">
        <v>4</v>
      </c>
      <c r="K295" s="20"/>
      <c r="L295" s="21"/>
      <c r="M295" s="20"/>
      <c r="N295" s="21"/>
      <c r="P295" s="70"/>
    </row>
    <row r="296" spans="1:16" x14ac:dyDescent="0.55000000000000004">
      <c r="A296" s="26">
        <v>1991</v>
      </c>
      <c r="B296" s="26" t="s">
        <v>167</v>
      </c>
      <c r="C296" s="26" t="s">
        <v>929</v>
      </c>
      <c r="D296" s="15" t="str">
        <f t="shared" si="4"/>
        <v>1</v>
      </c>
      <c r="E296" s="12">
        <v>141.20923199999999</v>
      </c>
      <c r="F296" s="20">
        <v>40.613543999999997</v>
      </c>
      <c r="G296" s="19"/>
      <c r="J296" s="16" t="s">
        <v>296</v>
      </c>
      <c r="K296" s="20"/>
      <c r="L296" s="21"/>
      <c r="M296" s="20"/>
      <c r="N296" s="21"/>
      <c r="P296" s="70"/>
    </row>
    <row r="297" spans="1:16" ht="22.5" x14ac:dyDescent="0.55000000000000004">
      <c r="A297" s="26">
        <v>2001</v>
      </c>
      <c r="B297" s="26" t="s">
        <v>168</v>
      </c>
      <c r="C297" s="26" t="s">
        <v>489</v>
      </c>
      <c r="D297" s="15" t="str">
        <f t="shared" si="4"/>
        <v>1</v>
      </c>
      <c r="E297" s="12">
        <v>141.20756800000001</v>
      </c>
      <c r="F297" s="20">
        <v>40.612831</v>
      </c>
      <c r="G297" s="19"/>
      <c r="J297" s="16" t="s">
        <v>296</v>
      </c>
      <c r="K297" s="20"/>
      <c r="L297" s="35" t="s">
        <v>297</v>
      </c>
      <c r="M297" s="20" t="s">
        <v>1</v>
      </c>
      <c r="N297" s="21"/>
      <c r="P297" s="70"/>
    </row>
    <row r="298" spans="1:16" x14ac:dyDescent="0.55000000000000004">
      <c r="A298" s="26">
        <v>2011</v>
      </c>
      <c r="B298" s="26" t="s">
        <v>169</v>
      </c>
      <c r="C298" s="26" t="s">
        <v>930</v>
      </c>
      <c r="D298" s="15" t="str">
        <f t="shared" si="4"/>
        <v>1</v>
      </c>
      <c r="E298" s="12">
        <v>141.20442800000001</v>
      </c>
      <c r="F298" s="20">
        <v>40.611758999999999</v>
      </c>
      <c r="J298" s="16" t="s">
        <v>4</v>
      </c>
      <c r="K298" s="20"/>
      <c r="L298" s="21" t="s">
        <v>297</v>
      </c>
      <c r="M298" s="20" t="s">
        <v>1</v>
      </c>
      <c r="N298" s="21"/>
      <c r="P298" s="71" t="s">
        <v>298</v>
      </c>
    </row>
    <row r="299" spans="1:16" x14ac:dyDescent="0.55000000000000004">
      <c r="A299" s="26">
        <v>2002</v>
      </c>
      <c r="B299" s="26" t="s">
        <v>168</v>
      </c>
      <c r="C299" s="26" t="s">
        <v>489</v>
      </c>
      <c r="D299" s="15" t="str">
        <f t="shared" si="4"/>
        <v>2</v>
      </c>
      <c r="E299" s="12">
        <v>141.20745500000001</v>
      </c>
      <c r="F299" s="20">
        <v>40.612893999999997</v>
      </c>
      <c r="G299" s="19"/>
      <c r="K299" s="20"/>
      <c r="L299" s="21" t="s">
        <v>0</v>
      </c>
      <c r="M299" s="20"/>
      <c r="N299" s="21"/>
      <c r="P299" s="70"/>
    </row>
    <row r="300" spans="1:16" x14ac:dyDescent="0.55000000000000004">
      <c r="A300" s="26">
        <v>1992</v>
      </c>
      <c r="B300" s="26" t="s">
        <v>167</v>
      </c>
      <c r="C300" s="26" t="s">
        <v>929</v>
      </c>
      <c r="D300" s="15" t="str">
        <f t="shared" si="4"/>
        <v>2</v>
      </c>
      <c r="E300" s="12">
        <v>141.20925199999999</v>
      </c>
      <c r="F300" s="20">
        <v>40.613737</v>
      </c>
      <c r="G300" s="19"/>
      <c r="J300" s="16" t="s">
        <v>296</v>
      </c>
      <c r="K300" s="20"/>
      <c r="L300" s="21"/>
      <c r="M300" s="20"/>
      <c r="N300" s="21"/>
      <c r="P300" s="70"/>
    </row>
    <row r="301" spans="1:16" x14ac:dyDescent="0.55000000000000004">
      <c r="A301" s="26">
        <v>2021</v>
      </c>
      <c r="B301" s="26" t="s">
        <v>170</v>
      </c>
      <c r="C301" s="26" t="s">
        <v>931</v>
      </c>
      <c r="D301" s="15" t="str">
        <f t="shared" si="4"/>
        <v>1</v>
      </c>
      <c r="E301" s="12">
        <v>141.224816</v>
      </c>
      <c r="F301" s="20">
        <v>40.606352999999999</v>
      </c>
      <c r="G301" s="19"/>
      <c r="J301" s="16" t="s">
        <v>296</v>
      </c>
      <c r="K301" s="20"/>
      <c r="L301" s="21"/>
      <c r="M301" s="20"/>
      <c r="N301" s="21"/>
      <c r="P301" s="70"/>
    </row>
    <row r="302" spans="1:16" x14ac:dyDescent="0.55000000000000004">
      <c r="A302" s="26">
        <v>2031</v>
      </c>
      <c r="B302" s="26" t="s">
        <v>171</v>
      </c>
      <c r="C302" s="26" t="s">
        <v>932</v>
      </c>
      <c r="D302" s="15" t="str">
        <f t="shared" si="4"/>
        <v>1</v>
      </c>
      <c r="E302" s="12">
        <v>141.22879900000001</v>
      </c>
      <c r="F302" s="20">
        <v>40.608167000000002</v>
      </c>
      <c r="G302" s="19"/>
      <c r="J302" s="16" t="s">
        <v>4</v>
      </c>
      <c r="K302" s="20"/>
      <c r="L302" s="21"/>
      <c r="M302" s="20"/>
      <c r="N302" s="21"/>
      <c r="P302" s="70"/>
    </row>
    <row r="303" spans="1:16" x14ac:dyDescent="0.55000000000000004">
      <c r="A303" s="26">
        <v>2041</v>
      </c>
      <c r="B303" s="26" t="s">
        <v>172</v>
      </c>
      <c r="C303" s="26" t="s">
        <v>1697</v>
      </c>
      <c r="D303" s="15" t="str">
        <f t="shared" si="4"/>
        <v>1</v>
      </c>
      <c r="E303" s="12">
        <v>141.23198500000001</v>
      </c>
      <c r="F303" s="20">
        <v>40.609594000000001</v>
      </c>
      <c r="G303" s="19"/>
      <c r="J303" s="16" t="s">
        <v>4</v>
      </c>
      <c r="K303" s="20"/>
      <c r="L303" s="21"/>
      <c r="M303" s="20"/>
      <c r="N303" s="21"/>
      <c r="P303" s="70"/>
    </row>
    <row r="304" spans="1:16" x14ac:dyDescent="0.55000000000000004">
      <c r="A304" s="26">
        <v>93</v>
      </c>
      <c r="B304" s="26" t="s">
        <v>11</v>
      </c>
      <c r="C304" s="26" t="s">
        <v>772</v>
      </c>
      <c r="D304" s="15" t="str">
        <f t="shared" si="4"/>
        <v>3</v>
      </c>
      <c r="E304" s="12">
        <v>141.23150999999999</v>
      </c>
      <c r="F304" s="20">
        <v>40.613064000000001</v>
      </c>
      <c r="G304" s="19"/>
      <c r="J304" s="16" t="s">
        <v>296</v>
      </c>
      <c r="K304" s="20"/>
      <c r="L304" s="21"/>
      <c r="M304" s="20"/>
      <c r="N304" s="21"/>
      <c r="P304" s="70"/>
    </row>
    <row r="305" spans="1:16" x14ac:dyDescent="0.55000000000000004">
      <c r="A305" s="26">
        <v>123</v>
      </c>
      <c r="B305" s="26" t="s">
        <v>13</v>
      </c>
      <c r="C305" s="26" t="s">
        <v>775</v>
      </c>
      <c r="D305" s="15" t="str">
        <f t="shared" si="4"/>
        <v>3</v>
      </c>
      <c r="E305" s="12">
        <v>141.24907300000001</v>
      </c>
      <c r="F305" s="20">
        <v>40.614503999999997</v>
      </c>
      <c r="G305" s="19"/>
      <c r="K305" s="20"/>
      <c r="L305" s="21"/>
      <c r="M305" s="20"/>
      <c r="N305" s="21"/>
      <c r="P305" s="70"/>
    </row>
    <row r="306" spans="1:16" x14ac:dyDescent="0.55000000000000004">
      <c r="A306" s="26">
        <v>1452</v>
      </c>
      <c r="B306" s="26" t="s">
        <v>739</v>
      </c>
      <c r="C306" s="26" t="s">
        <v>497</v>
      </c>
      <c r="D306" s="15" t="str">
        <f t="shared" si="4"/>
        <v>2</v>
      </c>
      <c r="E306" s="12">
        <v>141.09852900000001</v>
      </c>
      <c r="F306" s="20">
        <v>40.873941000000002</v>
      </c>
      <c r="G306" s="19"/>
      <c r="K306" s="20"/>
      <c r="L306" s="21" t="s">
        <v>0</v>
      </c>
      <c r="M306" s="20"/>
      <c r="N306" s="21"/>
      <c r="P306" s="70"/>
    </row>
    <row r="307" spans="1:16" x14ac:dyDescent="0.55000000000000004">
      <c r="A307" s="26">
        <v>2051</v>
      </c>
      <c r="B307" s="26" t="s">
        <v>173</v>
      </c>
      <c r="C307" s="26" t="s">
        <v>933</v>
      </c>
      <c r="D307" s="15" t="str">
        <f t="shared" si="4"/>
        <v>1</v>
      </c>
      <c r="E307" s="12">
        <v>141.182412</v>
      </c>
      <c r="F307" s="20">
        <v>40.673380000000002</v>
      </c>
      <c r="G307" s="19"/>
      <c r="K307" s="20"/>
      <c r="L307" s="21" t="s">
        <v>0</v>
      </c>
      <c r="M307" s="20"/>
      <c r="N307" s="21"/>
      <c r="P307" s="70"/>
    </row>
    <row r="308" spans="1:16" x14ac:dyDescent="0.55000000000000004">
      <c r="A308" s="26">
        <v>2061</v>
      </c>
      <c r="B308" s="26" t="s">
        <v>174</v>
      </c>
      <c r="C308" s="26" t="s">
        <v>934</v>
      </c>
      <c r="D308" s="15" t="str">
        <f t="shared" si="4"/>
        <v>1</v>
      </c>
      <c r="E308" s="12">
        <v>141.18872300000001</v>
      </c>
      <c r="F308" s="20">
        <v>40.676203999999998</v>
      </c>
      <c r="G308" s="19"/>
      <c r="K308" s="20"/>
      <c r="L308" s="21" t="s">
        <v>297</v>
      </c>
      <c r="M308" s="20"/>
      <c r="N308" s="21"/>
      <c r="P308" s="70"/>
    </row>
    <row r="309" spans="1:16" x14ac:dyDescent="0.55000000000000004">
      <c r="A309" s="26">
        <v>2071</v>
      </c>
      <c r="B309" s="26" t="s">
        <v>175</v>
      </c>
      <c r="C309" s="26" t="s">
        <v>935</v>
      </c>
      <c r="D309" s="15" t="str">
        <f t="shared" si="4"/>
        <v>1</v>
      </c>
      <c r="E309" s="12">
        <v>141.19523899999999</v>
      </c>
      <c r="F309" s="20">
        <v>40.678888000000001</v>
      </c>
      <c r="G309" s="19"/>
      <c r="K309" s="20"/>
      <c r="L309" s="21" t="s">
        <v>0</v>
      </c>
      <c r="M309" s="20"/>
      <c r="N309" s="21"/>
      <c r="P309" s="70"/>
    </row>
    <row r="310" spans="1:16" x14ac:dyDescent="0.55000000000000004">
      <c r="A310" s="26">
        <v>2081</v>
      </c>
      <c r="B310" s="26" t="s">
        <v>176</v>
      </c>
      <c r="C310" s="26" t="s">
        <v>936</v>
      </c>
      <c r="D310" s="15" t="str">
        <f t="shared" si="4"/>
        <v>1</v>
      </c>
      <c r="E310" s="12">
        <v>141.20608899999999</v>
      </c>
      <c r="F310" s="20">
        <v>40.671843000000003</v>
      </c>
      <c r="G310" s="19"/>
      <c r="K310" s="20"/>
      <c r="L310" s="21" t="s">
        <v>0</v>
      </c>
      <c r="M310" s="20"/>
      <c r="N310" s="21"/>
      <c r="P310" s="70"/>
    </row>
    <row r="311" spans="1:16" x14ac:dyDescent="0.55000000000000004">
      <c r="A311" s="26">
        <v>2091</v>
      </c>
      <c r="B311" s="26" t="s">
        <v>177</v>
      </c>
      <c r="C311" s="26" t="s">
        <v>937</v>
      </c>
      <c r="D311" s="15" t="str">
        <f t="shared" si="4"/>
        <v>1</v>
      </c>
      <c r="E311" s="12">
        <v>141.20720299999999</v>
      </c>
      <c r="F311" s="20">
        <v>40.667487000000001</v>
      </c>
      <c r="G311" s="19"/>
      <c r="K311" s="20"/>
      <c r="L311" s="21" t="s">
        <v>0</v>
      </c>
      <c r="M311" s="20"/>
      <c r="N311" s="21"/>
      <c r="P311" s="70"/>
    </row>
    <row r="312" spans="1:16" x14ac:dyDescent="0.55000000000000004">
      <c r="A312" s="26">
        <v>2101</v>
      </c>
      <c r="B312" s="26" t="s">
        <v>178</v>
      </c>
      <c r="C312" s="26" t="s">
        <v>938</v>
      </c>
      <c r="D312" s="15" t="str">
        <f t="shared" si="4"/>
        <v>1</v>
      </c>
      <c r="E312" s="12">
        <v>141.19898699999999</v>
      </c>
      <c r="F312" s="20">
        <v>40.662864999999996</v>
      </c>
      <c r="G312" s="19"/>
      <c r="K312" s="20"/>
      <c r="L312" s="21" t="s">
        <v>0</v>
      </c>
      <c r="M312" s="20"/>
      <c r="N312" s="21"/>
      <c r="P312" s="70"/>
    </row>
    <row r="313" spans="1:16" x14ac:dyDescent="0.55000000000000004">
      <c r="A313" s="26">
        <v>2111</v>
      </c>
      <c r="B313" s="26" t="s">
        <v>179</v>
      </c>
      <c r="C313" s="26" t="s">
        <v>939</v>
      </c>
      <c r="D313" s="15" t="str">
        <f t="shared" si="4"/>
        <v>1</v>
      </c>
      <c r="E313" s="12">
        <v>141.19669099999999</v>
      </c>
      <c r="F313" s="20">
        <v>40.660736999999997</v>
      </c>
      <c r="G313" s="19"/>
      <c r="K313" s="20"/>
      <c r="L313" s="21" t="s">
        <v>0</v>
      </c>
      <c r="M313" s="20"/>
      <c r="N313" s="21"/>
      <c r="P313" s="70"/>
    </row>
    <row r="314" spans="1:16" x14ac:dyDescent="0.55000000000000004">
      <c r="A314" s="26">
        <v>1912</v>
      </c>
      <c r="B314" s="26" t="s">
        <v>159</v>
      </c>
      <c r="C314" s="26" t="s">
        <v>923</v>
      </c>
      <c r="D314" s="15" t="str">
        <f t="shared" si="4"/>
        <v>2</v>
      </c>
      <c r="E314" s="12">
        <v>141.19330199999999</v>
      </c>
      <c r="F314" s="20">
        <v>40.659176000000002</v>
      </c>
      <c r="G314" s="19"/>
      <c r="K314" s="20"/>
      <c r="L314" s="21"/>
      <c r="M314" s="20"/>
      <c r="N314" s="21"/>
      <c r="P314" s="70"/>
    </row>
    <row r="315" spans="1:16" x14ac:dyDescent="0.55000000000000004">
      <c r="A315" s="26">
        <v>2121</v>
      </c>
      <c r="B315" s="26" t="s">
        <v>180</v>
      </c>
      <c r="C315" s="26" t="s">
        <v>940</v>
      </c>
      <c r="D315" s="15" t="str">
        <f t="shared" si="4"/>
        <v>1</v>
      </c>
      <c r="E315" s="12">
        <v>140.69477900000001</v>
      </c>
      <c r="F315" s="20">
        <v>40.828195999999998</v>
      </c>
      <c r="G315" s="19"/>
      <c r="K315" s="20"/>
      <c r="L315" s="21"/>
      <c r="M315" s="20"/>
      <c r="N315" s="21"/>
      <c r="P315" s="70"/>
    </row>
    <row r="316" spans="1:16" x14ac:dyDescent="0.55000000000000004">
      <c r="A316" s="26">
        <v>2131</v>
      </c>
      <c r="B316" s="26" t="s">
        <v>740</v>
      </c>
      <c r="C316" s="26" t="s">
        <v>614</v>
      </c>
      <c r="D316" s="15" t="str">
        <f t="shared" si="4"/>
        <v>1</v>
      </c>
      <c r="E316" s="12">
        <v>140.744584</v>
      </c>
      <c r="F316" s="20">
        <v>40.825586000000001</v>
      </c>
      <c r="G316" s="19"/>
      <c r="K316" s="20"/>
      <c r="L316" s="21"/>
      <c r="M316" s="20"/>
      <c r="N316" s="21"/>
      <c r="P316" s="70"/>
    </row>
    <row r="317" spans="1:16" x14ac:dyDescent="0.55000000000000004">
      <c r="A317" s="26">
        <v>2141</v>
      </c>
      <c r="B317" s="26" t="s">
        <v>181</v>
      </c>
      <c r="C317" s="26" t="s">
        <v>941</v>
      </c>
      <c r="D317" s="15" t="str">
        <f t="shared" si="4"/>
        <v>1</v>
      </c>
      <c r="E317" s="12">
        <v>140.74059700000001</v>
      </c>
      <c r="F317" s="20">
        <v>40.826312000000001</v>
      </c>
      <c r="G317" s="19"/>
      <c r="K317" s="20"/>
      <c r="L317" s="21"/>
      <c r="M317" s="20"/>
      <c r="N317" s="21"/>
      <c r="P317" s="70"/>
    </row>
    <row r="318" spans="1:16" x14ac:dyDescent="0.55000000000000004">
      <c r="A318" s="26">
        <v>2151</v>
      </c>
      <c r="B318" s="26" t="s">
        <v>182</v>
      </c>
      <c r="C318" s="26" t="s">
        <v>942</v>
      </c>
      <c r="D318" s="15" t="str">
        <f t="shared" si="4"/>
        <v>1</v>
      </c>
      <c r="E318" s="12">
        <v>140.734996</v>
      </c>
      <c r="F318" s="20">
        <v>40.828181999999998</v>
      </c>
      <c r="G318" s="19"/>
      <c r="K318" s="20"/>
      <c r="L318" s="21"/>
      <c r="M318" s="20"/>
      <c r="N318" s="21"/>
      <c r="P318" s="70"/>
    </row>
    <row r="319" spans="1:16" x14ac:dyDescent="0.55000000000000004">
      <c r="A319" s="26">
        <v>2142</v>
      </c>
      <c r="B319" s="26" t="s">
        <v>181</v>
      </c>
      <c r="C319" s="26" t="s">
        <v>941</v>
      </c>
      <c r="D319" s="15" t="str">
        <f t="shared" si="4"/>
        <v>2</v>
      </c>
      <c r="E319" s="12">
        <v>140.742119</v>
      </c>
      <c r="F319" s="20">
        <v>40.826208999999999</v>
      </c>
      <c r="G319" s="19"/>
      <c r="K319" s="20"/>
      <c r="L319" s="21"/>
      <c r="M319" s="20"/>
      <c r="N319" s="21"/>
      <c r="P319" s="70"/>
    </row>
    <row r="320" spans="1:16" x14ac:dyDescent="0.55000000000000004">
      <c r="A320" s="26">
        <v>2132</v>
      </c>
      <c r="B320" s="26" t="s">
        <v>740</v>
      </c>
      <c r="C320" s="26" t="s">
        <v>614</v>
      </c>
      <c r="D320" s="15" t="str">
        <f t="shared" si="4"/>
        <v>2</v>
      </c>
      <c r="E320" s="12">
        <v>140.74461400000001</v>
      </c>
      <c r="F320" s="20">
        <v>40.825772000000001</v>
      </c>
      <c r="K320" s="20"/>
      <c r="L320" s="21"/>
      <c r="M320" s="20"/>
      <c r="N320" s="21"/>
      <c r="P320" s="71" t="s">
        <v>301</v>
      </c>
    </row>
    <row r="321" spans="1:16" x14ac:dyDescent="0.55000000000000004">
      <c r="A321" s="26">
        <v>2161</v>
      </c>
      <c r="B321" s="26" t="s">
        <v>1698</v>
      </c>
      <c r="C321" s="26" t="s">
        <v>489</v>
      </c>
      <c r="D321" s="15" t="str">
        <f t="shared" si="4"/>
        <v>1</v>
      </c>
      <c r="E321" s="12">
        <v>140.74679800000001</v>
      </c>
      <c r="F321" s="20">
        <v>40.823220999999997</v>
      </c>
      <c r="G321" s="19"/>
      <c r="K321" s="20"/>
      <c r="L321" s="21"/>
      <c r="M321" s="20"/>
      <c r="N321" s="21"/>
      <c r="P321" s="70"/>
    </row>
    <row r="322" spans="1:16" x14ac:dyDescent="0.55000000000000004">
      <c r="A322" s="26">
        <v>2171</v>
      </c>
      <c r="B322" s="26" t="s">
        <v>183</v>
      </c>
      <c r="C322" s="26" t="s">
        <v>1699</v>
      </c>
      <c r="D322" s="15" t="str">
        <f t="shared" si="4"/>
        <v>1</v>
      </c>
      <c r="E322" s="12">
        <v>140.751161</v>
      </c>
      <c r="F322" s="20">
        <v>40.823585999999999</v>
      </c>
      <c r="G322" s="19"/>
      <c r="K322" s="20"/>
      <c r="L322" s="21"/>
      <c r="M322" s="20"/>
      <c r="N322" s="21"/>
      <c r="P322" s="70"/>
    </row>
    <row r="323" spans="1:16" x14ac:dyDescent="0.55000000000000004">
      <c r="A323" s="26">
        <v>2181</v>
      </c>
      <c r="B323" s="26" t="s">
        <v>184</v>
      </c>
      <c r="C323" s="26" t="s">
        <v>943</v>
      </c>
      <c r="D323" s="15" t="str">
        <f t="shared" ref="D323:D386" si="5">RIGHT(A323,1)</f>
        <v>1</v>
      </c>
      <c r="E323" s="12">
        <v>140.75546499999999</v>
      </c>
      <c r="F323" s="20">
        <v>40.82394</v>
      </c>
      <c r="G323" s="19"/>
      <c r="K323" s="20"/>
      <c r="L323" s="21"/>
      <c r="M323" s="20"/>
      <c r="N323" s="21"/>
      <c r="P323" s="70"/>
    </row>
    <row r="324" spans="1:16" x14ac:dyDescent="0.55000000000000004">
      <c r="A324" s="26">
        <v>2191</v>
      </c>
      <c r="B324" s="26" t="s">
        <v>185</v>
      </c>
      <c r="C324" s="26" t="s">
        <v>944</v>
      </c>
      <c r="D324" s="15" t="str">
        <f t="shared" si="5"/>
        <v>1</v>
      </c>
      <c r="E324" s="12">
        <v>140.76073199999999</v>
      </c>
      <c r="F324" s="20">
        <v>40.824316000000003</v>
      </c>
      <c r="G324" s="19"/>
      <c r="K324" s="20"/>
      <c r="L324" s="21"/>
      <c r="M324" s="20"/>
      <c r="N324" s="21"/>
      <c r="P324" s="70"/>
    </row>
    <row r="325" spans="1:16" x14ac:dyDescent="0.55000000000000004">
      <c r="A325" s="26">
        <v>2201</v>
      </c>
      <c r="B325" s="26" t="s">
        <v>186</v>
      </c>
      <c r="C325" s="26" t="s">
        <v>945</v>
      </c>
      <c r="D325" s="15" t="str">
        <f t="shared" si="5"/>
        <v>1</v>
      </c>
      <c r="E325" s="12">
        <v>140.76987399999999</v>
      </c>
      <c r="F325" s="20">
        <v>40.825344000000001</v>
      </c>
      <c r="G325" s="19"/>
      <c r="K325" s="20"/>
      <c r="L325" s="21"/>
      <c r="M325" s="20"/>
      <c r="N325" s="21"/>
      <c r="P325" s="70"/>
    </row>
    <row r="326" spans="1:16" x14ac:dyDescent="0.55000000000000004">
      <c r="A326" s="26">
        <v>2211</v>
      </c>
      <c r="B326" s="26" t="s">
        <v>187</v>
      </c>
      <c r="C326" s="26" t="s">
        <v>946</v>
      </c>
      <c r="D326" s="15" t="str">
        <f t="shared" si="5"/>
        <v>1</v>
      </c>
      <c r="E326" s="12">
        <v>140.77843899999999</v>
      </c>
      <c r="F326" s="20">
        <v>40.827061999999998</v>
      </c>
      <c r="G326" s="19"/>
      <c r="K326" s="20"/>
      <c r="L326" s="21"/>
      <c r="M326" s="20"/>
      <c r="N326" s="21"/>
      <c r="P326" s="70"/>
    </row>
    <row r="327" spans="1:16" x14ac:dyDescent="0.55000000000000004">
      <c r="A327" s="26">
        <v>2221</v>
      </c>
      <c r="B327" s="26" t="s">
        <v>188</v>
      </c>
      <c r="C327" s="26" t="s">
        <v>947</v>
      </c>
      <c r="D327" s="15" t="str">
        <f t="shared" si="5"/>
        <v>1</v>
      </c>
      <c r="E327" s="12">
        <v>140.78992299999999</v>
      </c>
      <c r="F327" s="20">
        <v>40.828181999999998</v>
      </c>
      <c r="G327" s="19"/>
      <c r="K327" s="20"/>
      <c r="L327" s="21"/>
      <c r="M327" s="20"/>
      <c r="N327" s="21"/>
      <c r="P327" s="70"/>
    </row>
    <row r="328" spans="1:16" x14ac:dyDescent="0.55000000000000004">
      <c r="A328" s="26">
        <v>2231</v>
      </c>
      <c r="B328" s="26" t="s">
        <v>189</v>
      </c>
      <c r="C328" s="26" t="s">
        <v>948</v>
      </c>
      <c r="D328" s="15" t="str">
        <f t="shared" si="5"/>
        <v>1</v>
      </c>
      <c r="E328" s="12">
        <v>140.7955</v>
      </c>
      <c r="F328" s="20">
        <v>40.827125000000002</v>
      </c>
      <c r="G328" s="19"/>
      <c r="K328" s="20"/>
      <c r="L328" s="21"/>
      <c r="M328" s="20"/>
      <c r="N328" s="21"/>
      <c r="P328" s="70"/>
    </row>
    <row r="329" spans="1:16" x14ac:dyDescent="0.55000000000000004">
      <c r="A329" s="26">
        <v>2241</v>
      </c>
      <c r="B329" s="26" t="s">
        <v>190</v>
      </c>
      <c r="C329" s="26" t="s">
        <v>949</v>
      </c>
      <c r="D329" s="15" t="str">
        <f t="shared" si="5"/>
        <v>1</v>
      </c>
      <c r="E329" s="12">
        <v>140.798406</v>
      </c>
      <c r="F329" s="20">
        <v>40.826720000000002</v>
      </c>
      <c r="G329" s="19"/>
      <c r="K329" s="20"/>
      <c r="L329" s="21"/>
      <c r="M329" s="20"/>
      <c r="N329" s="21"/>
      <c r="P329" s="70"/>
    </row>
    <row r="330" spans="1:16" x14ac:dyDescent="0.55000000000000004">
      <c r="A330" s="26">
        <v>2251</v>
      </c>
      <c r="B330" s="26" t="s">
        <v>191</v>
      </c>
      <c r="C330" s="26" t="s">
        <v>950</v>
      </c>
      <c r="D330" s="15" t="str">
        <f t="shared" si="5"/>
        <v>1</v>
      </c>
      <c r="E330" s="12">
        <v>140.80868000000001</v>
      </c>
      <c r="F330" s="20">
        <v>40.828502999999998</v>
      </c>
      <c r="G330" s="19"/>
      <c r="K330" s="20"/>
      <c r="L330" s="21"/>
      <c r="M330" s="20"/>
      <c r="N330" s="21"/>
      <c r="P330" s="70"/>
    </row>
    <row r="331" spans="1:16" x14ac:dyDescent="0.55000000000000004">
      <c r="A331" s="26">
        <v>2261</v>
      </c>
      <c r="B331" s="26" t="s">
        <v>192</v>
      </c>
      <c r="C331" s="26" t="s">
        <v>951</v>
      </c>
      <c r="D331" s="15" t="str">
        <f t="shared" si="5"/>
        <v>1</v>
      </c>
      <c r="E331" s="12">
        <v>140.81348299999999</v>
      </c>
      <c r="F331" s="20">
        <v>40.829554999999999</v>
      </c>
      <c r="G331" s="19"/>
      <c r="K331" s="20"/>
      <c r="L331" s="21"/>
      <c r="M331" s="20"/>
      <c r="N331" s="21"/>
      <c r="P331" s="70"/>
    </row>
    <row r="332" spans="1:16" x14ac:dyDescent="0.55000000000000004">
      <c r="A332" s="26">
        <v>2271</v>
      </c>
      <c r="B332" s="26" t="s">
        <v>193</v>
      </c>
      <c r="C332" s="26" t="s">
        <v>952</v>
      </c>
      <c r="D332" s="15" t="str">
        <f t="shared" si="5"/>
        <v>1</v>
      </c>
      <c r="E332" s="12">
        <v>140.81922399999999</v>
      </c>
      <c r="F332" s="20">
        <v>40.830334999999998</v>
      </c>
      <c r="G332" s="19"/>
      <c r="K332" s="20"/>
      <c r="L332" s="21"/>
      <c r="M332" s="20"/>
      <c r="N332" s="21"/>
      <c r="P332" s="70"/>
    </row>
    <row r="333" spans="1:16" x14ac:dyDescent="0.55000000000000004">
      <c r="A333" s="26">
        <v>2281</v>
      </c>
      <c r="B333" s="26" t="s">
        <v>741</v>
      </c>
      <c r="C333" s="26" t="s">
        <v>953</v>
      </c>
      <c r="D333" s="15" t="str">
        <f t="shared" si="5"/>
        <v>1</v>
      </c>
      <c r="E333" s="12">
        <v>140.82405499999999</v>
      </c>
      <c r="F333" s="20">
        <v>40.828946000000002</v>
      </c>
      <c r="G333" s="19"/>
      <c r="K333" s="20"/>
      <c r="L333" s="21"/>
      <c r="M333" s="20"/>
      <c r="N333" s="21"/>
      <c r="P333" s="70"/>
    </row>
    <row r="334" spans="1:16" x14ac:dyDescent="0.55000000000000004">
      <c r="A334" s="26">
        <v>2291</v>
      </c>
      <c r="B334" s="26" t="s">
        <v>194</v>
      </c>
      <c r="C334" s="26" t="s">
        <v>954</v>
      </c>
      <c r="D334" s="15" t="str">
        <f t="shared" si="5"/>
        <v>1</v>
      </c>
      <c r="E334" s="12">
        <v>140.857315</v>
      </c>
      <c r="F334" s="20">
        <v>40.826307999999997</v>
      </c>
      <c r="J334" s="16" t="s">
        <v>296</v>
      </c>
      <c r="K334" s="20" t="s">
        <v>303</v>
      </c>
      <c r="L334" s="21"/>
      <c r="M334" s="20"/>
      <c r="N334" s="21"/>
      <c r="P334" s="72" t="s">
        <v>302</v>
      </c>
    </row>
    <row r="335" spans="1:16" x14ac:dyDescent="0.55000000000000004">
      <c r="A335" s="26">
        <v>2301</v>
      </c>
      <c r="B335" s="26" t="s">
        <v>195</v>
      </c>
      <c r="C335" s="26" t="s">
        <v>955</v>
      </c>
      <c r="D335" s="15" t="str">
        <f t="shared" si="5"/>
        <v>1</v>
      </c>
      <c r="E335" s="12">
        <v>141.16041200000001</v>
      </c>
      <c r="F335" s="20">
        <v>40.691614999999999</v>
      </c>
      <c r="G335" s="19"/>
      <c r="J335" s="16" t="s">
        <v>4</v>
      </c>
      <c r="K335" s="20"/>
      <c r="L335" s="21"/>
      <c r="N335" s="21"/>
      <c r="P335" s="70"/>
    </row>
    <row r="336" spans="1:16" x14ac:dyDescent="0.55000000000000004">
      <c r="A336" s="26">
        <v>2042</v>
      </c>
      <c r="B336" s="26" t="s">
        <v>172</v>
      </c>
      <c r="C336" s="26" t="s">
        <v>1697</v>
      </c>
      <c r="D336" s="15" t="str">
        <f t="shared" si="5"/>
        <v>2</v>
      </c>
      <c r="E336" s="12">
        <v>141.23197300000001</v>
      </c>
      <c r="F336" s="20">
        <v>40.609501999999999</v>
      </c>
      <c r="G336" s="19"/>
      <c r="K336" s="20"/>
      <c r="L336" s="21"/>
      <c r="M336" s="17" t="s">
        <v>1</v>
      </c>
      <c r="N336" s="21"/>
      <c r="P336" s="70"/>
    </row>
    <row r="337" spans="1:16" x14ac:dyDescent="0.55000000000000004">
      <c r="A337" s="26">
        <v>2032</v>
      </c>
      <c r="B337" s="26" t="s">
        <v>171</v>
      </c>
      <c r="C337" s="26" t="s">
        <v>932</v>
      </c>
      <c r="D337" s="15" t="str">
        <f t="shared" si="5"/>
        <v>2</v>
      </c>
      <c r="E337" s="12">
        <v>141.22883200000001</v>
      </c>
      <c r="F337" s="20">
        <v>40.608094999999999</v>
      </c>
      <c r="G337" s="19"/>
      <c r="K337" s="20"/>
      <c r="L337" s="21"/>
      <c r="M337" s="17" t="s">
        <v>1</v>
      </c>
      <c r="N337" s="21"/>
      <c r="P337" s="70"/>
    </row>
    <row r="338" spans="1:16" x14ac:dyDescent="0.55000000000000004">
      <c r="A338" s="26">
        <v>2022</v>
      </c>
      <c r="B338" s="26" t="s">
        <v>170</v>
      </c>
      <c r="C338" s="26" t="s">
        <v>931</v>
      </c>
      <c r="D338" s="15" t="str">
        <f t="shared" si="5"/>
        <v>2</v>
      </c>
      <c r="E338" s="12">
        <v>141.22488999999999</v>
      </c>
      <c r="F338" s="20">
        <v>40.606321000000001</v>
      </c>
      <c r="G338" s="19"/>
      <c r="K338" s="20"/>
      <c r="L338" s="21"/>
      <c r="M338" s="17" t="s">
        <v>1</v>
      </c>
      <c r="N338" s="21"/>
      <c r="P338" s="70"/>
    </row>
    <row r="339" spans="1:16" x14ac:dyDescent="0.55000000000000004">
      <c r="A339" s="26">
        <v>2311</v>
      </c>
      <c r="B339" s="26" t="s">
        <v>196</v>
      </c>
      <c r="C339" s="26" t="s">
        <v>956</v>
      </c>
      <c r="D339" s="15" t="str">
        <f t="shared" si="5"/>
        <v>1</v>
      </c>
      <c r="E339" s="12">
        <v>141.208528</v>
      </c>
      <c r="F339" s="20">
        <v>40.621903000000003</v>
      </c>
      <c r="G339" s="19"/>
      <c r="K339" s="20"/>
      <c r="L339" s="21"/>
      <c r="M339" s="17" t="s">
        <v>1</v>
      </c>
      <c r="N339" s="21"/>
      <c r="P339" s="70"/>
    </row>
    <row r="340" spans="1:16" x14ac:dyDescent="0.55000000000000004">
      <c r="A340" s="26">
        <v>1982</v>
      </c>
      <c r="B340" s="26" t="s">
        <v>166</v>
      </c>
      <c r="C340" s="26" t="s">
        <v>1696</v>
      </c>
      <c r="D340" s="15" t="str">
        <f t="shared" si="5"/>
        <v>2</v>
      </c>
      <c r="E340" s="12">
        <v>141.20698999999999</v>
      </c>
      <c r="F340" s="20">
        <v>40.625394999999997</v>
      </c>
      <c r="G340" s="19"/>
      <c r="K340" s="20"/>
      <c r="L340" s="21"/>
      <c r="M340" s="17" t="s">
        <v>1</v>
      </c>
      <c r="N340" s="21"/>
      <c r="P340" s="70"/>
    </row>
    <row r="341" spans="1:16" x14ac:dyDescent="0.55000000000000004">
      <c r="A341" s="26">
        <v>1972</v>
      </c>
      <c r="B341" s="26" t="s">
        <v>165</v>
      </c>
      <c r="C341" s="26" t="s">
        <v>928</v>
      </c>
      <c r="D341" s="15" t="str">
        <f t="shared" si="5"/>
        <v>2</v>
      </c>
      <c r="E341" s="12">
        <v>141.203925</v>
      </c>
      <c r="F341" s="20">
        <v>40.632598999999999</v>
      </c>
      <c r="G341" s="19"/>
      <c r="K341" s="20"/>
      <c r="L341" s="21"/>
      <c r="M341" s="17" t="s">
        <v>1</v>
      </c>
      <c r="N341" s="21"/>
      <c r="P341" s="70"/>
    </row>
    <row r="342" spans="1:16" x14ac:dyDescent="0.55000000000000004">
      <c r="A342" s="26">
        <v>1962</v>
      </c>
      <c r="B342" s="26" t="s">
        <v>164</v>
      </c>
      <c r="C342" s="26" t="s">
        <v>927</v>
      </c>
      <c r="D342" s="15" t="str">
        <f t="shared" si="5"/>
        <v>2</v>
      </c>
      <c r="E342" s="12">
        <v>141.20247599999999</v>
      </c>
      <c r="F342" s="20">
        <v>40.636037000000002</v>
      </c>
      <c r="G342" s="19"/>
      <c r="K342" s="20"/>
      <c r="L342" s="21"/>
      <c r="M342" s="17" t="s">
        <v>1</v>
      </c>
      <c r="N342" s="21"/>
      <c r="P342" s="70"/>
    </row>
    <row r="343" spans="1:16" x14ac:dyDescent="0.55000000000000004">
      <c r="A343" s="26">
        <v>1952</v>
      </c>
      <c r="B343" s="26" t="s">
        <v>163</v>
      </c>
      <c r="C343" s="26" t="s">
        <v>926</v>
      </c>
      <c r="D343" s="15" t="str">
        <f t="shared" si="5"/>
        <v>2</v>
      </c>
      <c r="E343" s="12">
        <v>141.20164700000001</v>
      </c>
      <c r="F343" s="20">
        <v>40.637968999999998</v>
      </c>
      <c r="G343" s="19"/>
      <c r="K343" s="20"/>
      <c r="L343" s="21"/>
      <c r="M343" s="17" t="s">
        <v>1</v>
      </c>
      <c r="N343" s="21"/>
      <c r="P343" s="70"/>
    </row>
    <row r="344" spans="1:16" x14ac:dyDescent="0.55000000000000004">
      <c r="A344" s="26">
        <v>1942</v>
      </c>
      <c r="B344" s="26" t="s">
        <v>162</v>
      </c>
      <c r="C344" s="26" t="s">
        <v>925</v>
      </c>
      <c r="D344" s="15" t="str">
        <f t="shared" si="5"/>
        <v>2</v>
      </c>
      <c r="E344" s="12">
        <v>141.19961900000001</v>
      </c>
      <c r="F344" s="20">
        <v>40.642555999999999</v>
      </c>
      <c r="G344" s="19"/>
      <c r="K344" s="20"/>
      <c r="L344" s="21"/>
      <c r="M344" s="17" t="s">
        <v>1</v>
      </c>
      <c r="N344" s="21"/>
      <c r="P344" s="70"/>
    </row>
    <row r="345" spans="1:16" x14ac:dyDescent="0.55000000000000004">
      <c r="A345" s="26">
        <v>1932</v>
      </c>
      <c r="B345" s="26" t="s">
        <v>161</v>
      </c>
      <c r="C345" s="26" t="s">
        <v>1695</v>
      </c>
      <c r="D345" s="15" t="str">
        <f t="shared" si="5"/>
        <v>2</v>
      </c>
      <c r="E345" s="12">
        <v>141.19721100000001</v>
      </c>
      <c r="F345" s="20">
        <v>40.647708999999999</v>
      </c>
      <c r="G345" s="19"/>
      <c r="K345" s="20"/>
      <c r="L345" s="21"/>
      <c r="M345" s="17" t="s">
        <v>1</v>
      </c>
      <c r="N345" s="21"/>
      <c r="P345" s="70"/>
    </row>
    <row r="346" spans="1:16" x14ac:dyDescent="0.55000000000000004">
      <c r="A346" s="26">
        <v>1922</v>
      </c>
      <c r="B346" s="26" t="s">
        <v>160</v>
      </c>
      <c r="C346" s="26" t="s">
        <v>924</v>
      </c>
      <c r="D346" s="15" t="str">
        <f t="shared" si="5"/>
        <v>2</v>
      </c>
      <c r="E346" s="12">
        <v>141.193825</v>
      </c>
      <c r="F346" s="20">
        <v>40.654407999999997</v>
      </c>
      <c r="G346" s="19"/>
      <c r="K346" s="20"/>
      <c r="L346" s="21"/>
      <c r="M346" s="17" t="s">
        <v>1</v>
      </c>
      <c r="N346" s="21"/>
      <c r="P346" s="70"/>
    </row>
    <row r="347" spans="1:16" x14ac:dyDescent="0.55000000000000004">
      <c r="A347" s="26">
        <v>1913</v>
      </c>
      <c r="B347" s="26" t="s">
        <v>159</v>
      </c>
      <c r="C347" s="26" t="s">
        <v>923</v>
      </c>
      <c r="D347" s="15" t="str">
        <f t="shared" si="5"/>
        <v>3</v>
      </c>
      <c r="E347" s="12">
        <v>141.19133099999999</v>
      </c>
      <c r="F347" s="20">
        <v>40.659331999999999</v>
      </c>
      <c r="G347" s="19"/>
      <c r="K347" s="20"/>
      <c r="L347" s="21"/>
      <c r="M347" s="17" t="s">
        <v>1</v>
      </c>
      <c r="N347" s="21"/>
      <c r="P347" s="70"/>
    </row>
    <row r="348" spans="1:16" x14ac:dyDescent="0.55000000000000004">
      <c r="A348" s="26">
        <v>1902</v>
      </c>
      <c r="B348" s="26" t="s">
        <v>158</v>
      </c>
      <c r="C348" s="26" t="s">
        <v>922</v>
      </c>
      <c r="D348" s="15" t="str">
        <f t="shared" si="5"/>
        <v>2</v>
      </c>
      <c r="E348" s="12">
        <v>141.18024199999999</v>
      </c>
      <c r="F348" s="20">
        <v>40.673054</v>
      </c>
      <c r="G348" s="19"/>
      <c r="K348" s="20"/>
      <c r="L348" s="21"/>
      <c r="M348" s="17" t="s">
        <v>1</v>
      </c>
      <c r="N348" s="21"/>
      <c r="P348" s="70"/>
    </row>
    <row r="349" spans="1:16" x14ac:dyDescent="0.55000000000000004">
      <c r="A349" s="26">
        <v>1892</v>
      </c>
      <c r="B349" s="26" t="s">
        <v>157</v>
      </c>
      <c r="C349" s="26" t="s">
        <v>921</v>
      </c>
      <c r="D349" s="15" t="str">
        <f t="shared" si="5"/>
        <v>2</v>
      </c>
      <c r="E349" s="12">
        <v>141.17471</v>
      </c>
      <c r="F349" s="20">
        <v>40.676482999999998</v>
      </c>
      <c r="G349" s="19"/>
      <c r="K349" s="20"/>
      <c r="L349" s="21"/>
      <c r="M349" s="17" t="s">
        <v>1</v>
      </c>
      <c r="N349" s="21"/>
      <c r="P349" s="70"/>
    </row>
    <row r="350" spans="1:16" x14ac:dyDescent="0.55000000000000004">
      <c r="A350" s="26">
        <v>1882</v>
      </c>
      <c r="B350" s="26" t="s">
        <v>156</v>
      </c>
      <c r="C350" s="26" t="s">
        <v>920</v>
      </c>
      <c r="D350" s="15" t="str">
        <f t="shared" si="5"/>
        <v>2</v>
      </c>
      <c r="E350" s="12">
        <v>141.16456500000001</v>
      </c>
      <c r="F350" s="20">
        <v>40.685079000000002</v>
      </c>
      <c r="G350" s="19"/>
      <c r="K350" s="20"/>
      <c r="L350" s="21"/>
      <c r="M350" s="17" t="s">
        <v>1</v>
      </c>
      <c r="N350" s="21"/>
      <c r="P350" s="70"/>
    </row>
    <row r="351" spans="1:16" x14ac:dyDescent="0.55000000000000004">
      <c r="A351" s="26">
        <v>1872</v>
      </c>
      <c r="B351" s="26" t="s">
        <v>155</v>
      </c>
      <c r="C351" s="26" t="s">
        <v>919</v>
      </c>
      <c r="D351" s="15" t="str">
        <f t="shared" si="5"/>
        <v>2</v>
      </c>
      <c r="E351" s="12">
        <v>141.158839</v>
      </c>
      <c r="F351" s="20">
        <v>40.691434000000001</v>
      </c>
      <c r="G351" s="19"/>
      <c r="K351" s="20"/>
      <c r="L351" s="21"/>
      <c r="M351" s="17" t="s">
        <v>1</v>
      </c>
      <c r="N351" s="21"/>
      <c r="P351" s="70"/>
    </row>
    <row r="352" spans="1:16" x14ac:dyDescent="0.55000000000000004">
      <c r="A352" s="26">
        <v>1862</v>
      </c>
      <c r="B352" s="26" t="s">
        <v>154</v>
      </c>
      <c r="C352" s="26" t="s">
        <v>918</v>
      </c>
      <c r="D352" s="15" t="str">
        <f t="shared" si="5"/>
        <v>2</v>
      </c>
      <c r="E352" s="12">
        <v>141.15760900000001</v>
      </c>
      <c r="F352" s="20">
        <v>40.693551999999997</v>
      </c>
      <c r="G352" s="19"/>
      <c r="K352" s="20"/>
      <c r="L352" s="21"/>
      <c r="M352" s="17" t="s">
        <v>1</v>
      </c>
      <c r="N352" s="21"/>
      <c r="P352" s="70"/>
    </row>
    <row r="353" spans="1:16" x14ac:dyDescent="0.55000000000000004">
      <c r="A353" s="26">
        <v>1852</v>
      </c>
      <c r="B353" s="26" t="s">
        <v>153</v>
      </c>
      <c r="C353" s="26" t="s">
        <v>1694</v>
      </c>
      <c r="D353" s="15" t="str">
        <f t="shared" si="5"/>
        <v>2</v>
      </c>
      <c r="E353" s="12">
        <v>141.15452400000001</v>
      </c>
      <c r="F353" s="20">
        <v>40.695884</v>
      </c>
      <c r="G353" s="19"/>
      <c r="K353" s="20"/>
      <c r="L353" s="21"/>
      <c r="M353" s="17" t="s">
        <v>1</v>
      </c>
      <c r="N353" s="21"/>
      <c r="P353" s="70"/>
    </row>
    <row r="354" spans="1:16" x14ac:dyDescent="0.55000000000000004">
      <c r="A354" s="26">
        <v>1842</v>
      </c>
      <c r="B354" s="26" t="s">
        <v>152</v>
      </c>
      <c r="C354" s="26" t="s">
        <v>917</v>
      </c>
      <c r="D354" s="15" t="str">
        <f t="shared" si="5"/>
        <v>2</v>
      </c>
      <c r="E354" s="12">
        <v>141.15342999999999</v>
      </c>
      <c r="F354" s="20">
        <v>40.697080999999997</v>
      </c>
      <c r="G354" s="19"/>
      <c r="K354" s="20"/>
      <c r="L354" s="21"/>
      <c r="M354" s="17" t="s">
        <v>1</v>
      </c>
      <c r="N354" s="21"/>
      <c r="P354" s="70"/>
    </row>
    <row r="355" spans="1:16" x14ac:dyDescent="0.55000000000000004">
      <c r="A355" s="26">
        <v>1832</v>
      </c>
      <c r="B355" s="26" t="s">
        <v>151</v>
      </c>
      <c r="C355" s="26" t="s">
        <v>916</v>
      </c>
      <c r="D355" s="15" t="str">
        <f t="shared" si="5"/>
        <v>2</v>
      </c>
      <c r="E355" s="12">
        <v>141.15565100000001</v>
      </c>
      <c r="F355" s="20">
        <v>40.698498999999998</v>
      </c>
      <c r="G355" s="19"/>
      <c r="K355" s="20"/>
      <c r="L355" s="21"/>
      <c r="M355" s="17" t="s">
        <v>281</v>
      </c>
      <c r="N355" s="21"/>
      <c r="P355" s="70"/>
    </row>
    <row r="356" spans="1:16" x14ac:dyDescent="0.55000000000000004">
      <c r="A356" s="26">
        <v>1822</v>
      </c>
      <c r="B356" s="26" t="s">
        <v>150</v>
      </c>
      <c r="C356" s="26" t="s">
        <v>915</v>
      </c>
      <c r="D356" s="15" t="str">
        <f t="shared" si="5"/>
        <v>2</v>
      </c>
      <c r="E356" s="12">
        <v>141.15790899999999</v>
      </c>
      <c r="F356" s="20">
        <v>40.698141</v>
      </c>
      <c r="G356" s="19"/>
      <c r="K356" s="20"/>
      <c r="L356" s="21"/>
      <c r="M356" s="17" t="s">
        <v>1</v>
      </c>
      <c r="N356" s="21"/>
      <c r="P356" s="70"/>
    </row>
    <row r="357" spans="1:16" x14ac:dyDescent="0.55000000000000004">
      <c r="A357" s="26">
        <v>1812</v>
      </c>
      <c r="B357" s="26" t="s">
        <v>149</v>
      </c>
      <c r="C357" s="26" t="s">
        <v>914</v>
      </c>
      <c r="D357" s="15" t="str">
        <f t="shared" si="5"/>
        <v>2</v>
      </c>
      <c r="E357" s="12">
        <v>141.16115500000001</v>
      </c>
      <c r="F357" s="20">
        <v>40.696227</v>
      </c>
      <c r="G357" s="19"/>
      <c r="K357" s="20"/>
      <c r="L357" s="21"/>
      <c r="M357" s="17" t="s">
        <v>1</v>
      </c>
      <c r="N357" s="21"/>
      <c r="P357" s="70"/>
    </row>
    <row r="358" spans="1:16" x14ac:dyDescent="0.55000000000000004">
      <c r="A358" s="26">
        <v>1802</v>
      </c>
      <c r="B358" s="26" t="s">
        <v>148</v>
      </c>
      <c r="C358" s="26" t="s">
        <v>913</v>
      </c>
      <c r="D358" s="15" t="str">
        <f t="shared" si="5"/>
        <v>2</v>
      </c>
      <c r="E358" s="12">
        <v>141.15908099999999</v>
      </c>
      <c r="F358" s="20">
        <v>40.700738000000001</v>
      </c>
      <c r="G358" s="19"/>
      <c r="K358" s="20"/>
      <c r="L358" s="21"/>
      <c r="M358" s="17" t="s">
        <v>1</v>
      </c>
      <c r="N358" s="21"/>
      <c r="P358" s="70"/>
    </row>
    <row r="359" spans="1:16" x14ac:dyDescent="0.55000000000000004">
      <c r="A359" s="26">
        <v>1792</v>
      </c>
      <c r="B359" s="26" t="s">
        <v>147</v>
      </c>
      <c r="C359" s="26" t="s">
        <v>912</v>
      </c>
      <c r="D359" s="15" t="str">
        <f t="shared" si="5"/>
        <v>2</v>
      </c>
      <c r="E359" s="12">
        <v>141.15700200000001</v>
      </c>
      <c r="F359" s="20">
        <v>40.706180000000003</v>
      </c>
      <c r="G359" s="19"/>
      <c r="K359" s="20"/>
      <c r="L359" s="21"/>
      <c r="M359" s="17" t="s">
        <v>1</v>
      </c>
      <c r="N359" s="21"/>
      <c r="P359" s="70"/>
    </row>
    <row r="360" spans="1:16" x14ac:dyDescent="0.55000000000000004">
      <c r="A360" s="26">
        <v>1782</v>
      </c>
      <c r="B360" s="26" t="s">
        <v>146</v>
      </c>
      <c r="C360" s="26" t="s">
        <v>1693</v>
      </c>
      <c r="D360" s="15" t="str">
        <f t="shared" si="5"/>
        <v>2</v>
      </c>
      <c r="E360" s="12">
        <v>141.157049</v>
      </c>
      <c r="F360" s="20">
        <v>40.710281999999999</v>
      </c>
      <c r="G360" s="19"/>
      <c r="K360" s="20"/>
      <c r="L360" s="21"/>
      <c r="M360" s="17" t="s">
        <v>1</v>
      </c>
      <c r="N360" s="21"/>
      <c r="P360" s="70"/>
    </row>
    <row r="361" spans="1:16" x14ac:dyDescent="0.55000000000000004">
      <c r="A361" s="26">
        <v>1752</v>
      </c>
      <c r="B361" s="26" t="s">
        <v>143</v>
      </c>
      <c r="C361" s="26" t="s">
        <v>909</v>
      </c>
      <c r="D361" s="15" t="str">
        <f t="shared" si="5"/>
        <v>2</v>
      </c>
      <c r="E361" s="12">
        <v>141.15656100000001</v>
      </c>
      <c r="F361" s="20">
        <v>40.714891999999999</v>
      </c>
      <c r="G361" s="19"/>
      <c r="K361" s="20"/>
      <c r="L361" s="21"/>
      <c r="M361" s="20" t="s">
        <v>281</v>
      </c>
      <c r="N361" s="21"/>
      <c r="P361" s="70"/>
    </row>
    <row r="362" spans="1:16" x14ac:dyDescent="0.55000000000000004">
      <c r="A362" s="26">
        <v>1762</v>
      </c>
      <c r="B362" s="26" t="s">
        <v>144</v>
      </c>
      <c r="C362" s="26" t="s">
        <v>910</v>
      </c>
      <c r="D362" s="15" t="str">
        <f t="shared" si="5"/>
        <v>2</v>
      </c>
      <c r="E362" s="12">
        <v>141.15384</v>
      </c>
      <c r="F362" s="20">
        <v>40.719624000000003</v>
      </c>
      <c r="G362" s="19"/>
      <c r="K362" s="20"/>
      <c r="L362" s="21"/>
      <c r="M362" s="17" t="s">
        <v>1</v>
      </c>
      <c r="N362" s="21"/>
      <c r="P362" s="70"/>
    </row>
    <row r="363" spans="1:16" x14ac:dyDescent="0.55000000000000004">
      <c r="A363" s="26">
        <v>1742</v>
      </c>
      <c r="B363" s="26" t="s">
        <v>142</v>
      </c>
      <c r="C363" s="26" t="s">
        <v>908</v>
      </c>
      <c r="D363" s="15" t="str">
        <f t="shared" si="5"/>
        <v>2</v>
      </c>
      <c r="E363" s="12">
        <v>141.15856500000001</v>
      </c>
      <c r="F363" s="20">
        <v>40.721417000000002</v>
      </c>
      <c r="G363" s="19"/>
      <c r="K363" s="20"/>
      <c r="L363" s="21"/>
      <c r="M363" s="17" t="s">
        <v>1</v>
      </c>
      <c r="N363" s="21"/>
      <c r="P363" s="70"/>
    </row>
    <row r="364" spans="1:16" x14ac:dyDescent="0.55000000000000004">
      <c r="A364" s="26">
        <v>1732</v>
      </c>
      <c r="B364" s="26" t="s">
        <v>141</v>
      </c>
      <c r="C364" s="26" t="s">
        <v>907</v>
      </c>
      <c r="D364" s="15" t="str">
        <f t="shared" si="5"/>
        <v>2</v>
      </c>
      <c r="E364" s="12">
        <v>141.16182599999999</v>
      </c>
      <c r="F364" s="20">
        <v>40.737135000000002</v>
      </c>
      <c r="G364" s="19"/>
      <c r="K364" s="20"/>
      <c r="L364" s="21"/>
      <c r="M364" s="20" t="s">
        <v>281</v>
      </c>
      <c r="N364" s="21"/>
      <c r="P364" s="70"/>
    </row>
    <row r="365" spans="1:16" x14ac:dyDescent="0.55000000000000004">
      <c r="A365" s="26">
        <v>1722</v>
      </c>
      <c r="B365" s="26" t="s">
        <v>140</v>
      </c>
      <c r="C365" s="26" t="s">
        <v>906</v>
      </c>
      <c r="D365" s="15" t="str">
        <f t="shared" si="5"/>
        <v>2</v>
      </c>
      <c r="E365" s="12">
        <v>141.15697399999999</v>
      </c>
      <c r="F365" s="20">
        <v>40.742158000000003</v>
      </c>
      <c r="G365" s="19"/>
      <c r="K365" s="20"/>
      <c r="L365" s="21"/>
      <c r="M365" s="17" t="s">
        <v>1</v>
      </c>
      <c r="N365" s="21"/>
      <c r="P365" s="70"/>
    </row>
    <row r="366" spans="1:16" x14ac:dyDescent="0.55000000000000004">
      <c r="A366" s="26">
        <v>1712</v>
      </c>
      <c r="B366" s="26" t="s">
        <v>139</v>
      </c>
      <c r="C366" s="26" t="s">
        <v>905</v>
      </c>
      <c r="D366" s="15" t="str">
        <f t="shared" si="5"/>
        <v>2</v>
      </c>
      <c r="E366" s="12">
        <v>141.155542</v>
      </c>
      <c r="F366" s="20">
        <v>40.744706000000001</v>
      </c>
      <c r="G366" s="19"/>
      <c r="K366" s="20"/>
      <c r="L366" s="21"/>
      <c r="M366" s="20" t="s">
        <v>1</v>
      </c>
      <c r="N366" s="21"/>
      <c r="P366" s="70"/>
    </row>
    <row r="367" spans="1:16" x14ac:dyDescent="0.55000000000000004">
      <c r="A367" s="26">
        <v>1702</v>
      </c>
      <c r="B367" s="26" t="s">
        <v>138</v>
      </c>
      <c r="C367" s="26" t="s">
        <v>904</v>
      </c>
      <c r="D367" s="15" t="str">
        <f t="shared" si="5"/>
        <v>2</v>
      </c>
      <c r="E367" s="12">
        <v>141.15194600000001</v>
      </c>
      <c r="F367" s="20">
        <v>40.751178000000003</v>
      </c>
      <c r="G367" s="19"/>
      <c r="K367" s="20"/>
      <c r="L367" s="21"/>
      <c r="M367" s="17" t="s">
        <v>1</v>
      </c>
      <c r="N367" s="21"/>
      <c r="P367" s="70"/>
    </row>
    <row r="368" spans="1:16" x14ac:dyDescent="0.55000000000000004">
      <c r="A368" s="26">
        <v>1692</v>
      </c>
      <c r="B368" s="26" t="s">
        <v>137</v>
      </c>
      <c r="C368" s="26" t="s">
        <v>903</v>
      </c>
      <c r="D368" s="15" t="str">
        <f t="shared" si="5"/>
        <v>2</v>
      </c>
      <c r="E368" s="12">
        <v>141.14984100000001</v>
      </c>
      <c r="F368" s="20">
        <v>40.755442000000002</v>
      </c>
      <c r="G368" s="19"/>
      <c r="K368" s="20"/>
      <c r="L368" s="21"/>
      <c r="M368" s="20" t="s">
        <v>1</v>
      </c>
      <c r="N368" s="21"/>
      <c r="P368" s="70"/>
    </row>
    <row r="369" spans="1:16" x14ac:dyDescent="0.55000000000000004">
      <c r="A369" s="26">
        <v>1682</v>
      </c>
      <c r="B369" s="26" t="s">
        <v>136</v>
      </c>
      <c r="C369" s="26" t="s">
        <v>902</v>
      </c>
      <c r="D369" s="15" t="str">
        <f t="shared" si="5"/>
        <v>2</v>
      </c>
      <c r="E369" s="12">
        <v>141.14507</v>
      </c>
      <c r="F369" s="20">
        <v>40.763469000000001</v>
      </c>
      <c r="G369" s="19"/>
      <c r="K369" s="20"/>
      <c r="L369" s="21"/>
      <c r="M369" s="17" t="s">
        <v>1</v>
      </c>
      <c r="N369" s="21"/>
      <c r="P369" s="70"/>
    </row>
    <row r="370" spans="1:16" x14ac:dyDescent="0.55000000000000004">
      <c r="A370" s="26">
        <v>1672</v>
      </c>
      <c r="B370" s="26" t="s">
        <v>135</v>
      </c>
      <c r="C370" s="26" t="s">
        <v>901</v>
      </c>
      <c r="D370" s="15" t="str">
        <f t="shared" si="5"/>
        <v>2</v>
      </c>
      <c r="E370" s="12">
        <v>141.14413099999999</v>
      </c>
      <c r="F370" s="20">
        <v>40.769838999999997</v>
      </c>
      <c r="G370" s="19"/>
      <c r="K370" s="20"/>
      <c r="L370" s="21"/>
      <c r="M370" s="20" t="s">
        <v>1</v>
      </c>
      <c r="N370" s="21"/>
      <c r="P370" s="70"/>
    </row>
    <row r="371" spans="1:16" x14ac:dyDescent="0.55000000000000004">
      <c r="A371" s="26">
        <v>1662</v>
      </c>
      <c r="B371" s="26" t="s">
        <v>134</v>
      </c>
      <c r="C371" s="26" t="s">
        <v>900</v>
      </c>
      <c r="D371" s="15" t="str">
        <f t="shared" si="5"/>
        <v>2</v>
      </c>
      <c r="E371" s="40">
        <v>141.14523199999999</v>
      </c>
      <c r="F371" s="39">
        <v>40.775598000000002</v>
      </c>
      <c r="G371" s="19"/>
      <c r="K371" s="20"/>
      <c r="L371" s="21"/>
      <c r="M371" s="17" t="s">
        <v>1</v>
      </c>
      <c r="N371" s="21"/>
      <c r="P371" s="70"/>
    </row>
    <row r="372" spans="1:16" x14ac:dyDescent="0.55000000000000004">
      <c r="A372" s="26">
        <v>1652</v>
      </c>
      <c r="B372" s="26" t="s">
        <v>133</v>
      </c>
      <c r="C372" s="26" t="s">
        <v>1692</v>
      </c>
      <c r="D372" s="15" t="str">
        <f t="shared" si="5"/>
        <v>2</v>
      </c>
      <c r="E372" s="12">
        <v>141.147582</v>
      </c>
      <c r="F372" s="20">
        <v>40.791058</v>
      </c>
      <c r="G372" s="19"/>
      <c r="K372" s="20"/>
      <c r="L372" s="21"/>
      <c r="M372" s="20" t="s">
        <v>1</v>
      </c>
      <c r="N372" s="21"/>
      <c r="P372" s="70"/>
    </row>
    <row r="373" spans="1:16" x14ac:dyDescent="0.55000000000000004">
      <c r="A373" s="26">
        <v>1642</v>
      </c>
      <c r="B373" s="26" t="s">
        <v>132</v>
      </c>
      <c r="C373" s="26" t="s">
        <v>899</v>
      </c>
      <c r="D373" s="15" t="str">
        <f t="shared" si="5"/>
        <v>2</v>
      </c>
      <c r="E373" s="12">
        <v>141.14755099999999</v>
      </c>
      <c r="F373" s="20">
        <v>40.798734000000003</v>
      </c>
      <c r="G373" s="19"/>
      <c r="K373" s="20"/>
      <c r="L373" s="21"/>
      <c r="M373" s="17" t="s">
        <v>1</v>
      </c>
      <c r="N373" s="21"/>
      <c r="P373" s="70"/>
    </row>
    <row r="374" spans="1:16" x14ac:dyDescent="0.55000000000000004">
      <c r="A374" s="26">
        <v>1632</v>
      </c>
      <c r="B374" s="26" t="s">
        <v>131</v>
      </c>
      <c r="C374" s="26" t="s">
        <v>898</v>
      </c>
      <c r="D374" s="15" t="str">
        <f t="shared" si="5"/>
        <v>2</v>
      </c>
      <c r="E374" s="12">
        <v>141.13560899999999</v>
      </c>
      <c r="F374" s="20">
        <v>40.804718000000001</v>
      </c>
      <c r="G374" s="19"/>
      <c r="K374" s="20"/>
      <c r="L374" s="21"/>
      <c r="M374" s="20" t="s">
        <v>1</v>
      </c>
      <c r="N374" s="21"/>
      <c r="P374" s="70"/>
    </row>
    <row r="375" spans="1:16" x14ac:dyDescent="0.55000000000000004">
      <c r="A375" s="26">
        <v>1622</v>
      </c>
      <c r="B375" s="26" t="s">
        <v>130</v>
      </c>
      <c r="C375" s="26" t="s">
        <v>1691</v>
      </c>
      <c r="D375" s="15" t="str">
        <f t="shared" si="5"/>
        <v>2</v>
      </c>
      <c r="E375" s="12">
        <v>141.12964700000001</v>
      </c>
      <c r="F375" s="20">
        <v>40.809750000000001</v>
      </c>
      <c r="G375" s="19"/>
      <c r="K375" s="20"/>
      <c r="L375" s="21"/>
      <c r="M375" s="17" t="s">
        <v>1</v>
      </c>
      <c r="N375" s="21"/>
      <c r="P375" s="70"/>
    </row>
    <row r="376" spans="1:16" x14ac:dyDescent="0.55000000000000004">
      <c r="A376" s="26">
        <v>1602</v>
      </c>
      <c r="B376" s="26" t="s">
        <v>128</v>
      </c>
      <c r="C376" s="26" t="s">
        <v>896</v>
      </c>
      <c r="D376" s="15" t="str">
        <f t="shared" si="5"/>
        <v>2</v>
      </c>
      <c r="E376" s="12">
        <v>141.128322</v>
      </c>
      <c r="F376" s="20">
        <v>40.830744000000003</v>
      </c>
      <c r="G376" s="19"/>
      <c r="K376" s="20"/>
      <c r="L376" s="21"/>
      <c r="M376" s="20" t="s">
        <v>1</v>
      </c>
      <c r="N376" s="21"/>
      <c r="P376" s="70"/>
    </row>
    <row r="377" spans="1:16" x14ac:dyDescent="0.55000000000000004">
      <c r="A377" s="26">
        <v>1592</v>
      </c>
      <c r="B377" s="26" t="s">
        <v>127</v>
      </c>
      <c r="C377" s="26" t="s">
        <v>895</v>
      </c>
      <c r="D377" s="15" t="str">
        <f t="shared" si="5"/>
        <v>2</v>
      </c>
      <c r="E377" s="12">
        <v>141.127702</v>
      </c>
      <c r="F377" s="20">
        <v>40.838189999999997</v>
      </c>
      <c r="G377" s="19"/>
      <c r="K377" s="20"/>
      <c r="L377" s="21"/>
      <c r="M377" s="17" t="s">
        <v>1</v>
      </c>
      <c r="N377" s="21"/>
      <c r="P377" s="70"/>
    </row>
    <row r="378" spans="1:16" x14ac:dyDescent="0.55000000000000004">
      <c r="A378" s="26">
        <v>1582</v>
      </c>
      <c r="B378" s="26" t="s">
        <v>126</v>
      </c>
      <c r="C378" s="26" t="s">
        <v>894</v>
      </c>
      <c r="D378" s="15" t="str">
        <f t="shared" si="5"/>
        <v>2</v>
      </c>
      <c r="E378" s="12">
        <v>141.125641</v>
      </c>
      <c r="F378" s="20">
        <v>40.847836999999998</v>
      </c>
      <c r="G378" s="19"/>
      <c r="K378" s="20"/>
      <c r="L378" s="21"/>
      <c r="M378" s="20" t="s">
        <v>1</v>
      </c>
      <c r="N378" s="21"/>
      <c r="P378" s="70"/>
    </row>
    <row r="379" spans="1:16" x14ac:dyDescent="0.55000000000000004">
      <c r="A379" s="26">
        <v>1572</v>
      </c>
      <c r="B379" s="26" t="s">
        <v>125</v>
      </c>
      <c r="C379" s="26" t="s">
        <v>1690</v>
      </c>
      <c r="D379" s="15" t="str">
        <f t="shared" si="5"/>
        <v>2</v>
      </c>
      <c r="E379" s="12">
        <v>141.125033</v>
      </c>
      <c r="F379" s="20">
        <v>40.853914000000003</v>
      </c>
      <c r="G379" s="19"/>
      <c r="K379" s="20"/>
      <c r="L379" s="21"/>
      <c r="M379" s="17" t="s">
        <v>1</v>
      </c>
      <c r="N379" s="21"/>
      <c r="P379" s="70"/>
    </row>
    <row r="380" spans="1:16" x14ac:dyDescent="0.55000000000000004">
      <c r="A380" s="26">
        <v>1552</v>
      </c>
      <c r="B380" s="26" t="s">
        <v>123</v>
      </c>
      <c r="C380" s="26" t="s">
        <v>892</v>
      </c>
      <c r="D380" s="15" t="str">
        <f t="shared" si="5"/>
        <v>2</v>
      </c>
      <c r="E380" s="12">
        <v>141.12571</v>
      </c>
      <c r="F380" s="20">
        <v>40.856704999999998</v>
      </c>
      <c r="G380" s="19"/>
      <c r="K380" s="20"/>
      <c r="L380" s="21"/>
      <c r="M380" s="20" t="s">
        <v>1</v>
      </c>
      <c r="N380" s="21"/>
      <c r="P380" s="70"/>
    </row>
    <row r="381" spans="1:16" x14ac:dyDescent="0.55000000000000004">
      <c r="A381" s="26">
        <v>1542</v>
      </c>
      <c r="B381" s="26" t="s">
        <v>122</v>
      </c>
      <c r="C381" s="26" t="s">
        <v>891</v>
      </c>
      <c r="D381" s="15" t="str">
        <f t="shared" si="5"/>
        <v>2</v>
      </c>
      <c r="E381" s="12">
        <v>141.12713199999999</v>
      </c>
      <c r="F381" s="20">
        <v>40.862417000000001</v>
      </c>
      <c r="G381" s="19"/>
      <c r="K381" s="20"/>
      <c r="L381" s="21"/>
      <c r="M381" s="17" t="s">
        <v>1</v>
      </c>
      <c r="N381" s="21"/>
      <c r="P381" s="70"/>
    </row>
    <row r="382" spans="1:16" x14ac:dyDescent="0.55000000000000004">
      <c r="A382" s="26">
        <v>1532</v>
      </c>
      <c r="B382" s="26" t="s">
        <v>121</v>
      </c>
      <c r="C382" s="26" t="s">
        <v>890</v>
      </c>
      <c r="D382" s="15" t="str">
        <f t="shared" si="5"/>
        <v>2</v>
      </c>
      <c r="E382" s="12">
        <v>141.12771499999999</v>
      </c>
      <c r="F382" s="20">
        <v>40.865144999999998</v>
      </c>
      <c r="G382" s="19"/>
      <c r="K382" s="20"/>
      <c r="L382" s="21"/>
      <c r="M382" s="20" t="s">
        <v>1</v>
      </c>
      <c r="N382" s="21"/>
      <c r="P382" s="70"/>
    </row>
    <row r="383" spans="1:16" x14ac:dyDescent="0.55000000000000004">
      <c r="A383" s="26">
        <v>1522</v>
      </c>
      <c r="B383" s="26" t="s">
        <v>120</v>
      </c>
      <c r="C383" s="26" t="s">
        <v>889</v>
      </c>
      <c r="D383" s="15" t="str">
        <f t="shared" si="5"/>
        <v>2</v>
      </c>
      <c r="E383" s="12">
        <v>141.12705399999999</v>
      </c>
      <c r="F383" s="20">
        <v>40.866802</v>
      </c>
      <c r="K383" s="20"/>
      <c r="L383" s="21"/>
      <c r="M383" s="17" t="s">
        <v>1</v>
      </c>
      <c r="N383" s="21"/>
      <c r="P383" s="71" t="s">
        <v>299</v>
      </c>
    </row>
    <row r="384" spans="1:16" x14ac:dyDescent="0.55000000000000004">
      <c r="A384" s="26">
        <v>1512</v>
      </c>
      <c r="B384" s="26" t="s">
        <v>1689</v>
      </c>
      <c r="C384" s="26" t="s">
        <v>855</v>
      </c>
      <c r="D384" s="15" t="str">
        <f t="shared" si="5"/>
        <v>2</v>
      </c>
      <c r="E384" s="12">
        <v>141.124898</v>
      </c>
      <c r="F384" s="20">
        <v>40.867117999999998</v>
      </c>
      <c r="G384" s="19"/>
      <c r="K384" s="20"/>
      <c r="L384" s="21"/>
      <c r="M384" s="20" t="s">
        <v>1</v>
      </c>
      <c r="N384" s="21"/>
      <c r="P384" s="70"/>
    </row>
    <row r="385" spans="1:16" x14ac:dyDescent="0.55000000000000004">
      <c r="A385" s="26">
        <v>1502</v>
      </c>
      <c r="B385" s="26" t="s">
        <v>119</v>
      </c>
      <c r="C385" s="26" t="s">
        <v>957</v>
      </c>
      <c r="D385" s="15" t="str">
        <f t="shared" si="5"/>
        <v>2</v>
      </c>
      <c r="E385" s="12">
        <v>141.12054699999999</v>
      </c>
      <c r="F385" s="20">
        <v>40.868592</v>
      </c>
      <c r="G385" s="19"/>
      <c r="K385" s="20"/>
      <c r="L385" s="21"/>
      <c r="M385" s="17" t="s">
        <v>1</v>
      </c>
      <c r="N385" s="21"/>
      <c r="P385" s="70"/>
    </row>
    <row r="386" spans="1:16" x14ac:dyDescent="0.55000000000000004">
      <c r="A386" s="26">
        <v>1492</v>
      </c>
      <c r="B386" s="26" t="s">
        <v>118</v>
      </c>
      <c r="C386" s="26" t="s">
        <v>887</v>
      </c>
      <c r="D386" s="15" t="str">
        <f t="shared" si="5"/>
        <v>2</v>
      </c>
      <c r="E386" s="12">
        <v>141.116083</v>
      </c>
      <c r="F386" s="20">
        <v>40.869227000000002</v>
      </c>
      <c r="G386" s="19"/>
      <c r="K386" s="20"/>
      <c r="L386" s="21"/>
      <c r="M386" s="20" t="s">
        <v>1</v>
      </c>
      <c r="N386" s="21"/>
      <c r="P386" s="70"/>
    </row>
    <row r="387" spans="1:16" x14ac:dyDescent="0.55000000000000004">
      <c r="A387" s="26">
        <v>1472</v>
      </c>
      <c r="B387" s="26" t="s">
        <v>116</v>
      </c>
      <c r="C387" s="26" t="s">
        <v>885</v>
      </c>
      <c r="D387" s="15" t="str">
        <f t="shared" ref="D387:D450" si="6">RIGHT(A387,1)</f>
        <v>2</v>
      </c>
      <c r="E387" s="12">
        <v>141.10895400000001</v>
      </c>
      <c r="F387" s="20">
        <v>40.871223999999998</v>
      </c>
      <c r="G387" s="19"/>
      <c r="K387" s="20"/>
      <c r="L387" s="21"/>
      <c r="M387" s="17" t="s">
        <v>1</v>
      </c>
      <c r="N387" s="21"/>
      <c r="P387" s="70"/>
    </row>
    <row r="388" spans="1:16" x14ac:dyDescent="0.55000000000000004">
      <c r="A388" s="26">
        <v>1462</v>
      </c>
      <c r="B388" s="26" t="s">
        <v>115</v>
      </c>
      <c r="C388" s="26" t="s">
        <v>884</v>
      </c>
      <c r="D388" s="15" t="str">
        <f t="shared" si="6"/>
        <v>2</v>
      </c>
      <c r="E388" s="12">
        <v>141.102327</v>
      </c>
      <c r="F388" s="20">
        <v>40.872359000000003</v>
      </c>
      <c r="G388" s="19"/>
      <c r="K388" s="20"/>
      <c r="L388" s="21"/>
      <c r="M388" s="20" t="s">
        <v>1</v>
      </c>
      <c r="N388" s="21"/>
      <c r="P388" s="70"/>
    </row>
    <row r="389" spans="1:16" x14ac:dyDescent="0.55000000000000004">
      <c r="A389" s="26">
        <v>1442</v>
      </c>
      <c r="B389" s="26" t="s">
        <v>114</v>
      </c>
      <c r="C389" s="26" t="s">
        <v>883</v>
      </c>
      <c r="D389" s="15" t="str">
        <f t="shared" si="6"/>
        <v>2</v>
      </c>
      <c r="E389" s="12">
        <v>141.096844</v>
      </c>
      <c r="F389" s="20">
        <v>40.875307999999997</v>
      </c>
      <c r="G389" s="19"/>
      <c r="K389" s="20"/>
      <c r="L389" s="21"/>
      <c r="M389" s="17" t="s">
        <v>1</v>
      </c>
      <c r="N389" s="21"/>
      <c r="P389" s="70"/>
    </row>
    <row r="390" spans="1:16" x14ac:dyDescent="0.55000000000000004">
      <c r="A390" s="26">
        <v>1432</v>
      </c>
      <c r="B390" s="26" t="s">
        <v>113</v>
      </c>
      <c r="C390" s="26" t="s">
        <v>882</v>
      </c>
      <c r="D390" s="15" t="str">
        <f t="shared" si="6"/>
        <v>2</v>
      </c>
      <c r="E390" s="12">
        <v>141.09236200000001</v>
      </c>
      <c r="F390" s="20">
        <v>40.878647000000001</v>
      </c>
      <c r="G390" s="19"/>
      <c r="K390" s="20"/>
      <c r="L390" s="21"/>
      <c r="M390" s="20" t="s">
        <v>1</v>
      </c>
      <c r="N390" s="21"/>
      <c r="P390" s="70"/>
    </row>
    <row r="391" spans="1:16" x14ac:dyDescent="0.55000000000000004">
      <c r="A391" s="26">
        <v>1422</v>
      </c>
      <c r="B391" s="26" t="s">
        <v>112</v>
      </c>
      <c r="C391" s="26" t="s">
        <v>881</v>
      </c>
      <c r="D391" s="15" t="str">
        <f t="shared" si="6"/>
        <v>2</v>
      </c>
      <c r="E391" s="12">
        <v>141.09023500000001</v>
      </c>
      <c r="F391" s="20">
        <v>40.879772000000003</v>
      </c>
      <c r="G391" s="19"/>
      <c r="K391" s="20"/>
      <c r="L391" s="21"/>
      <c r="M391" s="17" t="s">
        <v>1</v>
      </c>
      <c r="N391" s="21"/>
      <c r="P391" s="70"/>
    </row>
    <row r="392" spans="1:16" x14ac:dyDescent="0.55000000000000004">
      <c r="A392" s="26">
        <v>1412</v>
      </c>
      <c r="B392" s="26" t="s">
        <v>111</v>
      </c>
      <c r="C392" s="26" t="s">
        <v>880</v>
      </c>
      <c r="D392" s="15" t="str">
        <f t="shared" si="6"/>
        <v>2</v>
      </c>
      <c r="E392" s="12">
        <v>141.09113400000001</v>
      </c>
      <c r="F392" s="20">
        <v>40.878154000000002</v>
      </c>
      <c r="G392" s="19"/>
      <c r="K392" s="20"/>
      <c r="L392" s="21"/>
      <c r="M392" s="20" t="s">
        <v>1</v>
      </c>
      <c r="N392" s="21"/>
      <c r="P392" s="70"/>
    </row>
    <row r="393" spans="1:16" x14ac:dyDescent="0.55000000000000004">
      <c r="A393" s="26">
        <v>1402</v>
      </c>
      <c r="B393" s="26" t="s">
        <v>110</v>
      </c>
      <c r="C393" s="26" t="s">
        <v>879</v>
      </c>
      <c r="D393" s="15" t="str">
        <f t="shared" si="6"/>
        <v>2</v>
      </c>
      <c r="E393" s="12">
        <v>141.088097</v>
      </c>
      <c r="F393" s="20">
        <v>40.877052999999997</v>
      </c>
      <c r="G393" s="19"/>
      <c r="K393" s="20"/>
      <c r="L393" s="21"/>
      <c r="M393" s="17" t="s">
        <v>1</v>
      </c>
      <c r="N393" s="21"/>
      <c r="P393" s="70"/>
    </row>
    <row r="394" spans="1:16" x14ac:dyDescent="0.55000000000000004">
      <c r="A394" s="26">
        <v>1392</v>
      </c>
      <c r="B394" s="26" t="s">
        <v>109</v>
      </c>
      <c r="C394" s="26" t="s">
        <v>878</v>
      </c>
      <c r="D394" s="15" t="str">
        <f t="shared" si="6"/>
        <v>2</v>
      </c>
      <c r="E394" s="12">
        <v>141.07091700000001</v>
      </c>
      <c r="F394" s="20">
        <v>40.875613999999999</v>
      </c>
      <c r="G394" s="19"/>
      <c r="K394" s="20"/>
      <c r="L394" s="21"/>
      <c r="M394" s="20" t="s">
        <v>1</v>
      </c>
      <c r="N394" s="21"/>
      <c r="P394" s="70"/>
    </row>
    <row r="395" spans="1:16" x14ac:dyDescent="0.55000000000000004">
      <c r="A395" s="26">
        <v>1914</v>
      </c>
      <c r="B395" s="26" t="s">
        <v>159</v>
      </c>
      <c r="C395" s="26" t="s">
        <v>923</v>
      </c>
      <c r="D395" s="15" t="str">
        <f t="shared" si="6"/>
        <v>4</v>
      </c>
      <c r="E395" s="12">
        <v>141.19318699999999</v>
      </c>
      <c r="F395" s="20">
        <v>40.659159000000002</v>
      </c>
      <c r="G395" s="19"/>
      <c r="K395" s="20"/>
      <c r="L395" s="21"/>
      <c r="M395" s="20"/>
      <c r="N395" s="21"/>
      <c r="O395" s="17" t="s">
        <v>1372</v>
      </c>
      <c r="P395" s="70"/>
    </row>
    <row r="396" spans="1:16" x14ac:dyDescent="0.55000000000000004">
      <c r="A396" s="26">
        <v>2112</v>
      </c>
      <c r="B396" s="26" t="s">
        <v>179</v>
      </c>
      <c r="C396" s="26" t="s">
        <v>939</v>
      </c>
      <c r="D396" s="15" t="str">
        <f t="shared" si="6"/>
        <v>2</v>
      </c>
      <c r="E396" s="12">
        <v>141.19667699999999</v>
      </c>
      <c r="F396" s="20">
        <v>40.660758999999999</v>
      </c>
      <c r="G396" s="19"/>
      <c r="K396" s="20"/>
      <c r="L396" s="21"/>
      <c r="M396" s="20"/>
      <c r="N396" s="21"/>
      <c r="O396" s="17" t="s">
        <v>197</v>
      </c>
      <c r="P396" s="70"/>
    </row>
    <row r="397" spans="1:16" x14ac:dyDescent="0.55000000000000004">
      <c r="A397" s="26">
        <v>2102</v>
      </c>
      <c r="B397" s="26" t="s">
        <v>178</v>
      </c>
      <c r="C397" s="26" t="s">
        <v>938</v>
      </c>
      <c r="D397" s="15" t="str">
        <f t="shared" si="6"/>
        <v>2</v>
      </c>
      <c r="E397" s="12">
        <v>141.19894199999999</v>
      </c>
      <c r="F397" s="20">
        <v>40.662869999999998</v>
      </c>
      <c r="G397" s="19"/>
      <c r="K397" s="20"/>
      <c r="L397" s="21"/>
      <c r="M397" s="20"/>
      <c r="N397" s="21"/>
      <c r="O397" s="17" t="s">
        <v>197</v>
      </c>
      <c r="P397" s="70"/>
    </row>
    <row r="398" spans="1:16" x14ac:dyDescent="0.55000000000000004">
      <c r="A398" s="26">
        <v>2092</v>
      </c>
      <c r="B398" s="26" t="s">
        <v>177</v>
      </c>
      <c r="C398" s="26" t="s">
        <v>937</v>
      </c>
      <c r="D398" s="15" t="str">
        <f t="shared" si="6"/>
        <v>2</v>
      </c>
      <c r="E398" s="12">
        <v>141.207278</v>
      </c>
      <c r="F398" s="20">
        <v>40.667321000000001</v>
      </c>
      <c r="G398" s="19"/>
      <c r="K398" s="20"/>
      <c r="L398" s="21"/>
      <c r="M398" s="20"/>
      <c r="N398" s="21"/>
      <c r="P398" s="70"/>
    </row>
    <row r="399" spans="1:16" x14ac:dyDescent="0.55000000000000004">
      <c r="A399" s="26">
        <v>2082</v>
      </c>
      <c r="B399" s="26" t="s">
        <v>176</v>
      </c>
      <c r="C399" s="26" t="s">
        <v>936</v>
      </c>
      <c r="D399" s="15" t="str">
        <f t="shared" si="6"/>
        <v>2</v>
      </c>
      <c r="E399" s="12">
        <v>141.206031</v>
      </c>
      <c r="F399" s="20">
        <v>40.67201</v>
      </c>
      <c r="G399" s="19"/>
      <c r="K399" s="20"/>
      <c r="L399" s="21"/>
      <c r="M399" s="20"/>
      <c r="N399" s="21"/>
      <c r="P399" s="70"/>
    </row>
    <row r="400" spans="1:16" x14ac:dyDescent="0.55000000000000004">
      <c r="A400" s="26">
        <v>2072</v>
      </c>
      <c r="B400" s="26" t="s">
        <v>175</v>
      </c>
      <c r="C400" s="26" t="s">
        <v>935</v>
      </c>
      <c r="D400" s="15" t="str">
        <f t="shared" si="6"/>
        <v>2</v>
      </c>
      <c r="E400" s="12">
        <v>141.19493299999999</v>
      </c>
      <c r="F400" s="20">
        <v>40.678919</v>
      </c>
      <c r="G400" s="19"/>
      <c r="K400" s="20"/>
      <c r="L400" s="21"/>
      <c r="M400" s="20"/>
      <c r="N400" s="21"/>
      <c r="P400" s="70"/>
    </row>
    <row r="401" spans="1:16" x14ac:dyDescent="0.55000000000000004">
      <c r="A401" s="26">
        <v>2062</v>
      </c>
      <c r="B401" s="26" t="s">
        <v>174</v>
      </c>
      <c r="C401" s="26" t="s">
        <v>934</v>
      </c>
      <c r="D401" s="15" t="str">
        <f t="shared" si="6"/>
        <v>2</v>
      </c>
      <c r="E401" s="12">
        <v>141.189764</v>
      </c>
      <c r="F401" s="20">
        <v>40.676867000000001</v>
      </c>
      <c r="G401" s="19"/>
      <c r="K401" s="20"/>
      <c r="L401" s="21"/>
      <c r="M401" s="20"/>
      <c r="N401" s="21"/>
      <c r="P401" s="70"/>
    </row>
    <row r="402" spans="1:16" x14ac:dyDescent="0.55000000000000004">
      <c r="A402" s="26">
        <v>2052</v>
      </c>
      <c r="B402" s="26" t="s">
        <v>173</v>
      </c>
      <c r="C402" s="26" t="s">
        <v>933</v>
      </c>
      <c r="D402" s="15" t="str">
        <f t="shared" si="6"/>
        <v>2</v>
      </c>
      <c r="E402" s="12">
        <v>141.18235300000001</v>
      </c>
      <c r="F402" s="20">
        <v>40.673271999999997</v>
      </c>
      <c r="G402" s="19"/>
      <c r="K402" s="20"/>
      <c r="L402" s="21"/>
      <c r="M402" s="20"/>
      <c r="N402" s="21"/>
      <c r="P402" s="70"/>
    </row>
    <row r="403" spans="1:16" x14ac:dyDescent="0.55000000000000004">
      <c r="A403" s="26">
        <v>2302</v>
      </c>
      <c r="B403" s="26" t="s">
        <v>195</v>
      </c>
      <c r="C403" s="26" t="s">
        <v>955</v>
      </c>
      <c r="D403" s="15" t="str">
        <f t="shared" si="6"/>
        <v>2</v>
      </c>
      <c r="E403" s="12">
        <v>141.16055</v>
      </c>
      <c r="F403" s="20">
        <v>40.692247000000002</v>
      </c>
      <c r="G403" s="19"/>
      <c r="K403" s="20"/>
      <c r="M403" s="20" t="s">
        <v>281</v>
      </c>
      <c r="N403" s="21" t="s">
        <v>304</v>
      </c>
      <c r="P403" s="70"/>
    </row>
    <row r="404" spans="1:16" x14ac:dyDescent="0.55000000000000004">
      <c r="A404" s="26">
        <v>2292</v>
      </c>
      <c r="B404" s="26" t="s">
        <v>194</v>
      </c>
      <c r="C404" s="26" t="s">
        <v>954</v>
      </c>
      <c r="D404" s="15" t="str">
        <f t="shared" si="6"/>
        <v>2</v>
      </c>
      <c r="E404" s="12">
        <v>140.85742400000001</v>
      </c>
      <c r="F404" s="20">
        <v>40.826095000000002</v>
      </c>
      <c r="G404" s="19"/>
      <c r="K404" s="20"/>
      <c r="L404" s="21"/>
      <c r="M404" s="20"/>
      <c r="N404" s="21"/>
      <c r="P404" s="70"/>
    </row>
    <row r="405" spans="1:16" x14ac:dyDescent="0.55000000000000004">
      <c r="A405" s="26">
        <v>2282</v>
      </c>
      <c r="B405" s="26" t="s">
        <v>741</v>
      </c>
      <c r="C405" s="26" t="s">
        <v>953</v>
      </c>
      <c r="D405" s="15" t="str">
        <f t="shared" si="6"/>
        <v>2</v>
      </c>
      <c r="E405" s="12">
        <v>140.823857</v>
      </c>
      <c r="F405" s="20">
        <v>40.82882</v>
      </c>
      <c r="G405" s="19"/>
      <c r="K405" s="20"/>
      <c r="L405" s="21"/>
      <c r="M405" s="20"/>
      <c r="N405" s="21"/>
      <c r="P405" s="70"/>
    </row>
    <row r="406" spans="1:16" x14ac:dyDescent="0.55000000000000004">
      <c r="A406" s="26">
        <v>2272</v>
      </c>
      <c r="B406" s="26" t="s">
        <v>193</v>
      </c>
      <c r="C406" s="26" t="s">
        <v>952</v>
      </c>
      <c r="D406" s="15" t="str">
        <f t="shared" si="6"/>
        <v>2</v>
      </c>
      <c r="E406" s="12">
        <v>140.81926100000001</v>
      </c>
      <c r="F406" s="20">
        <v>40.830207000000001</v>
      </c>
      <c r="G406" s="19"/>
      <c r="K406" s="20"/>
      <c r="L406" s="21"/>
      <c r="M406" s="20"/>
      <c r="N406" s="21"/>
      <c r="P406" s="70"/>
    </row>
    <row r="407" spans="1:16" x14ac:dyDescent="0.55000000000000004">
      <c r="A407" s="26">
        <v>2262</v>
      </c>
      <c r="B407" s="26" t="s">
        <v>192</v>
      </c>
      <c r="C407" s="26" t="s">
        <v>951</v>
      </c>
      <c r="D407" s="15" t="str">
        <f t="shared" si="6"/>
        <v>2</v>
      </c>
      <c r="E407" s="12">
        <v>140.81369699999999</v>
      </c>
      <c r="F407" s="20">
        <v>40.829425999999998</v>
      </c>
      <c r="G407" s="19"/>
      <c r="K407" s="20"/>
      <c r="L407" s="21"/>
      <c r="M407" s="20"/>
      <c r="N407" s="21"/>
      <c r="P407" s="70"/>
    </row>
    <row r="408" spans="1:16" x14ac:dyDescent="0.55000000000000004">
      <c r="A408" s="26">
        <v>2252</v>
      </c>
      <c r="B408" s="26" t="s">
        <v>191</v>
      </c>
      <c r="C408" s="26" t="s">
        <v>950</v>
      </c>
      <c r="D408" s="15" t="str">
        <f t="shared" si="6"/>
        <v>2</v>
      </c>
      <c r="E408" s="12">
        <v>140.808438</v>
      </c>
      <c r="F408" s="20">
        <v>40.828285000000001</v>
      </c>
      <c r="G408" s="19"/>
      <c r="K408" s="20"/>
      <c r="L408" s="21"/>
      <c r="M408" s="20"/>
      <c r="N408" s="21"/>
      <c r="P408" s="70"/>
    </row>
    <row r="409" spans="1:16" x14ac:dyDescent="0.55000000000000004">
      <c r="A409" s="26">
        <v>2242</v>
      </c>
      <c r="B409" s="26" t="s">
        <v>190</v>
      </c>
      <c r="C409" s="26" t="s">
        <v>949</v>
      </c>
      <c r="D409" s="15" t="str">
        <f t="shared" si="6"/>
        <v>2</v>
      </c>
      <c r="E409" s="12">
        <v>140.79812100000001</v>
      </c>
      <c r="F409" s="20">
        <v>40.826548000000003</v>
      </c>
      <c r="G409" s="19"/>
      <c r="K409" s="20"/>
      <c r="L409" s="21"/>
      <c r="M409" s="20"/>
      <c r="N409" s="21"/>
      <c r="P409" s="70"/>
    </row>
    <row r="410" spans="1:16" x14ac:dyDescent="0.55000000000000004">
      <c r="A410" s="26">
        <v>2232</v>
      </c>
      <c r="B410" s="26" t="s">
        <v>189</v>
      </c>
      <c r="C410" s="26" t="s">
        <v>948</v>
      </c>
      <c r="D410" s="15" t="str">
        <f t="shared" si="6"/>
        <v>2</v>
      </c>
      <c r="E410" s="12">
        <v>140.795412</v>
      </c>
      <c r="F410" s="20">
        <v>40.826951000000001</v>
      </c>
      <c r="G410" s="19"/>
      <c r="K410" s="20"/>
      <c r="L410" s="21"/>
      <c r="M410" s="20"/>
      <c r="N410" s="21"/>
      <c r="P410" s="70"/>
    </row>
    <row r="411" spans="1:16" x14ac:dyDescent="0.55000000000000004">
      <c r="A411" s="26">
        <v>2222</v>
      </c>
      <c r="B411" s="26" t="s">
        <v>188</v>
      </c>
      <c r="C411" s="26" t="s">
        <v>947</v>
      </c>
      <c r="D411" s="15" t="str">
        <f t="shared" si="6"/>
        <v>2</v>
      </c>
      <c r="E411" s="12">
        <v>140.789413</v>
      </c>
      <c r="F411" s="20">
        <v>40.828096000000002</v>
      </c>
      <c r="G411" s="19"/>
      <c r="K411" s="20"/>
      <c r="L411" s="21"/>
      <c r="M411" s="20"/>
      <c r="N411" s="21"/>
      <c r="P411" s="70"/>
    </row>
    <row r="412" spans="1:16" x14ac:dyDescent="0.55000000000000004">
      <c r="A412" s="26">
        <v>2212</v>
      </c>
      <c r="B412" s="26" t="s">
        <v>187</v>
      </c>
      <c r="C412" s="26" t="s">
        <v>946</v>
      </c>
      <c r="D412" s="15" t="str">
        <f t="shared" si="6"/>
        <v>2</v>
      </c>
      <c r="E412" s="12">
        <v>140.78269599999999</v>
      </c>
      <c r="F412" s="20">
        <v>40.827686</v>
      </c>
      <c r="G412" s="19"/>
      <c r="K412" s="20"/>
      <c r="L412" s="21"/>
      <c r="M412" s="20"/>
      <c r="N412" s="21"/>
      <c r="P412" s="70"/>
    </row>
    <row r="413" spans="1:16" x14ac:dyDescent="0.55000000000000004">
      <c r="A413" s="26">
        <v>2202</v>
      </c>
      <c r="B413" s="26" t="s">
        <v>186</v>
      </c>
      <c r="C413" s="26" t="s">
        <v>945</v>
      </c>
      <c r="D413" s="15" t="str">
        <f t="shared" si="6"/>
        <v>2</v>
      </c>
      <c r="E413" s="12">
        <v>140.77006499999999</v>
      </c>
      <c r="F413" s="20">
        <v>40.825142999999997</v>
      </c>
      <c r="G413" s="19"/>
      <c r="K413" s="20"/>
      <c r="L413" s="21"/>
      <c r="M413" s="20"/>
      <c r="N413" s="21"/>
      <c r="P413" s="70"/>
    </row>
    <row r="414" spans="1:16" x14ac:dyDescent="0.55000000000000004">
      <c r="A414" s="26">
        <v>2192</v>
      </c>
      <c r="B414" s="26" t="s">
        <v>185</v>
      </c>
      <c r="C414" s="26" t="s">
        <v>944</v>
      </c>
      <c r="D414" s="15" t="str">
        <f t="shared" si="6"/>
        <v>2</v>
      </c>
      <c r="E414" s="12">
        <v>140.76036400000001</v>
      </c>
      <c r="F414" s="20">
        <v>40.824044000000001</v>
      </c>
      <c r="G414" s="19"/>
      <c r="K414" s="20"/>
      <c r="L414" s="21"/>
      <c r="M414" s="20"/>
      <c r="N414" s="21"/>
      <c r="P414" s="70"/>
    </row>
    <row r="415" spans="1:16" x14ac:dyDescent="0.55000000000000004">
      <c r="A415" s="26">
        <v>2182</v>
      </c>
      <c r="B415" s="26" t="s">
        <v>184</v>
      </c>
      <c r="C415" s="26" t="s">
        <v>943</v>
      </c>
      <c r="D415" s="15" t="str">
        <f t="shared" si="6"/>
        <v>2</v>
      </c>
      <c r="E415" s="12">
        <v>140.75524799999999</v>
      </c>
      <c r="F415" s="20">
        <v>40.823638000000003</v>
      </c>
      <c r="G415" s="19"/>
      <c r="K415" s="20"/>
      <c r="L415" s="21"/>
      <c r="M415" s="20"/>
      <c r="N415" s="21"/>
      <c r="P415" s="70"/>
    </row>
    <row r="416" spans="1:16" x14ac:dyDescent="0.55000000000000004">
      <c r="A416" s="26">
        <v>2172</v>
      </c>
      <c r="B416" s="26" t="s">
        <v>183</v>
      </c>
      <c r="C416" s="26" t="s">
        <v>1699</v>
      </c>
      <c r="D416" s="15" t="str">
        <f t="shared" si="6"/>
        <v>2</v>
      </c>
      <c r="E416" s="12">
        <v>140.75102000000001</v>
      </c>
      <c r="F416" s="20">
        <v>40.823293999999997</v>
      </c>
      <c r="G416" s="19"/>
      <c r="K416" s="20"/>
      <c r="L416" s="21"/>
      <c r="M416" s="20"/>
      <c r="N416" s="21"/>
      <c r="P416" s="70"/>
    </row>
    <row r="417" spans="1:16" x14ac:dyDescent="0.55000000000000004">
      <c r="A417" s="26">
        <v>2162</v>
      </c>
      <c r="B417" s="26" t="s">
        <v>1698</v>
      </c>
      <c r="C417" s="26" t="s">
        <v>489</v>
      </c>
      <c r="D417" s="15" t="str">
        <f t="shared" si="6"/>
        <v>2</v>
      </c>
      <c r="E417" s="12">
        <v>140.74702500000001</v>
      </c>
      <c r="F417" s="20">
        <v>40.822978999999997</v>
      </c>
      <c r="K417" s="20"/>
      <c r="L417" s="21"/>
      <c r="M417" s="20"/>
      <c r="N417" s="21"/>
      <c r="P417" s="71" t="s">
        <v>305</v>
      </c>
    </row>
    <row r="418" spans="1:16" x14ac:dyDescent="0.55000000000000004">
      <c r="A418" s="26">
        <v>2321</v>
      </c>
      <c r="B418" s="26" t="s">
        <v>198</v>
      </c>
      <c r="C418" s="26" t="s">
        <v>958</v>
      </c>
      <c r="D418" s="15" t="str">
        <f t="shared" si="6"/>
        <v>1</v>
      </c>
      <c r="E418" s="12">
        <v>141.24688800000001</v>
      </c>
      <c r="F418" s="20">
        <v>40.626372000000003</v>
      </c>
      <c r="G418" s="36" t="s">
        <v>1376</v>
      </c>
      <c r="P418" s="70"/>
    </row>
    <row r="419" spans="1:16" x14ac:dyDescent="0.55000000000000004">
      <c r="A419" s="26">
        <v>2331</v>
      </c>
      <c r="B419" s="26" t="s">
        <v>199</v>
      </c>
      <c r="C419" s="26" t="s">
        <v>959</v>
      </c>
      <c r="D419" s="15" t="str">
        <f t="shared" si="6"/>
        <v>1</v>
      </c>
      <c r="E419" s="12">
        <v>141.24380400000001</v>
      </c>
      <c r="F419" s="20">
        <v>40.625565000000002</v>
      </c>
      <c r="G419" s="36" t="s">
        <v>1376</v>
      </c>
      <c r="P419" s="70"/>
    </row>
    <row r="420" spans="1:16" x14ac:dyDescent="0.55000000000000004">
      <c r="A420" s="26">
        <v>2341</v>
      </c>
      <c r="B420" s="26" t="s">
        <v>200</v>
      </c>
      <c r="C420" s="26" t="s">
        <v>960</v>
      </c>
      <c r="D420" s="15" t="str">
        <f t="shared" si="6"/>
        <v>1</v>
      </c>
      <c r="E420" s="12">
        <v>141.24287000000001</v>
      </c>
      <c r="F420" s="20">
        <v>40.627051999999999</v>
      </c>
      <c r="G420" s="36" t="s">
        <v>1375</v>
      </c>
      <c r="P420" s="70"/>
    </row>
    <row r="421" spans="1:16" x14ac:dyDescent="0.55000000000000004">
      <c r="A421" s="26">
        <v>2351</v>
      </c>
      <c r="B421" s="26" t="s">
        <v>201</v>
      </c>
      <c r="C421" s="26" t="s">
        <v>961</v>
      </c>
      <c r="D421" s="15" t="str">
        <f t="shared" si="6"/>
        <v>1</v>
      </c>
      <c r="E421" s="12">
        <v>141.238134</v>
      </c>
      <c r="F421" s="20">
        <v>40.627149000000003</v>
      </c>
      <c r="G421" s="36" t="s">
        <v>1375</v>
      </c>
      <c r="P421" s="70"/>
    </row>
    <row r="422" spans="1:16" x14ac:dyDescent="0.55000000000000004">
      <c r="A422" s="26">
        <v>2361</v>
      </c>
      <c r="B422" s="26" t="s">
        <v>1327</v>
      </c>
      <c r="C422" s="26" t="s">
        <v>962</v>
      </c>
      <c r="D422" s="15" t="str">
        <f t="shared" si="6"/>
        <v>1</v>
      </c>
      <c r="E422" s="12">
        <v>141.235049</v>
      </c>
      <c r="F422" s="20">
        <v>40.624460999999997</v>
      </c>
      <c r="G422" s="36" t="s">
        <v>1375</v>
      </c>
      <c r="P422" s="70"/>
    </row>
    <row r="423" spans="1:16" x14ac:dyDescent="0.55000000000000004">
      <c r="A423" s="26">
        <v>2371</v>
      </c>
      <c r="B423" s="26" t="s">
        <v>202</v>
      </c>
      <c r="C423" s="26" t="s">
        <v>963</v>
      </c>
      <c r="D423" s="15" t="str">
        <f t="shared" si="6"/>
        <v>1</v>
      </c>
      <c r="E423" s="12">
        <v>141.22912099999999</v>
      </c>
      <c r="F423" s="20">
        <v>40.622230000000002</v>
      </c>
      <c r="G423" s="36" t="s">
        <v>1375</v>
      </c>
      <c r="P423" s="70"/>
    </row>
    <row r="424" spans="1:16" x14ac:dyDescent="0.55000000000000004">
      <c r="A424" s="26">
        <v>2381</v>
      </c>
      <c r="B424" s="26" t="s">
        <v>1700</v>
      </c>
      <c r="C424" s="26" t="s">
        <v>964</v>
      </c>
      <c r="D424" s="15" t="str">
        <f t="shared" si="6"/>
        <v>1</v>
      </c>
      <c r="E424" s="12">
        <v>141.22580099999999</v>
      </c>
      <c r="F424" s="20">
        <v>40.620950999999998</v>
      </c>
      <c r="G424" s="36" t="s">
        <v>1375</v>
      </c>
      <c r="P424" s="70"/>
    </row>
    <row r="425" spans="1:16" x14ac:dyDescent="0.55000000000000004">
      <c r="A425" s="26">
        <v>2391</v>
      </c>
      <c r="B425" s="26" t="s">
        <v>203</v>
      </c>
      <c r="C425" s="26" t="s">
        <v>965</v>
      </c>
      <c r="D425" s="15" t="str">
        <f t="shared" si="6"/>
        <v>1</v>
      </c>
      <c r="E425" s="12">
        <v>141.22321500000001</v>
      </c>
      <c r="F425" s="20">
        <v>40.619940999999997</v>
      </c>
      <c r="G425" s="36" t="s">
        <v>1375</v>
      </c>
      <c r="P425" s="70"/>
    </row>
    <row r="426" spans="1:16" x14ac:dyDescent="0.55000000000000004">
      <c r="A426" s="26">
        <v>2401</v>
      </c>
      <c r="B426" s="26" t="s">
        <v>204</v>
      </c>
      <c r="C426" s="26" t="s">
        <v>966</v>
      </c>
      <c r="D426" s="15" t="str">
        <f t="shared" si="6"/>
        <v>1</v>
      </c>
      <c r="E426" s="12">
        <v>141.220485</v>
      </c>
      <c r="F426" s="20">
        <v>40.622401000000004</v>
      </c>
      <c r="G426" s="36" t="s">
        <v>1375</v>
      </c>
      <c r="P426" s="70"/>
    </row>
    <row r="427" spans="1:16" x14ac:dyDescent="0.55000000000000004">
      <c r="A427" s="26">
        <v>2411</v>
      </c>
      <c r="B427" s="26" t="s">
        <v>205</v>
      </c>
      <c r="C427" s="26" t="s">
        <v>967</v>
      </c>
      <c r="D427" s="15" t="str">
        <f t="shared" si="6"/>
        <v>1</v>
      </c>
      <c r="E427" s="12">
        <v>141.202369</v>
      </c>
      <c r="F427" s="20">
        <v>40.610492999999998</v>
      </c>
      <c r="G427" s="36" t="s">
        <v>1375</v>
      </c>
      <c r="P427" s="70"/>
    </row>
    <row r="428" spans="1:16" x14ac:dyDescent="0.55000000000000004">
      <c r="A428" s="26">
        <v>2421</v>
      </c>
      <c r="B428" s="26" t="s">
        <v>206</v>
      </c>
      <c r="C428" s="26" t="s">
        <v>968</v>
      </c>
      <c r="D428" s="15" t="str">
        <f t="shared" si="6"/>
        <v>1</v>
      </c>
      <c r="E428" s="12">
        <v>141.19934900000001</v>
      </c>
      <c r="F428" s="20">
        <v>40.612383000000001</v>
      </c>
      <c r="G428" s="36" t="s">
        <v>1375</v>
      </c>
      <c r="P428" s="70"/>
    </row>
    <row r="429" spans="1:16" x14ac:dyDescent="0.55000000000000004">
      <c r="A429" s="26">
        <v>2431</v>
      </c>
      <c r="B429" s="26" t="s">
        <v>207</v>
      </c>
      <c r="C429" s="26" t="s">
        <v>1012</v>
      </c>
      <c r="D429" s="15" t="str">
        <f t="shared" si="6"/>
        <v>1</v>
      </c>
      <c r="E429" s="12">
        <v>141.19803999999999</v>
      </c>
      <c r="F429" s="20">
        <v>40.612513</v>
      </c>
      <c r="G429" s="36" t="s">
        <v>1375</v>
      </c>
      <c r="P429" s="70"/>
    </row>
    <row r="430" spans="1:16" x14ac:dyDescent="0.55000000000000004">
      <c r="A430" s="26">
        <v>2441</v>
      </c>
      <c r="B430" s="26" t="s">
        <v>208</v>
      </c>
      <c r="C430" s="26" t="s">
        <v>969</v>
      </c>
      <c r="D430" s="15" t="str">
        <f t="shared" si="6"/>
        <v>1</v>
      </c>
      <c r="E430" s="12">
        <v>141.19492299999999</v>
      </c>
      <c r="F430" s="20">
        <v>40.612143000000003</v>
      </c>
      <c r="G430" s="36" t="s">
        <v>1375</v>
      </c>
      <c r="P430" s="70"/>
    </row>
    <row r="431" spans="1:16" x14ac:dyDescent="0.55000000000000004">
      <c r="A431" s="26">
        <v>2451</v>
      </c>
      <c r="B431" s="26" t="s">
        <v>209</v>
      </c>
      <c r="C431" s="26" t="s">
        <v>970</v>
      </c>
      <c r="D431" s="15" t="str">
        <f t="shared" si="6"/>
        <v>1</v>
      </c>
      <c r="E431" s="12">
        <v>141.18849700000001</v>
      </c>
      <c r="F431" s="20">
        <v>40.611376999999997</v>
      </c>
      <c r="G431" s="36" t="s">
        <v>1375</v>
      </c>
      <c r="P431" s="70"/>
    </row>
    <row r="432" spans="1:16" x14ac:dyDescent="0.55000000000000004">
      <c r="A432" s="26">
        <v>2461</v>
      </c>
      <c r="B432" s="26" t="s">
        <v>210</v>
      </c>
      <c r="C432" s="26" t="s">
        <v>971</v>
      </c>
      <c r="D432" s="15" t="str">
        <f t="shared" si="6"/>
        <v>1</v>
      </c>
      <c r="E432" s="12">
        <v>141.18190899999999</v>
      </c>
      <c r="F432" s="20">
        <v>40.610570000000003</v>
      </c>
      <c r="G432" s="36" t="s">
        <v>1375</v>
      </c>
      <c r="P432" s="70"/>
    </row>
    <row r="433" spans="1:16" x14ac:dyDescent="0.55000000000000004">
      <c r="A433" s="26">
        <v>2471</v>
      </c>
      <c r="B433" s="26" t="s">
        <v>211</v>
      </c>
      <c r="C433" s="26" t="s">
        <v>972</v>
      </c>
      <c r="D433" s="15" t="str">
        <f t="shared" si="6"/>
        <v>1</v>
      </c>
      <c r="E433" s="12">
        <v>141.17889400000001</v>
      </c>
      <c r="F433" s="20">
        <v>40.610232000000003</v>
      </c>
      <c r="G433" s="36" t="s">
        <v>1375</v>
      </c>
      <c r="P433" s="70"/>
    </row>
    <row r="434" spans="1:16" x14ac:dyDescent="0.55000000000000004">
      <c r="A434" s="26">
        <v>2481</v>
      </c>
      <c r="B434" s="26" t="s">
        <v>212</v>
      </c>
      <c r="C434" s="26" t="s">
        <v>973</v>
      </c>
      <c r="D434" s="15" t="str">
        <f t="shared" si="6"/>
        <v>1</v>
      </c>
      <c r="E434" s="12">
        <v>141.172157</v>
      </c>
      <c r="F434" s="20">
        <v>40.608922999999997</v>
      </c>
      <c r="G434" s="36" t="s">
        <v>1375</v>
      </c>
      <c r="P434" s="70"/>
    </row>
    <row r="435" spans="1:16" x14ac:dyDescent="0.55000000000000004">
      <c r="A435" s="26">
        <v>2491</v>
      </c>
      <c r="B435" s="26" t="s">
        <v>213</v>
      </c>
      <c r="C435" s="26" t="s">
        <v>974</v>
      </c>
      <c r="D435" s="15" t="str">
        <f t="shared" si="6"/>
        <v>1</v>
      </c>
      <c r="E435" s="12">
        <v>141.16947999999999</v>
      </c>
      <c r="F435" s="20">
        <v>40.607830999999997</v>
      </c>
      <c r="G435" s="36" t="s">
        <v>1375</v>
      </c>
      <c r="P435" s="70"/>
    </row>
    <row r="436" spans="1:16" x14ac:dyDescent="0.55000000000000004">
      <c r="A436" s="26">
        <v>2501</v>
      </c>
      <c r="B436" s="26" t="s">
        <v>214</v>
      </c>
      <c r="C436" s="26" t="s">
        <v>975</v>
      </c>
      <c r="D436" s="15" t="str">
        <f t="shared" si="6"/>
        <v>1</v>
      </c>
      <c r="E436" s="12">
        <v>141.16491500000001</v>
      </c>
      <c r="F436" s="20">
        <v>40.605716999999999</v>
      </c>
      <c r="G436" s="36" t="s">
        <v>1375</v>
      </c>
      <c r="P436" s="70"/>
    </row>
    <row r="437" spans="1:16" x14ac:dyDescent="0.55000000000000004">
      <c r="A437" s="26">
        <v>2511</v>
      </c>
      <c r="B437" s="26" t="s">
        <v>215</v>
      </c>
      <c r="C437" s="26" t="s">
        <v>976</v>
      </c>
      <c r="D437" s="15" t="str">
        <f t="shared" si="6"/>
        <v>1</v>
      </c>
      <c r="E437" s="12">
        <v>141.15119300000001</v>
      </c>
      <c r="F437" s="20">
        <v>40.596173999999998</v>
      </c>
      <c r="G437" s="36" t="s">
        <v>1375</v>
      </c>
      <c r="P437" s="70"/>
    </row>
    <row r="438" spans="1:16" x14ac:dyDescent="0.55000000000000004">
      <c r="A438" s="26">
        <v>2521</v>
      </c>
      <c r="B438" s="26" t="s">
        <v>216</v>
      </c>
      <c r="C438" s="26" t="s">
        <v>977</v>
      </c>
      <c r="D438" s="15" t="str">
        <f t="shared" si="6"/>
        <v>1</v>
      </c>
      <c r="E438" s="12">
        <v>141.148945</v>
      </c>
      <c r="F438" s="20">
        <v>40.591929999999998</v>
      </c>
      <c r="G438" s="36" t="s">
        <v>1375</v>
      </c>
      <c r="P438" s="70"/>
    </row>
    <row r="439" spans="1:16" x14ac:dyDescent="0.55000000000000004">
      <c r="A439" s="26">
        <v>2531</v>
      </c>
      <c r="B439" s="26" t="s">
        <v>217</v>
      </c>
      <c r="C439" s="26" t="s">
        <v>978</v>
      </c>
      <c r="D439" s="15" t="str">
        <f t="shared" si="6"/>
        <v>1</v>
      </c>
      <c r="E439" s="12">
        <v>141.15075300000001</v>
      </c>
      <c r="F439" s="20">
        <v>40.588956000000003</v>
      </c>
      <c r="G439" s="36" t="s">
        <v>1375</v>
      </c>
      <c r="P439" s="70"/>
    </row>
    <row r="440" spans="1:16" x14ac:dyDescent="0.55000000000000004">
      <c r="A440" s="26">
        <v>2541</v>
      </c>
      <c r="B440" s="26" t="s">
        <v>218</v>
      </c>
      <c r="C440" s="26" t="s">
        <v>979</v>
      </c>
      <c r="D440" s="15" t="str">
        <f t="shared" si="6"/>
        <v>1</v>
      </c>
      <c r="E440" s="12">
        <v>141.153671</v>
      </c>
      <c r="F440" s="20">
        <v>40.585124</v>
      </c>
      <c r="G440" s="36" t="s">
        <v>1375</v>
      </c>
      <c r="P440" s="70"/>
    </row>
    <row r="441" spans="1:16" x14ac:dyDescent="0.55000000000000004">
      <c r="A441" s="26">
        <v>2551</v>
      </c>
      <c r="B441" s="26" t="s">
        <v>219</v>
      </c>
      <c r="C441" s="26" t="s">
        <v>980</v>
      </c>
      <c r="D441" s="15" t="str">
        <f t="shared" si="6"/>
        <v>1</v>
      </c>
      <c r="E441" s="12">
        <v>141.148347</v>
      </c>
      <c r="F441" s="20">
        <v>40.581935999999999</v>
      </c>
      <c r="G441" s="36" t="s">
        <v>1375</v>
      </c>
      <c r="P441" s="70"/>
    </row>
    <row r="442" spans="1:16" x14ac:dyDescent="0.55000000000000004">
      <c r="A442" s="26">
        <v>2561</v>
      </c>
      <c r="B442" s="26" t="s">
        <v>220</v>
      </c>
      <c r="C442" s="26" t="s">
        <v>981</v>
      </c>
      <c r="D442" s="15" t="str">
        <f t="shared" si="6"/>
        <v>1</v>
      </c>
      <c r="E442" s="12">
        <v>141.14557099999999</v>
      </c>
      <c r="F442" s="20">
        <v>40.580975000000002</v>
      </c>
      <c r="G442" s="36" t="s">
        <v>1375</v>
      </c>
      <c r="P442" s="70"/>
    </row>
    <row r="443" spans="1:16" x14ac:dyDescent="0.55000000000000004">
      <c r="A443" s="26">
        <v>2571</v>
      </c>
      <c r="B443" s="26" t="s">
        <v>221</v>
      </c>
      <c r="C443" s="26" t="s">
        <v>982</v>
      </c>
      <c r="D443" s="15" t="str">
        <f t="shared" si="6"/>
        <v>1</v>
      </c>
      <c r="E443" s="12">
        <v>141.14000799999999</v>
      </c>
      <c r="F443" s="20">
        <v>40.580506</v>
      </c>
      <c r="G443" s="36" t="s">
        <v>1375</v>
      </c>
      <c r="P443" s="70"/>
    </row>
    <row r="444" spans="1:16" x14ac:dyDescent="0.55000000000000004">
      <c r="A444" s="26">
        <v>2581</v>
      </c>
      <c r="B444" s="26" t="s">
        <v>222</v>
      </c>
      <c r="C444" s="26" t="s">
        <v>983</v>
      </c>
      <c r="D444" s="15" t="str">
        <f t="shared" si="6"/>
        <v>1</v>
      </c>
      <c r="E444" s="12">
        <v>141.13632799999999</v>
      </c>
      <c r="F444" s="20">
        <v>40.584710999999999</v>
      </c>
      <c r="G444" s="36" t="s">
        <v>1375</v>
      </c>
      <c r="P444" s="70"/>
    </row>
    <row r="445" spans="1:16" x14ac:dyDescent="0.55000000000000004">
      <c r="A445" s="26">
        <v>2591</v>
      </c>
      <c r="B445" s="26" t="s">
        <v>223</v>
      </c>
      <c r="C445" s="26" t="s">
        <v>984</v>
      </c>
      <c r="D445" s="15" t="str">
        <f t="shared" si="6"/>
        <v>1</v>
      </c>
      <c r="E445" s="12">
        <v>141.13393500000001</v>
      </c>
      <c r="F445" s="20">
        <v>40.587395999999998</v>
      </c>
      <c r="G445" s="36" t="s">
        <v>1375</v>
      </c>
      <c r="P445" s="70"/>
    </row>
    <row r="446" spans="1:16" x14ac:dyDescent="0.55000000000000004">
      <c r="A446" s="26">
        <v>2601</v>
      </c>
      <c r="B446" s="26" t="s">
        <v>1701</v>
      </c>
      <c r="C446" s="26" t="s">
        <v>985</v>
      </c>
      <c r="D446" s="15" t="str">
        <f t="shared" si="6"/>
        <v>1</v>
      </c>
      <c r="E446" s="12">
        <v>141.131092</v>
      </c>
      <c r="F446" s="20">
        <v>40.587808000000003</v>
      </c>
      <c r="G446" s="36" t="s">
        <v>1375</v>
      </c>
      <c r="P446" s="70"/>
    </row>
    <row r="447" spans="1:16" x14ac:dyDescent="0.55000000000000004">
      <c r="A447" s="26">
        <v>2611</v>
      </c>
      <c r="B447" s="26" t="s">
        <v>742</v>
      </c>
      <c r="C447" s="26" t="s">
        <v>1702</v>
      </c>
      <c r="D447" s="15" t="str">
        <f t="shared" si="6"/>
        <v>1</v>
      </c>
      <c r="E447" s="40">
        <v>141.12500299999999</v>
      </c>
      <c r="F447" s="42">
        <v>40.586702000000002</v>
      </c>
      <c r="G447" s="36" t="s">
        <v>1375</v>
      </c>
      <c r="P447" s="70"/>
    </row>
    <row r="448" spans="1:16" x14ac:dyDescent="0.55000000000000004">
      <c r="A448" s="26">
        <v>2621</v>
      </c>
      <c r="B448" s="26" t="s">
        <v>1703</v>
      </c>
      <c r="C448" s="26" t="s">
        <v>986</v>
      </c>
      <c r="D448" s="15" t="str">
        <f t="shared" si="6"/>
        <v>1</v>
      </c>
      <c r="E448" s="12">
        <v>141.11768599999999</v>
      </c>
      <c r="F448" s="41">
        <v>40.586959999999998</v>
      </c>
      <c r="G448" s="36" t="s">
        <v>1375</v>
      </c>
      <c r="P448" s="70"/>
    </row>
    <row r="449" spans="1:16" x14ac:dyDescent="0.55000000000000004">
      <c r="A449" s="26">
        <v>2631</v>
      </c>
      <c r="B449" s="26" t="s">
        <v>224</v>
      </c>
      <c r="C449" s="26" t="s">
        <v>1704</v>
      </c>
      <c r="D449" s="15" t="str">
        <f t="shared" si="6"/>
        <v>1</v>
      </c>
      <c r="E449" s="12">
        <v>141.11784700000001</v>
      </c>
      <c r="F449" s="20">
        <v>40.585909000000001</v>
      </c>
      <c r="G449" s="36" t="s">
        <v>1375</v>
      </c>
      <c r="P449" s="70"/>
    </row>
    <row r="450" spans="1:16" x14ac:dyDescent="0.55000000000000004">
      <c r="A450" s="26">
        <v>2641</v>
      </c>
      <c r="B450" s="26" t="s">
        <v>1705</v>
      </c>
      <c r="C450" s="26" t="s">
        <v>987</v>
      </c>
      <c r="D450" s="15" t="str">
        <f t="shared" si="6"/>
        <v>1</v>
      </c>
      <c r="E450" s="12">
        <v>141.11408700000001</v>
      </c>
      <c r="F450" s="20">
        <v>40.586894999999998</v>
      </c>
      <c r="G450" s="36" t="s">
        <v>1375</v>
      </c>
      <c r="P450" s="70"/>
    </row>
    <row r="451" spans="1:16" x14ac:dyDescent="0.55000000000000004">
      <c r="A451" s="26">
        <v>2651</v>
      </c>
      <c r="B451" s="26" t="s">
        <v>1706</v>
      </c>
      <c r="C451" s="26" t="s">
        <v>988</v>
      </c>
      <c r="D451" s="15" t="str">
        <f t="shared" ref="D451:D514" si="7">RIGHT(A451,1)</f>
        <v>1</v>
      </c>
      <c r="E451" s="12">
        <v>141.10886199999999</v>
      </c>
      <c r="F451" s="20">
        <v>40.586967999999999</v>
      </c>
      <c r="G451" s="36" t="s">
        <v>1375</v>
      </c>
      <c r="P451" s="70"/>
    </row>
    <row r="452" spans="1:16" x14ac:dyDescent="0.55000000000000004">
      <c r="A452" s="26">
        <v>2661</v>
      </c>
      <c r="B452" s="26" t="s">
        <v>1422</v>
      </c>
      <c r="C452" s="26" t="s">
        <v>989</v>
      </c>
      <c r="D452" s="15" t="str">
        <f t="shared" si="7"/>
        <v>1</v>
      </c>
      <c r="E452" s="12">
        <v>141.10798800000001</v>
      </c>
      <c r="F452" s="20">
        <v>40.577959999999997</v>
      </c>
      <c r="G452" s="36" t="s">
        <v>1375</v>
      </c>
      <c r="P452" s="70"/>
    </row>
    <row r="453" spans="1:16" x14ac:dyDescent="0.55000000000000004">
      <c r="A453" s="26">
        <v>2671</v>
      </c>
      <c r="B453" s="26" t="s">
        <v>242</v>
      </c>
      <c r="C453" s="26" t="s">
        <v>990</v>
      </c>
      <c r="D453" s="15" t="str">
        <f t="shared" si="7"/>
        <v>1</v>
      </c>
      <c r="E453" s="40">
        <v>141.10616099999999</v>
      </c>
      <c r="F453" s="39">
        <v>40.586705000000002</v>
      </c>
      <c r="G453" s="36" t="s">
        <v>1375</v>
      </c>
      <c r="P453" s="70"/>
    </row>
    <row r="454" spans="1:16" x14ac:dyDescent="0.55000000000000004">
      <c r="A454" s="26">
        <v>2681</v>
      </c>
      <c r="B454" s="26" t="s">
        <v>1707</v>
      </c>
      <c r="C454" s="26" t="s">
        <v>991</v>
      </c>
      <c r="D454" s="15" t="str">
        <f t="shared" si="7"/>
        <v>1</v>
      </c>
      <c r="E454" s="12">
        <v>141.10037</v>
      </c>
      <c r="F454" s="20">
        <v>40.587364000000001</v>
      </c>
      <c r="G454" s="36" t="s">
        <v>1375</v>
      </c>
      <c r="P454" s="70"/>
    </row>
    <row r="455" spans="1:16" x14ac:dyDescent="0.55000000000000004">
      <c r="A455" s="26">
        <v>2691</v>
      </c>
      <c r="B455" s="26" t="s">
        <v>1708</v>
      </c>
      <c r="C455" s="26" t="s">
        <v>992</v>
      </c>
      <c r="D455" s="15" t="str">
        <f t="shared" si="7"/>
        <v>1</v>
      </c>
      <c r="E455" s="12">
        <v>141.09696400000001</v>
      </c>
      <c r="F455" s="20">
        <v>40.586891000000001</v>
      </c>
      <c r="G455" s="36" t="s">
        <v>1375</v>
      </c>
      <c r="P455" s="70"/>
    </row>
    <row r="456" spans="1:16" x14ac:dyDescent="0.55000000000000004">
      <c r="A456" s="26">
        <v>2701</v>
      </c>
      <c r="B456" s="26" t="s">
        <v>225</v>
      </c>
      <c r="C456" s="26" t="s">
        <v>993</v>
      </c>
      <c r="D456" s="15" t="str">
        <f t="shared" si="7"/>
        <v>1</v>
      </c>
      <c r="E456" s="12">
        <v>141.098026</v>
      </c>
      <c r="F456" s="20">
        <v>40.588338</v>
      </c>
      <c r="G456" s="36" t="s">
        <v>1375</v>
      </c>
      <c r="P456" s="70"/>
    </row>
    <row r="457" spans="1:16" x14ac:dyDescent="0.55000000000000004">
      <c r="A457" s="26">
        <v>2711</v>
      </c>
      <c r="B457" s="26" t="s">
        <v>226</v>
      </c>
      <c r="C457" s="26" t="s">
        <v>994</v>
      </c>
      <c r="D457" s="15" t="str">
        <f t="shared" si="7"/>
        <v>1</v>
      </c>
      <c r="E457" s="12">
        <v>141.09551500000001</v>
      </c>
      <c r="F457" s="20">
        <v>40.590966000000002</v>
      </c>
      <c r="G457" s="36" t="s">
        <v>1375</v>
      </c>
      <c r="P457" s="70"/>
    </row>
    <row r="458" spans="1:16" x14ac:dyDescent="0.55000000000000004">
      <c r="A458" s="26">
        <v>2721</v>
      </c>
      <c r="B458" s="26" t="s">
        <v>241</v>
      </c>
      <c r="C458" s="26" t="s">
        <v>995</v>
      </c>
      <c r="D458" s="15" t="str">
        <f t="shared" si="7"/>
        <v>1</v>
      </c>
      <c r="E458" s="43">
        <v>141.08741000000001</v>
      </c>
      <c r="F458" s="39">
        <v>40.587372000000002</v>
      </c>
      <c r="G458" s="36" t="s">
        <v>1375</v>
      </c>
      <c r="P458" s="70"/>
    </row>
    <row r="459" spans="1:16" x14ac:dyDescent="0.55000000000000004">
      <c r="A459" s="26">
        <v>2731</v>
      </c>
      <c r="B459" s="26" t="s">
        <v>1709</v>
      </c>
      <c r="C459" s="26" t="s">
        <v>996</v>
      </c>
      <c r="D459" s="15" t="str">
        <f t="shared" si="7"/>
        <v>1</v>
      </c>
      <c r="E459" s="12">
        <v>141.07917</v>
      </c>
      <c r="F459" s="20">
        <v>40.579977</v>
      </c>
      <c r="G459" s="36" t="s">
        <v>1375</v>
      </c>
      <c r="P459" s="70"/>
    </row>
    <row r="460" spans="1:16" x14ac:dyDescent="0.55000000000000004">
      <c r="A460" s="26">
        <v>2741</v>
      </c>
      <c r="B460" s="26" t="s">
        <v>1710</v>
      </c>
      <c r="C460" s="26" t="s">
        <v>1711</v>
      </c>
      <c r="D460" s="15" t="str">
        <f t="shared" si="7"/>
        <v>1</v>
      </c>
      <c r="E460" s="12">
        <v>141.063007</v>
      </c>
      <c r="F460" s="20">
        <v>40.582262999999998</v>
      </c>
      <c r="G460" s="36" t="s">
        <v>1375</v>
      </c>
      <c r="P460" s="70"/>
    </row>
    <row r="461" spans="1:16" x14ac:dyDescent="0.55000000000000004">
      <c r="A461" s="26">
        <v>2751</v>
      </c>
      <c r="B461" s="26" t="s">
        <v>1712</v>
      </c>
      <c r="C461" s="26" t="s">
        <v>997</v>
      </c>
      <c r="D461" s="15" t="str">
        <f t="shared" si="7"/>
        <v>1</v>
      </c>
      <c r="E461" s="12">
        <v>141.05824899999999</v>
      </c>
      <c r="F461" s="20">
        <v>40.585501999999998</v>
      </c>
      <c r="G461" s="36" t="s">
        <v>1375</v>
      </c>
      <c r="P461" s="70"/>
    </row>
    <row r="462" spans="1:16" x14ac:dyDescent="0.55000000000000004">
      <c r="A462" s="26">
        <v>2761</v>
      </c>
      <c r="B462" s="26" t="s">
        <v>227</v>
      </c>
      <c r="C462" s="26" t="s">
        <v>998</v>
      </c>
      <c r="D462" s="15" t="str">
        <f t="shared" si="7"/>
        <v>1</v>
      </c>
      <c r="E462" s="12">
        <v>141.07599999999999</v>
      </c>
      <c r="F462" s="20">
        <v>40.584099999999999</v>
      </c>
      <c r="G462" s="36" t="s">
        <v>1375</v>
      </c>
      <c r="P462" s="70"/>
    </row>
    <row r="463" spans="1:16" x14ac:dyDescent="0.55000000000000004">
      <c r="A463" s="26">
        <v>2771</v>
      </c>
      <c r="B463" s="26" t="s">
        <v>228</v>
      </c>
      <c r="C463" s="26" t="s">
        <v>999</v>
      </c>
      <c r="D463" s="15" t="str">
        <f t="shared" si="7"/>
        <v>1</v>
      </c>
      <c r="E463" s="12">
        <v>141.06624199999999</v>
      </c>
      <c r="F463" s="20">
        <v>40.583846999999999</v>
      </c>
      <c r="G463" s="36" t="s">
        <v>1375</v>
      </c>
      <c r="P463" s="70"/>
    </row>
    <row r="464" spans="1:16" x14ac:dyDescent="0.55000000000000004">
      <c r="A464" s="26">
        <v>2781</v>
      </c>
      <c r="B464" s="26" t="s">
        <v>229</v>
      </c>
      <c r="C464" s="26" t="s">
        <v>1000</v>
      </c>
      <c r="D464" s="15" t="str">
        <f t="shared" si="7"/>
        <v>1</v>
      </c>
      <c r="E464" s="12">
        <v>141.05913899999999</v>
      </c>
      <c r="F464" s="20">
        <v>40.586154000000001</v>
      </c>
      <c r="G464" s="36" t="s">
        <v>1375</v>
      </c>
      <c r="P464" s="70"/>
    </row>
    <row r="465" spans="1:16" x14ac:dyDescent="0.55000000000000004">
      <c r="A465" s="26">
        <v>2791</v>
      </c>
      <c r="B465" s="26" t="s">
        <v>230</v>
      </c>
      <c r="C465" s="26" t="s">
        <v>1001</v>
      </c>
      <c r="D465" s="15" t="str">
        <f t="shared" si="7"/>
        <v>1</v>
      </c>
      <c r="E465" s="12">
        <v>141.05768499999999</v>
      </c>
      <c r="F465" s="20">
        <v>40.588574000000001</v>
      </c>
      <c r="G465" s="36" t="s">
        <v>1375</v>
      </c>
      <c r="P465" s="70"/>
    </row>
    <row r="466" spans="1:16" x14ac:dyDescent="0.55000000000000004">
      <c r="A466" s="26">
        <v>2801</v>
      </c>
      <c r="B466" s="26" t="s">
        <v>231</v>
      </c>
      <c r="C466" s="26" t="s">
        <v>1002</v>
      </c>
      <c r="D466" s="15" t="str">
        <f t="shared" si="7"/>
        <v>1</v>
      </c>
      <c r="E466" s="12">
        <v>141.050545</v>
      </c>
      <c r="F466" s="20">
        <v>40.596220000000002</v>
      </c>
      <c r="G466" s="36" t="s">
        <v>1375</v>
      </c>
      <c r="P466" s="70"/>
    </row>
    <row r="467" spans="1:16" x14ac:dyDescent="0.55000000000000004">
      <c r="A467" s="26">
        <v>2811</v>
      </c>
      <c r="B467" s="26" t="s">
        <v>232</v>
      </c>
      <c r="C467" s="26" t="s">
        <v>1003</v>
      </c>
      <c r="D467" s="15" t="str">
        <f t="shared" si="7"/>
        <v>1</v>
      </c>
      <c r="E467" s="12">
        <v>141.046179</v>
      </c>
      <c r="F467" s="20">
        <v>40.600631</v>
      </c>
      <c r="G467" s="36" t="s">
        <v>1375</v>
      </c>
      <c r="P467" s="70"/>
    </row>
    <row r="468" spans="1:16" x14ac:dyDescent="0.55000000000000004">
      <c r="A468" s="26">
        <v>2821</v>
      </c>
      <c r="B468" s="26" t="s">
        <v>233</v>
      </c>
      <c r="C468" s="26" t="s">
        <v>1004</v>
      </c>
      <c r="D468" s="15" t="str">
        <f t="shared" si="7"/>
        <v>1</v>
      </c>
      <c r="E468" s="12">
        <v>141.03963999999999</v>
      </c>
      <c r="F468" s="20">
        <v>40.601466000000002</v>
      </c>
      <c r="G468" s="36" t="s">
        <v>1375</v>
      </c>
      <c r="P468" s="70"/>
    </row>
    <row r="469" spans="1:16" x14ac:dyDescent="0.55000000000000004">
      <c r="A469" s="26">
        <v>2831</v>
      </c>
      <c r="B469" s="26" t="s">
        <v>234</v>
      </c>
      <c r="C469" s="26" t="s">
        <v>1005</v>
      </c>
      <c r="D469" s="15" t="str">
        <f t="shared" si="7"/>
        <v>1</v>
      </c>
      <c r="E469" s="12">
        <v>141.03231700000001</v>
      </c>
      <c r="F469" s="20">
        <v>40.597706000000002</v>
      </c>
      <c r="G469" s="36" t="s">
        <v>1375</v>
      </c>
      <c r="P469" s="70"/>
    </row>
    <row r="470" spans="1:16" x14ac:dyDescent="0.55000000000000004">
      <c r="A470" s="26">
        <v>2841</v>
      </c>
      <c r="B470" s="26" t="s">
        <v>235</v>
      </c>
      <c r="C470" s="26" t="s">
        <v>1006</v>
      </c>
      <c r="D470" s="15" t="str">
        <f t="shared" si="7"/>
        <v>1</v>
      </c>
      <c r="E470" s="12">
        <v>141.028524</v>
      </c>
      <c r="F470" s="20">
        <v>40.595008999999997</v>
      </c>
      <c r="G470" s="36" t="s">
        <v>1375</v>
      </c>
      <c r="P470" s="70"/>
    </row>
    <row r="471" spans="1:16" x14ac:dyDescent="0.55000000000000004">
      <c r="A471" s="26">
        <v>2851</v>
      </c>
      <c r="B471" s="26" t="s">
        <v>236</v>
      </c>
      <c r="C471" s="26" t="s">
        <v>1713</v>
      </c>
      <c r="D471" s="15" t="str">
        <f t="shared" si="7"/>
        <v>1</v>
      </c>
      <c r="E471" s="12">
        <v>141.02289200000001</v>
      </c>
      <c r="F471" s="20">
        <v>40.591234</v>
      </c>
      <c r="G471" s="36" t="s">
        <v>1375</v>
      </c>
      <c r="P471" s="70"/>
    </row>
    <row r="472" spans="1:16" x14ac:dyDescent="0.55000000000000004">
      <c r="A472" s="26">
        <v>2861</v>
      </c>
      <c r="B472" s="26" t="s">
        <v>1842</v>
      </c>
      <c r="C472" s="26" t="s">
        <v>1714</v>
      </c>
      <c r="D472" s="15" t="str">
        <f t="shared" si="7"/>
        <v>1</v>
      </c>
      <c r="E472" s="12">
        <v>141.010076</v>
      </c>
      <c r="F472" s="20">
        <v>40.580396999999998</v>
      </c>
      <c r="G472" s="36" t="s">
        <v>1375</v>
      </c>
      <c r="P472" s="70"/>
    </row>
    <row r="473" spans="1:16" x14ac:dyDescent="0.55000000000000004">
      <c r="A473" s="26">
        <v>2871</v>
      </c>
      <c r="B473" s="26" t="s">
        <v>237</v>
      </c>
      <c r="C473" s="26" t="s">
        <v>1007</v>
      </c>
      <c r="D473" s="15" t="str">
        <f t="shared" si="7"/>
        <v>1</v>
      </c>
      <c r="E473" s="12">
        <v>141.00245899999999</v>
      </c>
      <c r="F473" s="20">
        <v>40.579732999999997</v>
      </c>
      <c r="G473" s="36" t="s">
        <v>1375</v>
      </c>
      <c r="P473" s="70"/>
    </row>
    <row r="474" spans="1:16" x14ac:dyDescent="0.55000000000000004">
      <c r="A474" s="26">
        <v>2881</v>
      </c>
      <c r="B474" s="26" t="s">
        <v>1715</v>
      </c>
      <c r="C474" s="26" t="s">
        <v>1008</v>
      </c>
      <c r="D474" s="15" t="str">
        <f t="shared" si="7"/>
        <v>1</v>
      </c>
      <c r="E474" s="12">
        <v>140.995394</v>
      </c>
      <c r="F474" s="20">
        <v>40.579236000000002</v>
      </c>
      <c r="G474" s="36" t="s">
        <v>1375</v>
      </c>
      <c r="P474" s="70"/>
    </row>
    <row r="475" spans="1:16" x14ac:dyDescent="0.55000000000000004">
      <c r="A475" s="26">
        <v>2891</v>
      </c>
      <c r="B475" s="26" t="s">
        <v>238</v>
      </c>
      <c r="C475" s="26" t="s">
        <v>1009</v>
      </c>
      <c r="D475" s="15" t="str">
        <f t="shared" si="7"/>
        <v>1</v>
      </c>
      <c r="E475" s="12">
        <v>140.98764199999999</v>
      </c>
      <c r="F475" s="20">
        <v>40.577753000000001</v>
      </c>
      <c r="G475" s="36" t="s">
        <v>1375</v>
      </c>
      <c r="P475" s="70"/>
    </row>
    <row r="476" spans="1:16" x14ac:dyDescent="0.55000000000000004">
      <c r="A476" s="26">
        <v>2901</v>
      </c>
      <c r="B476" s="26" t="s">
        <v>239</v>
      </c>
      <c r="C476" s="26" t="s">
        <v>1011</v>
      </c>
      <c r="D476" s="15" t="str">
        <f t="shared" si="7"/>
        <v>1</v>
      </c>
      <c r="E476" s="43">
        <v>140.98437000000001</v>
      </c>
      <c r="F476" s="39">
        <v>40.576045000000001</v>
      </c>
      <c r="G476" s="36" t="s">
        <v>1375</v>
      </c>
      <c r="P476" s="70"/>
    </row>
    <row r="477" spans="1:16" x14ac:dyDescent="0.55000000000000004">
      <c r="A477" s="26">
        <v>2911</v>
      </c>
      <c r="B477" s="26" t="s">
        <v>240</v>
      </c>
      <c r="C477" s="26" t="s">
        <v>1010</v>
      </c>
      <c r="D477" s="15" t="str">
        <f t="shared" si="7"/>
        <v>1</v>
      </c>
      <c r="E477" s="12">
        <v>140.97995499999999</v>
      </c>
      <c r="F477" s="20">
        <v>40.574793999999997</v>
      </c>
      <c r="G477" s="36" t="s">
        <v>1375</v>
      </c>
      <c r="P477" s="70"/>
    </row>
    <row r="478" spans="1:16" x14ac:dyDescent="0.55000000000000004">
      <c r="A478" s="26">
        <v>2902</v>
      </c>
      <c r="B478" s="26" t="s">
        <v>239</v>
      </c>
      <c r="C478" s="26" t="s">
        <v>1011</v>
      </c>
      <c r="D478" s="15" t="str">
        <f t="shared" si="7"/>
        <v>2</v>
      </c>
      <c r="E478" s="40">
        <v>140.984273</v>
      </c>
      <c r="F478" s="39">
        <v>40.576224000000003</v>
      </c>
      <c r="G478" s="12" t="s">
        <v>1374</v>
      </c>
      <c r="P478" s="70"/>
    </row>
    <row r="479" spans="1:16" x14ac:dyDescent="0.55000000000000004">
      <c r="A479" s="26">
        <v>2892</v>
      </c>
      <c r="B479" s="26" t="s">
        <v>238</v>
      </c>
      <c r="C479" s="26" t="s">
        <v>1009</v>
      </c>
      <c r="D479" s="15" t="str">
        <f t="shared" si="7"/>
        <v>2</v>
      </c>
      <c r="E479" s="12">
        <v>140.98748699999999</v>
      </c>
      <c r="F479" s="20">
        <v>40.577846000000001</v>
      </c>
      <c r="G479" s="12" t="s">
        <v>1374</v>
      </c>
      <c r="P479" s="70"/>
    </row>
    <row r="480" spans="1:16" x14ac:dyDescent="0.55000000000000004">
      <c r="A480" s="26">
        <v>2882</v>
      </c>
      <c r="B480" s="26" t="s">
        <v>1715</v>
      </c>
      <c r="C480" s="26" t="s">
        <v>1008</v>
      </c>
      <c r="D480" s="15" t="str">
        <f t="shared" si="7"/>
        <v>2</v>
      </c>
      <c r="E480" s="12">
        <v>140.99540999999999</v>
      </c>
      <c r="F480" s="20">
        <v>40.579369999999997</v>
      </c>
      <c r="G480" s="12" t="s">
        <v>1373</v>
      </c>
      <c r="P480" s="70"/>
    </row>
    <row r="481" spans="1:16" x14ac:dyDescent="0.55000000000000004">
      <c r="A481" s="26">
        <v>2872</v>
      </c>
      <c r="B481" s="26" t="s">
        <v>237</v>
      </c>
      <c r="C481" s="26" t="s">
        <v>1007</v>
      </c>
      <c r="D481" s="15" t="str">
        <f t="shared" si="7"/>
        <v>2</v>
      </c>
      <c r="E481" s="12">
        <v>141.00257099999999</v>
      </c>
      <c r="F481" s="20">
        <v>40.579935999999996</v>
      </c>
      <c r="G481" s="12" t="s">
        <v>1373</v>
      </c>
      <c r="P481" s="70"/>
    </row>
    <row r="482" spans="1:16" x14ac:dyDescent="0.55000000000000004">
      <c r="A482" s="26">
        <v>2862</v>
      </c>
      <c r="B482" s="26" t="s">
        <v>1842</v>
      </c>
      <c r="C482" s="26" t="s">
        <v>1714</v>
      </c>
      <c r="D482" s="15" t="str">
        <f t="shared" si="7"/>
        <v>2</v>
      </c>
      <c r="E482" s="12">
        <v>141.01009199999999</v>
      </c>
      <c r="F482" s="20">
        <v>40.580579999999998</v>
      </c>
      <c r="G482" s="12" t="s">
        <v>1373</v>
      </c>
      <c r="P482" s="70"/>
    </row>
    <row r="483" spans="1:16" x14ac:dyDescent="0.55000000000000004">
      <c r="A483" s="26">
        <v>2852</v>
      </c>
      <c r="B483" s="26" t="s">
        <v>236</v>
      </c>
      <c r="C483" s="26" t="s">
        <v>1713</v>
      </c>
      <c r="D483" s="15" t="str">
        <f t="shared" si="7"/>
        <v>2</v>
      </c>
      <c r="E483" s="12">
        <v>141.02269899999999</v>
      </c>
      <c r="F483" s="20">
        <v>40.591315000000002</v>
      </c>
      <c r="G483" s="12" t="s">
        <v>1373</v>
      </c>
      <c r="P483" s="70"/>
    </row>
    <row r="484" spans="1:16" x14ac:dyDescent="0.55000000000000004">
      <c r="A484" s="26">
        <v>2842</v>
      </c>
      <c r="B484" s="26" t="s">
        <v>235</v>
      </c>
      <c r="C484" s="26" t="s">
        <v>1006</v>
      </c>
      <c r="D484" s="15" t="str">
        <f t="shared" si="7"/>
        <v>2</v>
      </c>
      <c r="E484" s="12">
        <v>141.02837400000001</v>
      </c>
      <c r="F484" s="20">
        <v>40.595118999999997</v>
      </c>
      <c r="G484" s="12" t="s">
        <v>1373</v>
      </c>
      <c r="P484" s="70"/>
    </row>
    <row r="485" spans="1:16" x14ac:dyDescent="0.55000000000000004">
      <c r="A485" s="26">
        <v>2832</v>
      </c>
      <c r="B485" s="26" t="s">
        <v>234</v>
      </c>
      <c r="C485" s="26" t="s">
        <v>1005</v>
      </c>
      <c r="D485" s="15" t="str">
        <f t="shared" si="7"/>
        <v>2</v>
      </c>
      <c r="E485" s="12">
        <v>141.032263</v>
      </c>
      <c r="F485" s="20">
        <v>40.597876999999997</v>
      </c>
      <c r="G485" s="12" t="s">
        <v>1373</v>
      </c>
      <c r="P485" s="70"/>
    </row>
    <row r="486" spans="1:16" x14ac:dyDescent="0.55000000000000004">
      <c r="A486" s="26">
        <v>2822</v>
      </c>
      <c r="B486" s="26" t="s">
        <v>233</v>
      </c>
      <c r="C486" s="26" t="s">
        <v>1004</v>
      </c>
      <c r="D486" s="15" t="str">
        <f t="shared" si="7"/>
        <v>2</v>
      </c>
      <c r="E486" s="12">
        <v>141.03962300000001</v>
      </c>
      <c r="F486" s="20">
        <v>40.601657000000003</v>
      </c>
      <c r="G486" s="12" t="s">
        <v>1373</v>
      </c>
      <c r="P486" s="70"/>
    </row>
    <row r="487" spans="1:16" x14ac:dyDescent="0.55000000000000004">
      <c r="A487" s="26">
        <v>2812</v>
      </c>
      <c r="B487" s="26" t="s">
        <v>232</v>
      </c>
      <c r="C487" s="26" t="s">
        <v>1003</v>
      </c>
      <c r="D487" s="15" t="str">
        <f t="shared" si="7"/>
        <v>2</v>
      </c>
      <c r="E487" s="12">
        <v>141.04628600000001</v>
      </c>
      <c r="F487" s="20">
        <v>40.600659</v>
      </c>
      <c r="G487" s="12" t="s">
        <v>1373</v>
      </c>
      <c r="P487" s="70"/>
    </row>
    <row r="488" spans="1:16" x14ac:dyDescent="0.55000000000000004">
      <c r="A488" s="26">
        <v>2802</v>
      </c>
      <c r="B488" s="26" t="s">
        <v>231</v>
      </c>
      <c r="C488" s="26" t="s">
        <v>1002</v>
      </c>
      <c r="D488" s="15" t="str">
        <f t="shared" si="7"/>
        <v>2</v>
      </c>
      <c r="E488" s="12">
        <v>141.050647</v>
      </c>
      <c r="F488" s="20">
        <v>40.596280999999998</v>
      </c>
      <c r="G488" s="12" t="s">
        <v>1373</v>
      </c>
      <c r="P488" s="70"/>
    </row>
    <row r="489" spans="1:16" x14ac:dyDescent="0.55000000000000004">
      <c r="A489" s="26">
        <v>2792</v>
      </c>
      <c r="B489" s="26" t="s">
        <v>230</v>
      </c>
      <c r="C489" s="26" t="s">
        <v>1001</v>
      </c>
      <c r="D489" s="15" t="str">
        <f t="shared" si="7"/>
        <v>2</v>
      </c>
      <c r="E489" s="12">
        <v>141.05787900000001</v>
      </c>
      <c r="F489" s="20">
        <v>40.588622999999998</v>
      </c>
      <c r="G489" s="12" t="s">
        <v>1373</v>
      </c>
      <c r="P489" s="70"/>
    </row>
    <row r="490" spans="1:16" x14ac:dyDescent="0.55000000000000004">
      <c r="A490" s="26">
        <v>2782</v>
      </c>
      <c r="B490" s="26" t="s">
        <v>229</v>
      </c>
      <c r="C490" s="26" t="s">
        <v>1000</v>
      </c>
      <c r="D490" s="15" t="str">
        <f t="shared" si="7"/>
        <v>2</v>
      </c>
      <c r="E490" s="12">
        <v>141.05970199999999</v>
      </c>
      <c r="F490" s="20">
        <v>40.586035000000003</v>
      </c>
      <c r="G490" s="12" t="s">
        <v>1373</v>
      </c>
      <c r="P490" s="70"/>
    </row>
    <row r="491" spans="1:16" x14ac:dyDescent="0.55000000000000004">
      <c r="A491" s="26">
        <v>2772</v>
      </c>
      <c r="B491" s="26" t="s">
        <v>228</v>
      </c>
      <c r="C491" s="26" t="s">
        <v>999</v>
      </c>
      <c r="D491" s="15" t="str">
        <f t="shared" si="7"/>
        <v>2</v>
      </c>
      <c r="E491" s="12">
        <v>141.06626800000001</v>
      </c>
      <c r="F491" s="20">
        <v>40.584018999999998</v>
      </c>
      <c r="G491" s="12" t="s">
        <v>1373</v>
      </c>
      <c r="P491" s="70"/>
    </row>
    <row r="492" spans="1:16" x14ac:dyDescent="0.55000000000000004">
      <c r="A492" s="26">
        <v>2762</v>
      </c>
      <c r="B492" s="26" t="s">
        <v>227</v>
      </c>
      <c r="C492" s="26" t="s">
        <v>998</v>
      </c>
      <c r="D492" s="15" t="str">
        <f t="shared" si="7"/>
        <v>2</v>
      </c>
      <c r="E492" s="40">
        <v>141.075774</v>
      </c>
      <c r="F492" s="42">
        <v>40.584249999999997</v>
      </c>
      <c r="G492" s="12" t="s">
        <v>1373</v>
      </c>
      <c r="P492" s="70"/>
    </row>
    <row r="493" spans="1:16" x14ac:dyDescent="0.55000000000000004">
      <c r="A493" s="26">
        <v>2752</v>
      </c>
      <c r="B493" s="26" t="s">
        <v>1712</v>
      </c>
      <c r="C493" s="26" t="s">
        <v>997</v>
      </c>
      <c r="D493" s="15" t="str">
        <f t="shared" si="7"/>
        <v>2</v>
      </c>
      <c r="E493" s="12">
        <v>141.05848499999999</v>
      </c>
      <c r="F493" s="20">
        <v>40.585559000000003</v>
      </c>
      <c r="G493" s="12" t="s">
        <v>1373</v>
      </c>
      <c r="P493" s="70"/>
    </row>
    <row r="494" spans="1:16" x14ac:dyDescent="0.55000000000000004">
      <c r="A494" s="26">
        <v>2742</v>
      </c>
      <c r="B494" s="26" t="s">
        <v>1710</v>
      </c>
      <c r="C494" s="26" t="s">
        <v>1711</v>
      </c>
      <c r="D494" s="15" t="str">
        <f t="shared" si="7"/>
        <v>2</v>
      </c>
      <c r="E494" s="12">
        <v>141.06320500000001</v>
      </c>
      <c r="F494" s="20">
        <v>40.582369</v>
      </c>
      <c r="G494" s="12" t="s">
        <v>1373</v>
      </c>
      <c r="P494" s="70"/>
    </row>
    <row r="495" spans="1:16" x14ac:dyDescent="0.55000000000000004">
      <c r="A495" s="26">
        <v>2732</v>
      </c>
      <c r="B495" s="26" t="s">
        <v>1709</v>
      </c>
      <c r="C495" s="26" t="s">
        <v>996</v>
      </c>
      <c r="D495" s="15" t="str">
        <f t="shared" si="7"/>
        <v>2</v>
      </c>
      <c r="E495" s="12">
        <v>141.07917</v>
      </c>
      <c r="F495" s="20">
        <v>40.580168</v>
      </c>
      <c r="G495" s="12" t="s">
        <v>1373</v>
      </c>
      <c r="P495" s="70"/>
    </row>
    <row r="496" spans="1:16" x14ac:dyDescent="0.55000000000000004">
      <c r="A496" s="26">
        <v>2722</v>
      </c>
      <c r="B496" s="26" t="s">
        <v>241</v>
      </c>
      <c r="C496" s="26" t="s">
        <v>995</v>
      </c>
      <c r="D496" s="15" t="str">
        <f t="shared" si="7"/>
        <v>2</v>
      </c>
      <c r="E496" s="40">
        <v>141.08736099999999</v>
      </c>
      <c r="F496" s="39">
        <v>40.587572000000002</v>
      </c>
      <c r="G496" s="12" t="s">
        <v>1373</v>
      </c>
      <c r="P496" s="70"/>
    </row>
    <row r="497" spans="1:16" x14ac:dyDescent="0.55000000000000004">
      <c r="A497" s="26">
        <v>2712</v>
      </c>
      <c r="B497" s="26" t="s">
        <v>226</v>
      </c>
      <c r="C497" s="26" t="s">
        <v>994</v>
      </c>
      <c r="D497" s="15" t="str">
        <f t="shared" si="7"/>
        <v>2</v>
      </c>
      <c r="E497" s="12">
        <v>141.09565499999999</v>
      </c>
      <c r="F497" s="20">
        <v>40.590974000000003</v>
      </c>
      <c r="G497" s="12" t="s">
        <v>1373</v>
      </c>
      <c r="P497" s="70"/>
    </row>
    <row r="498" spans="1:16" x14ac:dyDescent="0.55000000000000004">
      <c r="A498" s="26">
        <v>2702</v>
      </c>
      <c r="B498" s="26" t="s">
        <v>225</v>
      </c>
      <c r="C498" s="26" t="s">
        <v>993</v>
      </c>
      <c r="D498" s="15" t="str">
        <f t="shared" si="7"/>
        <v>2</v>
      </c>
      <c r="E498" s="12">
        <v>141.098117</v>
      </c>
      <c r="F498" s="20">
        <v>40.588386999999997</v>
      </c>
      <c r="G498" s="12" t="s">
        <v>1373</v>
      </c>
      <c r="P498" s="70"/>
    </row>
    <row r="499" spans="1:16" x14ac:dyDescent="0.55000000000000004">
      <c r="A499" s="26">
        <v>2692</v>
      </c>
      <c r="B499" s="26" t="s">
        <v>1708</v>
      </c>
      <c r="C499" s="26" t="s">
        <v>992</v>
      </c>
      <c r="D499" s="15" t="str">
        <f t="shared" si="7"/>
        <v>2</v>
      </c>
      <c r="E499" s="12">
        <v>141.09674899999999</v>
      </c>
      <c r="F499" s="20">
        <v>40.586989000000003</v>
      </c>
      <c r="G499" s="12" t="s">
        <v>1373</v>
      </c>
      <c r="P499" s="70"/>
    </row>
    <row r="500" spans="1:16" x14ac:dyDescent="0.55000000000000004">
      <c r="A500" s="26">
        <v>2682</v>
      </c>
      <c r="B500" s="26" t="s">
        <v>1707</v>
      </c>
      <c r="C500" s="26" t="s">
        <v>991</v>
      </c>
      <c r="D500" s="15" t="str">
        <f t="shared" si="7"/>
        <v>2</v>
      </c>
      <c r="E500" s="12">
        <v>141.10042899999999</v>
      </c>
      <c r="F500" s="20">
        <v>40.587547000000001</v>
      </c>
      <c r="G500" s="12" t="s">
        <v>1373</v>
      </c>
      <c r="P500" s="70"/>
    </row>
    <row r="501" spans="1:16" x14ac:dyDescent="0.55000000000000004">
      <c r="A501" s="26">
        <v>2672</v>
      </c>
      <c r="B501" s="26" t="s">
        <v>242</v>
      </c>
      <c r="C501" s="26" t="s">
        <v>990</v>
      </c>
      <c r="D501" s="15" t="str">
        <f t="shared" si="7"/>
        <v>2</v>
      </c>
      <c r="E501" s="40">
        <v>141.10639699999999</v>
      </c>
      <c r="F501" s="42">
        <v>40.586860000000001</v>
      </c>
      <c r="G501" s="12" t="s">
        <v>1373</v>
      </c>
      <c r="P501" s="70"/>
    </row>
    <row r="502" spans="1:16" x14ac:dyDescent="0.55000000000000004">
      <c r="A502" s="26">
        <v>2652</v>
      </c>
      <c r="B502" s="26" t="s">
        <v>1706</v>
      </c>
      <c r="C502" s="26" t="s">
        <v>988</v>
      </c>
      <c r="D502" s="15" t="str">
        <f t="shared" si="7"/>
        <v>2</v>
      </c>
      <c r="E502" s="12">
        <v>141.109184</v>
      </c>
      <c r="F502" s="20">
        <v>40.587201</v>
      </c>
      <c r="G502" s="12" t="s">
        <v>1373</v>
      </c>
      <c r="P502" s="70"/>
    </row>
    <row r="503" spans="1:16" x14ac:dyDescent="0.55000000000000004">
      <c r="A503" s="26">
        <v>2642</v>
      </c>
      <c r="B503" s="26" t="s">
        <v>1705</v>
      </c>
      <c r="C503" s="26" t="s">
        <v>987</v>
      </c>
      <c r="D503" s="15" t="str">
        <f t="shared" si="7"/>
        <v>2</v>
      </c>
      <c r="E503" s="12">
        <v>141.114082</v>
      </c>
      <c r="F503" s="20">
        <v>40.587069999999997</v>
      </c>
      <c r="G503" s="12" t="s">
        <v>1373</v>
      </c>
      <c r="P503" s="70"/>
    </row>
    <row r="504" spans="1:16" x14ac:dyDescent="0.55000000000000004">
      <c r="A504" s="26">
        <v>2622</v>
      </c>
      <c r="B504" s="26" t="s">
        <v>1703</v>
      </c>
      <c r="C504" s="26" t="s">
        <v>986</v>
      </c>
      <c r="D504" s="15" t="str">
        <f t="shared" si="7"/>
        <v>2</v>
      </c>
      <c r="E504" s="12">
        <v>141.11843200000001</v>
      </c>
      <c r="F504" s="20">
        <v>40.587049999999998</v>
      </c>
      <c r="G504" s="12" t="s">
        <v>1373</v>
      </c>
      <c r="P504" s="70"/>
    </row>
    <row r="505" spans="1:16" x14ac:dyDescent="0.55000000000000004">
      <c r="A505" s="26">
        <v>2612</v>
      </c>
      <c r="B505" s="26" t="s">
        <v>742</v>
      </c>
      <c r="C505" s="26" t="s">
        <v>1702</v>
      </c>
      <c r="D505" s="15" t="str">
        <f t="shared" si="7"/>
        <v>2</v>
      </c>
      <c r="E505" s="40">
        <v>141.124987</v>
      </c>
      <c r="F505" s="39">
        <v>40.586905999999999</v>
      </c>
      <c r="G505" s="12" t="s">
        <v>1373</v>
      </c>
      <c r="P505" s="70"/>
    </row>
    <row r="506" spans="1:16" x14ac:dyDescent="0.55000000000000004">
      <c r="A506" s="26">
        <v>2602</v>
      </c>
      <c r="B506" s="26" t="s">
        <v>1701</v>
      </c>
      <c r="C506" s="26" t="s">
        <v>985</v>
      </c>
      <c r="D506" s="15" t="str">
        <f t="shared" si="7"/>
        <v>2</v>
      </c>
      <c r="E506" s="12">
        <v>141.131044</v>
      </c>
      <c r="F506" s="20">
        <v>40.587986999999998</v>
      </c>
      <c r="G506" s="12" t="s">
        <v>1373</v>
      </c>
      <c r="P506" s="70"/>
    </row>
    <row r="507" spans="1:16" x14ac:dyDescent="0.55000000000000004">
      <c r="A507" s="26">
        <v>2592</v>
      </c>
      <c r="B507" s="26" t="s">
        <v>223</v>
      </c>
      <c r="C507" s="26" t="s">
        <v>984</v>
      </c>
      <c r="D507" s="15" t="str">
        <f t="shared" si="7"/>
        <v>2</v>
      </c>
      <c r="E507" s="12">
        <v>141.13415499999999</v>
      </c>
      <c r="F507" s="20">
        <v>40.587485999999998</v>
      </c>
      <c r="G507" s="12" t="s">
        <v>1373</v>
      </c>
      <c r="P507" s="70"/>
    </row>
    <row r="508" spans="1:16" x14ac:dyDescent="0.55000000000000004">
      <c r="A508" s="26">
        <v>2582</v>
      </c>
      <c r="B508" s="26" t="s">
        <v>222</v>
      </c>
      <c r="C508" s="26" t="s">
        <v>983</v>
      </c>
      <c r="D508" s="15" t="str">
        <f t="shared" si="7"/>
        <v>2</v>
      </c>
      <c r="E508" s="12">
        <v>141.13653199999999</v>
      </c>
      <c r="F508" s="20">
        <v>40.584789000000001</v>
      </c>
      <c r="G508" s="12" t="s">
        <v>1373</v>
      </c>
      <c r="P508" s="70"/>
    </row>
    <row r="509" spans="1:16" x14ac:dyDescent="0.55000000000000004">
      <c r="A509" s="26">
        <v>2572</v>
      </c>
      <c r="B509" s="26" t="s">
        <v>221</v>
      </c>
      <c r="C509" s="26" t="s">
        <v>982</v>
      </c>
      <c r="D509" s="15" t="str">
        <f t="shared" si="7"/>
        <v>2</v>
      </c>
      <c r="E509" s="12">
        <v>141.14003500000001</v>
      </c>
      <c r="F509" s="20">
        <v>40.580686</v>
      </c>
      <c r="G509" s="12" t="s">
        <v>1373</v>
      </c>
      <c r="P509" s="70"/>
    </row>
    <row r="510" spans="1:16" x14ac:dyDescent="0.55000000000000004">
      <c r="A510" s="26">
        <v>2562</v>
      </c>
      <c r="B510" s="26" t="s">
        <v>220</v>
      </c>
      <c r="C510" s="26" t="s">
        <v>981</v>
      </c>
      <c r="D510" s="15" t="str">
        <f t="shared" si="7"/>
        <v>2</v>
      </c>
      <c r="E510" s="12">
        <v>141.145555</v>
      </c>
      <c r="F510" s="20">
        <v>40.581162999999997</v>
      </c>
      <c r="G510" s="12" t="s">
        <v>1373</v>
      </c>
      <c r="P510" s="70"/>
    </row>
    <row r="511" spans="1:16" x14ac:dyDescent="0.55000000000000004">
      <c r="A511" s="26">
        <v>2552</v>
      </c>
      <c r="B511" s="26" t="s">
        <v>219</v>
      </c>
      <c r="C511" s="26" t="s">
        <v>980</v>
      </c>
      <c r="D511" s="15" t="str">
        <f t="shared" si="7"/>
        <v>2</v>
      </c>
      <c r="E511" s="12">
        <v>141.148325</v>
      </c>
      <c r="F511" s="20">
        <v>40.582050000000002</v>
      </c>
      <c r="G511" s="12" t="s">
        <v>1373</v>
      </c>
      <c r="P511" s="70"/>
    </row>
    <row r="512" spans="1:16" x14ac:dyDescent="0.55000000000000004">
      <c r="A512" s="26">
        <v>2542</v>
      </c>
      <c r="B512" s="26" t="s">
        <v>218</v>
      </c>
      <c r="C512" s="26" t="s">
        <v>979</v>
      </c>
      <c r="D512" s="15" t="str">
        <f t="shared" si="7"/>
        <v>2</v>
      </c>
      <c r="E512" s="12">
        <v>141.153549</v>
      </c>
      <c r="F512" s="20">
        <v>40.585034</v>
      </c>
      <c r="G512" s="12" t="s">
        <v>1373</v>
      </c>
      <c r="P512" s="70"/>
    </row>
    <row r="513" spans="1:16" x14ac:dyDescent="0.55000000000000004">
      <c r="A513" s="26">
        <v>2532</v>
      </c>
      <c r="B513" s="26" t="s">
        <v>217</v>
      </c>
      <c r="C513" s="26" t="s">
        <v>978</v>
      </c>
      <c r="D513" s="15" t="str">
        <f t="shared" si="7"/>
        <v>2</v>
      </c>
      <c r="E513" s="12">
        <v>141.150533</v>
      </c>
      <c r="F513" s="20">
        <v>40.588878000000001</v>
      </c>
      <c r="G513" s="12" t="s">
        <v>1373</v>
      </c>
      <c r="P513" s="70"/>
    </row>
    <row r="514" spans="1:16" x14ac:dyDescent="0.55000000000000004">
      <c r="A514" s="26">
        <v>2522</v>
      </c>
      <c r="B514" s="26" t="s">
        <v>216</v>
      </c>
      <c r="C514" s="26" t="s">
        <v>977</v>
      </c>
      <c r="D514" s="15" t="str">
        <f t="shared" si="7"/>
        <v>2</v>
      </c>
      <c r="E514" s="12">
        <v>141.14881099999999</v>
      </c>
      <c r="F514" s="20">
        <v>40.591918</v>
      </c>
      <c r="G514" s="12" t="s">
        <v>1373</v>
      </c>
      <c r="P514" s="70"/>
    </row>
    <row r="515" spans="1:16" x14ac:dyDescent="0.55000000000000004">
      <c r="A515" s="26">
        <v>2512</v>
      </c>
      <c r="B515" s="26" t="s">
        <v>215</v>
      </c>
      <c r="C515" s="26" t="s">
        <v>976</v>
      </c>
      <c r="D515" s="15" t="str">
        <f t="shared" ref="D515:D578" si="8">RIGHT(A515,1)</f>
        <v>2</v>
      </c>
      <c r="E515" s="12">
        <v>141.15083300000001</v>
      </c>
      <c r="F515" s="20">
        <v>40.596415</v>
      </c>
      <c r="G515" s="12" t="s">
        <v>1373</v>
      </c>
      <c r="P515" s="70"/>
    </row>
    <row r="516" spans="1:16" x14ac:dyDescent="0.55000000000000004">
      <c r="A516" s="26">
        <v>2502</v>
      </c>
      <c r="B516" s="26" t="s">
        <v>214</v>
      </c>
      <c r="C516" s="26" t="s">
        <v>975</v>
      </c>
      <c r="D516" s="15" t="str">
        <f t="shared" si="8"/>
        <v>2</v>
      </c>
      <c r="E516" s="12">
        <v>141.164995</v>
      </c>
      <c r="F516" s="20">
        <v>40.605871</v>
      </c>
      <c r="G516" s="12" t="s">
        <v>1373</v>
      </c>
      <c r="P516" s="70"/>
    </row>
    <row r="517" spans="1:16" x14ac:dyDescent="0.55000000000000004">
      <c r="A517" s="26">
        <v>2492</v>
      </c>
      <c r="B517" s="26" t="s">
        <v>213</v>
      </c>
      <c r="C517" s="26" t="s">
        <v>974</v>
      </c>
      <c r="D517" s="15" t="str">
        <f t="shared" si="8"/>
        <v>2</v>
      </c>
      <c r="E517" s="12">
        <v>141.16917900000001</v>
      </c>
      <c r="F517" s="20">
        <v>40.607798000000003</v>
      </c>
      <c r="G517" s="12" t="s">
        <v>1373</v>
      </c>
      <c r="P517" s="70"/>
    </row>
    <row r="518" spans="1:16" x14ac:dyDescent="0.55000000000000004">
      <c r="A518" s="26">
        <v>2482</v>
      </c>
      <c r="B518" s="26" t="s">
        <v>212</v>
      </c>
      <c r="C518" s="26" t="s">
        <v>973</v>
      </c>
      <c r="D518" s="15" t="str">
        <f t="shared" si="8"/>
        <v>2</v>
      </c>
      <c r="E518" s="12">
        <v>141.17212499999999</v>
      </c>
      <c r="F518" s="20">
        <v>40.609008000000003</v>
      </c>
      <c r="G518" s="12" t="s">
        <v>1373</v>
      </c>
      <c r="P518" s="70"/>
    </row>
    <row r="519" spans="1:16" x14ac:dyDescent="0.55000000000000004">
      <c r="A519" s="26">
        <v>2472</v>
      </c>
      <c r="B519" s="26" t="s">
        <v>211</v>
      </c>
      <c r="C519" s="26" t="s">
        <v>972</v>
      </c>
      <c r="D519" s="15" t="str">
        <f t="shared" si="8"/>
        <v>2</v>
      </c>
      <c r="E519" s="12">
        <v>141.17862600000001</v>
      </c>
      <c r="F519" s="20">
        <v>40.610301999999997</v>
      </c>
      <c r="G519" s="12" t="s">
        <v>1373</v>
      </c>
      <c r="P519" s="70"/>
    </row>
    <row r="520" spans="1:16" x14ac:dyDescent="0.55000000000000004">
      <c r="A520" s="26">
        <v>2462</v>
      </c>
      <c r="B520" s="26" t="s">
        <v>210</v>
      </c>
      <c r="C520" s="26" t="s">
        <v>971</v>
      </c>
      <c r="D520" s="15" t="str">
        <f t="shared" si="8"/>
        <v>2</v>
      </c>
      <c r="E520" s="12">
        <v>141.18224699999999</v>
      </c>
      <c r="F520" s="20">
        <v>40.610733000000003</v>
      </c>
      <c r="G520" s="12" t="s">
        <v>1373</v>
      </c>
      <c r="P520" s="70"/>
    </row>
    <row r="521" spans="1:16" x14ac:dyDescent="0.55000000000000004">
      <c r="A521" s="26">
        <v>2452</v>
      </c>
      <c r="B521" s="26" t="s">
        <v>209</v>
      </c>
      <c r="C521" s="26" t="s">
        <v>970</v>
      </c>
      <c r="D521" s="15" t="str">
        <f t="shared" si="8"/>
        <v>2</v>
      </c>
      <c r="E521" s="12">
        <v>141.18843799999999</v>
      </c>
      <c r="F521" s="20">
        <v>40.611449999999998</v>
      </c>
      <c r="G521" s="12" t="s">
        <v>1373</v>
      </c>
      <c r="P521" s="70"/>
    </row>
    <row r="522" spans="1:16" x14ac:dyDescent="0.55000000000000004">
      <c r="A522" s="26">
        <v>2442</v>
      </c>
      <c r="B522" s="26" t="s">
        <v>208</v>
      </c>
      <c r="C522" s="26" t="s">
        <v>969</v>
      </c>
      <c r="D522" s="15" t="str">
        <f t="shared" si="8"/>
        <v>2</v>
      </c>
      <c r="E522" s="12">
        <v>141.19487000000001</v>
      </c>
      <c r="F522" s="20">
        <v>40.612231999999999</v>
      </c>
      <c r="G522" s="12" t="s">
        <v>1373</v>
      </c>
      <c r="P522" s="70"/>
    </row>
    <row r="523" spans="1:16" x14ac:dyDescent="0.55000000000000004">
      <c r="A523" s="26">
        <v>2432</v>
      </c>
      <c r="B523" s="26" t="s">
        <v>207</v>
      </c>
      <c r="C523" s="26" t="s">
        <v>1012</v>
      </c>
      <c r="D523" s="15" t="str">
        <f t="shared" si="8"/>
        <v>2</v>
      </c>
      <c r="E523" s="12">
        <v>141.197418</v>
      </c>
      <c r="F523" s="20">
        <v>40.612533999999997</v>
      </c>
      <c r="G523" s="12" t="s">
        <v>1373</v>
      </c>
      <c r="P523" s="70"/>
    </row>
    <row r="524" spans="1:16" x14ac:dyDescent="0.55000000000000004">
      <c r="A524" s="26">
        <v>2422</v>
      </c>
      <c r="B524" s="26" t="s">
        <v>206</v>
      </c>
      <c r="C524" s="26" t="s">
        <v>968</v>
      </c>
      <c r="D524" s="15" t="str">
        <f t="shared" si="8"/>
        <v>2</v>
      </c>
      <c r="E524" s="12">
        <v>141.199488</v>
      </c>
      <c r="F524" s="20">
        <v>40.612476999999998</v>
      </c>
      <c r="G524" s="12" t="s">
        <v>1373</v>
      </c>
      <c r="P524" s="70"/>
    </row>
    <row r="525" spans="1:16" x14ac:dyDescent="0.55000000000000004">
      <c r="A525" s="26">
        <v>2412</v>
      </c>
      <c r="B525" s="26" t="s">
        <v>205</v>
      </c>
      <c r="C525" s="26" t="s">
        <v>967</v>
      </c>
      <c r="D525" s="15" t="str">
        <f t="shared" si="8"/>
        <v>2</v>
      </c>
      <c r="E525" s="12">
        <v>141.20223999999999</v>
      </c>
      <c r="F525" s="20">
        <v>40.610683999999999</v>
      </c>
      <c r="G525" s="12" t="s">
        <v>1373</v>
      </c>
      <c r="P525" s="70"/>
    </row>
    <row r="526" spans="1:16" x14ac:dyDescent="0.55000000000000004">
      <c r="A526" s="26">
        <v>2402</v>
      </c>
      <c r="B526" s="26" t="s">
        <v>204</v>
      </c>
      <c r="C526" s="26" t="s">
        <v>966</v>
      </c>
      <c r="D526" s="15" t="str">
        <f t="shared" si="8"/>
        <v>2</v>
      </c>
      <c r="E526" s="12">
        <v>141.22057599999999</v>
      </c>
      <c r="F526" s="20">
        <v>40.622453999999998</v>
      </c>
      <c r="G526" s="12" t="s">
        <v>1373</v>
      </c>
      <c r="P526" s="70"/>
    </row>
    <row r="527" spans="1:16" x14ac:dyDescent="0.55000000000000004">
      <c r="A527" s="26">
        <v>2392</v>
      </c>
      <c r="B527" s="26" t="s">
        <v>203</v>
      </c>
      <c r="C527" s="26" t="s">
        <v>965</v>
      </c>
      <c r="D527" s="15" t="str">
        <f t="shared" si="8"/>
        <v>2</v>
      </c>
      <c r="E527" s="12">
        <v>141.223097</v>
      </c>
      <c r="F527" s="20">
        <v>40.620066999999999</v>
      </c>
      <c r="G527" s="12" t="s">
        <v>1373</v>
      </c>
      <c r="P527" s="70"/>
    </row>
    <row r="528" spans="1:16" x14ac:dyDescent="0.55000000000000004">
      <c r="A528" s="26">
        <v>2382</v>
      </c>
      <c r="B528" s="26" t="s">
        <v>1700</v>
      </c>
      <c r="C528" s="26" t="s">
        <v>964</v>
      </c>
      <c r="D528" s="15" t="str">
        <f t="shared" si="8"/>
        <v>2</v>
      </c>
      <c r="E528" s="12">
        <v>141.22606400000001</v>
      </c>
      <c r="F528" s="20">
        <v>40.621150999999998</v>
      </c>
      <c r="G528" s="12" t="s">
        <v>1373</v>
      </c>
      <c r="P528" s="70"/>
    </row>
    <row r="529" spans="1:16" x14ac:dyDescent="0.55000000000000004">
      <c r="A529" s="26">
        <v>2372</v>
      </c>
      <c r="B529" s="26" t="s">
        <v>202</v>
      </c>
      <c r="C529" s="26" t="s">
        <v>963</v>
      </c>
      <c r="D529" s="15" t="str">
        <f t="shared" si="8"/>
        <v>2</v>
      </c>
      <c r="E529" s="12">
        <v>141.228993</v>
      </c>
      <c r="F529" s="20">
        <v>40.622303000000002</v>
      </c>
      <c r="G529" s="12" t="s">
        <v>1373</v>
      </c>
      <c r="P529" s="70"/>
    </row>
    <row r="530" spans="1:16" x14ac:dyDescent="0.55000000000000004">
      <c r="A530" s="26">
        <v>2362</v>
      </c>
      <c r="B530" s="26" t="s">
        <v>1327</v>
      </c>
      <c r="C530" s="26" t="s">
        <v>962</v>
      </c>
      <c r="D530" s="15" t="str">
        <f t="shared" si="8"/>
        <v>2</v>
      </c>
      <c r="E530" s="12">
        <v>141.23497900000001</v>
      </c>
      <c r="F530" s="20">
        <v>40.624566999999999</v>
      </c>
      <c r="G530" s="12" t="s">
        <v>1373</v>
      </c>
      <c r="P530" s="70"/>
    </row>
    <row r="531" spans="1:16" x14ac:dyDescent="0.55000000000000004">
      <c r="A531" s="26">
        <v>2352</v>
      </c>
      <c r="B531" s="26" t="s">
        <v>201</v>
      </c>
      <c r="C531" s="26" t="s">
        <v>961</v>
      </c>
      <c r="D531" s="15" t="str">
        <f t="shared" si="8"/>
        <v>2</v>
      </c>
      <c r="E531" s="12">
        <v>141.238123</v>
      </c>
      <c r="F531" s="20">
        <v>40.627215</v>
      </c>
      <c r="G531" s="12" t="s">
        <v>1373</v>
      </c>
      <c r="P531" s="70"/>
    </row>
    <row r="532" spans="1:16" x14ac:dyDescent="0.55000000000000004">
      <c r="A532" s="26">
        <v>2342</v>
      </c>
      <c r="B532" s="26" t="s">
        <v>200</v>
      </c>
      <c r="C532" s="26" t="s">
        <v>960</v>
      </c>
      <c r="D532" s="15" t="str">
        <f t="shared" si="8"/>
        <v>2</v>
      </c>
      <c r="E532" s="12">
        <v>141.24296200000001</v>
      </c>
      <c r="F532" s="20">
        <v>40.627076000000002</v>
      </c>
      <c r="G532" s="12" t="s">
        <v>1373</v>
      </c>
      <c r="P532" s="70"/>
    </row>
    <row r="533" spans="1:16" x14ac:dyDescent="0.55000000000000004">
      <c r="A533" s="26">
        <v>2332</v>
      </c>
      <c r="B533" s="26" t="s">
        <v>199</v>
      </c>
      <c r="C533" s="26" t="s">
        <v>959</v>
      </c>
      <c r="D533" s="15" t="str">
        <f t="shared" si="8"/>
        <v>2</v>
      </c>
      <c r="E533" s="12">
        <v>141.24387400000001</v>
      </c>
      <c r="F533" s="20">
        <v>40.625675000000001</v>
      </c>
      <c r="G533" s="12" t="s">
        <v>1373</v>
      </c>
      <c r="P533" s="70"/>
    </row>
    <row r="534" spans="1:16" x14ac:dyDescent="0.55000000000000004">
      <c r="A534" s="26">
        <v>2921</v>
      </c>
      <c r="B534" s="26" t="s">
        <v>243</v>
      </c>
      <c r="C534" s="26" t="s">
        <v>1716</v>
      </c>
      <c r="D534" s="15" t="str">
        <f t="shared" si="8"/>
        <v>1</v>
      </c>
      <c r="E534" s="12">
        <v>141.152491</v>
      </c>
      <c r="F534" s="20">
        <v>40.712086999999997</v>
      </c>
      <c r="G534" s="12" t="s">
        <v>1206</v>
      </c>
      <c r="P534" s="70"/>
    </row>
    <row r="535" spans="1:16" x14ac:dyDescent="0.55000000000000004">
      <c r="A535" s="26">
        <v>2931</v>
      </c>
      <c r="B535" s="26" t="s">
        <v>244</v>
      </c>
      <c r="C535" s="26" t="s">
        <v>1013</v>
      </c>
      <c r="D535" s="15" t="str">
        <f t="shared" si="8"/>
        <v>1</v>
      </c>
      <c r="E535" s="12">
        <v>141.150474</v>
      </c>
      <c r="F535" s="20">
        <v>40.711053999999997</v>
      </c>
      <c r="G535" s="12" t="s">
        <v>1206</v>
      </c>
      <c r="P535" s="70"/>
    </row>
    <row r="536" spans="1:16" x14ac:dyDescent="0.55000000000000004">
      <c r="A536" s="26">
        <v>2941</v>
      </c>
      <c r="B536" s="26" t="s">
        <v>743</v>
      </c>
      <c r="C536" s="26" t="s">
        <v>1014</v>
      </c>
      <c r="D536" s="15" t="str">
        <f t="shared" si="8"/>
        <v>1</v>
      </c>
      <c r="E536" s="12">
        <v>141.14960500000001</v>
      </c>
      <c r="F536" s="20">
        <v>40.703989999999997</v>
      </c>
      <c r="G536" s="12" t="s">
        <v>1206</v>
      </c>
      <c r="P536" s="70"/>
    </row>
    <row r="537" spans="1:16" x14ac:dyDescent="0.55000000000000004">
      <c r="A537" s="26">
        <v>2951</v>
      </c>
      <c r="B537" s="26" t="s">
        <v>245</v>
      </c>
      <c r="C537" s="26" t="s">
        <v>1015</v>
      </c>
      <c r="D537" s="15" t="str">
        <f t="shared" si="8"/>
        <v>1</v>
      </c>
      <c r="E537" s="12">
        <v>141.15330599999999</v>
      </c>
      <c r="F537" s="20">
        <v>40.704621000000003</v>
      </c>
      <c r="G537" s="12" t="s">
        <v>1206</v>
      </c>
      <c r="P537" s="70"/>
    </row>
    <row r="538" spans="1:16" x14ac:dyDescent="0.55000000000000004">
      <c r="A538" s="26">
        <v>1793</v>
      </c>
      <c r="B538" s="26" t="s">
        <v>147</v>
      </c>
      <c r="C538" s="26" t="s">
        <v>912</v>
      </c>
      <c r="D538" s="15" t="str">
        <f t="shared" si="8"/>
        <v>3</v>
      </c>
      <c r="E538" s="12">
        <v>141.156058</v>
      </c>
      <c r="F538" s="20">
        <v>40.705072000000001</v>
      </c>
      <c r="G538" s="12" t="s">
        <v>1206</v>
      </c>
      <c r="P538" s="70"/>
    </row>
    <row r="539" spans="1:16" x14ac:dyDescent="0.55000000000000004">
      <c r="A539" s="26">
        <v>2961</v>
      </c>
      <c r="B539" s="26" t="s">
        <v>246</v>
      </c>
      <c r="C539" s="26" t="s">
        <v>1016</v>
      </c>
      <c r="D539" s="15" t="str">
        <f t="shared" si="8"/>
        <v>1</v>
      </c>
      <c r="E539" s="12">
        <v>141.212749</v>
      </c>
      <c r="F539" s="20">
        <v>40.780211000000001</v>
      </c>
      <c r="G539" s="12" t="s">
        <v>1380</v>
      </c>
      <c r="P539" s="70"/>
    </row>
    <row r="540" spans="1:16" x14ac:dyDescent="0.55000000000000004">
      <c r="A540" s="26">
        <v>2971</v>
      </c>
      <c r="B540" s="26" t="s">
        <v>248</v>
      </c>
      <c r="C540" s="26" t="s">
        <v>1017</v>
      </c>
      <c r="D540" s="15" t="str">
        <f t="shared" si="8"/>
        <v>1</v>
      </c>
      <c r="E540" s="12">
        <v>141.210443</v>
      </c>
      <c r="F540" s="20">
        <v>40.777793000000003</v>
      </c>
      <c r="G540" s="12" t="s">
        <v>247</v>
      </c>
      <c r="P540" s="70"/>
    </row>
    <row r="541" spans="1:16" x14ac:dyDescent="0.55000000000000004">
      <c r="A541" s="26">
        <v>2981</v>
      </c>
      <c r="B541" s="26" t="s">
        <v>385</v>
      </c>
      <c r="C541" s="26" t="s">
        <v>1018</v>
      </c>
      <c r="D541" s="15" t="str">
        <f t="shared" si="8"/>
        <v>1</v>
      </c>
      <c r="E541" s="12">
        <v>141.20365100000001</v>
      </c>
      <c r="F541" s="20">
        <v>40.772145999999999</v>
      </c>
      <c r="G541" s="12" t="s">
        <v>247</v>
      </c>
      <c r="P541" s="70"/>
    </row>
    <row r="542" spans="1:16" x14ac:dyDescent="0.55000000000000004">
      <c r="A542" s="26">
        <v>2991</v>
      </c>
      <c r="B542" s="26" t="s">
        <v>249</v>
      </c>
      <c r="C542" s="26" t="s">
        <v>1019</v>
      </c>
      <c r="D542" s="15" t="str">
        <f t="shared" si="8"/>
        <v>1</v>
      </c>
      <c r="E542" s="12">
        <v>141.19395800000001</v>
      </c>
      <c r="F542" s="20">
        <v>40.769216</v>
      </c>
      <c r="G542" s="12" t="s">
        <v>247</v>
      </c>
      <c r="P542" s="70"/>
    </row>
    <row r="543" spans="1:16" x14ac:dyDescent="0.55000000000000004">
      <c r="A543" s="26">
        <v>3001</v>
      </c>
      <c r="B543" s="26" t="s">
        <v>250</v>
      </c>
      <c r="C543" s="26" t="s">
        <v>1020</v>
      </c>
      <c r="D543" s="15" t="str">
        <f t="shared" si="8"/>
        <v>1</v>
      </c>
      <c r="E543" s="12">
        <v>141.18520000000001</v>
      </c>
      <c r="F543" s="20">
        <v>40.761149000000003</v>
      </c>
      <c r="G543" s="12" t="s">
        <v>247</v>
      </c>
      <c r="P543" s="70"/>
    </row>
    <row r="544" spans="1:16" x14ac:dyDescent="0.55000000000000004">
      <c r="A544" s="26">
        <v>3011</v>
      </c>
      <c r="B544" s="26" t="s">
        <v>1717</v>
      </c>
      <c r="C544" s="26" t="s">
        <v>1718</v>
      </c>
      <c r="D544" s="15" t="str">
        <f t="shared" si="8"/>
        <v>1</v>
      </c>
      <c r="E544" s="12">
        <v>141.182478</v>
      </c>
      <c r="F544" s="20">
        <v>40.760708999999999</v>
      </c>
      <c r="G544" s="12" t="s">
        <v>247</v>
      </c>
      <c r="P544" s="70"/>
    </row>
    <row r="545" spans="1:16" x14ac:dyDescent="0.55000000000000004">
      <c r="A545" s="26">
        <v>3021</v>
      </c>
      <c r="B545" s="26" t="s">
        <v>384</v>
      </c>
      <c r="C545" s="26" t="s">
        <v>1021</v>
      </c>
      <c r="D545" s="15" t="str">
        <f t="shared" si="8"/>
        <v>1</v>
      </c>
      <c r="E545" s="12">
        <v>141.18330399999999</v>
      </c>
      <c r="F545" s="20">
        <v>40.756520000000002</v>
      </c>
      <c r="G545" s="12" t="s">
        <v>247</v>
      </c>
      <c r="P545" s="70"/>
    </row>
    <row r="546" spans="1:16" x14ac:dyDescent="0.55000000000000004">
      <c r="A546" s="26">
        <v>3031</v>
      </c>
      <c r="B546" s="26" t="s">
        <v>251</v>
      </c>
      <c r="C546" s="26" t="s">
        <v>1022</v>
      </c>
      <c r="D546" s="15" t="str">
        <f t="shared" si="8"/>
        <v>1</v>
      </c>
      <c r="E546" s="12">
        <v>141.18378100000001</v>
      </c>
      <c r="F546" s="20">
        <v>40.753639</v>
      </c>
      <c r="G546" s="12" t="s">
        <v>247</v>
      </c>
      <c r="P546" s="70"/>
    </row>
    <row r="547" spans="1:16" x14ac:dyDescent="0.55000000000000004">
      <c r="A547" s="26">
        <v>3041</v>
      </c>
      <c r="B547" s="26" t="s">
        <v>252</v>
      </c>
      <c r="C547" s="26" t="s">
        <v>1023</v>
      </c>
      <c r="D547" s="15" t="str">
        <f t="shared" si="8"/>
        <v>1</v>
      </c>
      <c r="E547" s="12">
        <v>141.180869</v>
      </c>
      <c r="F547" s="20">
        <v>40.747920000000001</v>
      </c>
      <c r="G547" s="12" t="s">
        <v>247</v>
      </c>
      <c r="P547" s="70"/>
    </row>
    <row r="548" spans="1:16" x14ac:dyDescent="0.55000000000000004">
      <c r="A548" s="26">
        <v>3051</v>
      </c>
      <c r="B548" s="26" t="s">
        <v>253</v>
      </c>
      <c r="C548" s="26" t="s">
        <v>1024</v>
      </c>
      <c r="D548" s="15" t="str">
        <f t="shared" si="8"/>
        <v>1</v>
      </c>
      <c r="E548" s="12">
        <v>141.17848699999999</v>
      </c>
      <c r="F548" s="20">
        <v>40.746954000000002</v>
      </c>
      <c r="G548" s="12" t="s">
        <v>247</v>
      </c>
      <c r="P548" s="70"/>
    </row>
    <row r="549" spans="1:16" x14ac:dyDescent="0.55000000000000004">
      <c r="A549" s="26">
        <v>3061</v>
      </c>
      <c r="B549" s="26" t="s">
        <v>254</v>
      </c>
      <c r="C549" s="26" t="s">
        <v>1025</v>
      </c>
      <c r="D549" s="15" t="str">
        <f t="shared" si="8"/>
        <v>1</v>
      </c>
      <c r="E549" s="12">
        <v>141.17542399999999</v>
      </c>
      <c r="F549" s="20">
        <v>40.747197</v>
      </c>
      <c r="G549" s="12" t="s">
        <v>247</v>
      </c>
      <c r="P549" s="70"/>
    </row>
    <row r="550" spans="1:16" x14ac:dyDescent="0.55000000000000004">
      <c r="A550" s="26">
        <v>3071</v>
      </c>
      <c r="B550" s="26" t="s">
        <v>255</v>
      </c>
      <c r="C550" s="26" t="s">
        <v>1026</v>
      </c>
      <c r="D550" s="15" t="str">
        <f t="shared" si="8"/>
        <v>1</v>
      </c>
      <c r="E550" s="12">
        <v>141.17128199999999</v>
      </c>
      <c r="F550" s="20">
        <v>40.741686000000001</v>
      </c>
      <c r="G550" s="12" t="s">
        <v>247</v>
      </c>
      <c r="P550" s="70"/>
    </row>
    <row r="551" spans="1:16" x14ac:dyDescent="0.55000000000000004">
      <c r="A551" s="26">
        <v>3081</v>
      </c>
      <c r="B551" s="26" t="s">
        <v>256</v>
      </c>
      <c r="C551" s="26" t="s">
        <v>1719</v>
      </c>
      <c r="D551" s="15" t="str">
        <f t="shared" si="8"/>
        <v>1</v>
      </c>
      <c r="E551" s="12">
        <v>141.16859500000001</v>
      </c>
      <c r="F551" s="20">
        <v>40.742083999999998</v>
      </c>
      <c r="G551" s="12" t="s">
        <v>247</v>
      </c>
      <c r="P551" s="70"/>
    </row>
    <row r="552" spans="1:16" x14ac:dyDescent="0.55000000000000004">
      <c r="A552" s="26">
        <v>3091</v>
      </c>
      <c r="B552" s="26" t="s">
        <v>257</v>
      </c>
      <c r="C552" s="26" t="s">
        <v>1027</v>
      </c>
      <c r="D552" s="15" t="str">
        <f t="shared" si="8"/>
        <v>1</v>
      </c>
      <c r="E552" s="12">
        <v>141.16353100000001</v>
      </c>
      <c r="F552" s="20">
        <v>40.742893000000002</v>
      </c>
      <c r="G552" s="12" t="s">
        <v>247</v>
      </c>
      <c r="P552" s="70"/>
    </row>
    <row r="553" spans="1:16" x14ac:dyDescent="0.55000000000000004">
      <c r="A553" s="26">
        <v>3101</v>
      </c>
      <c r="B553" s="26" t="s">
        <v>1720</v>
      </c>
      <c r="C553" s="26" t="s">
        <v>1028</v>
      </c>
      <c r="D553" s="15" t="str">
        <f t="shared" si="8"/>
        <v>1</v>
      </c>
      <c r="E553" s="12">
        <v>141.162227</v>
      </c>
      <c r="F553" s="20">
        <v>40.746194000000003</v>
      </c>
      <c r="G553" s="12" t="s">
        <v>247</v>
      </c>
      <c r="P553" s="70"/>
    </row>
    <row r="554" spans="1:16" x14ac:dyDescent="0.55000000000000004">
      <c r="A554" s="26">
        <v>1713</v>
      </c>
      <c r="B554" s="26" t="s">
        <v>139</v>
      </c>
      <c r="C554" s="26" t="s">
        <v>905</v>
      </c>
      <c r="D554" s="15" t="str">
        <f t="shared" si="8"/>
        <v>3</v>
      </c>
      <c r="E554" s="12">
        <v>141.157453</v>
      </c>
      <c r="F554" s="20">
        <v>40.745803000000002</v>
      </c>
      <c r="G554" s="12" t="s">
        <v>247</v>
      </c>
      <c r="P554" s="70"/>
    </row>
    <row r="555" spans="1:16" x14ac:dyDescent="0.55000000000000004">
      <c r="A555" s="26">
        <v>3111</v>
      </c>
      <c r="B555" s="26" t="s">
        <v>395</v>
      </c>
      <c r="C555" s="26" t="s">
        <v>1029</v>
      </c>
      <c r="D555" s="15" t="str">
        <f t="shared" si="8"/>
        <v>1</v>
      </c>
      <c r="E555" s="12">
        <v>141.22130000000001</v>
      </c>
      <c r="F555" s="20">
        <v>40.737996000000003</v>
      </c>
      <c r="G555" s="12" t="s">
        <v>1307</v>
      </c>
      <c r="P555" s="70"/>
    </row>
    <row r="556" spans="1:16" x14ac:dyDescent="0.55000000000000004">
      <c r="A556" s="26">
        <v>3121</v>
      </c>
      <c r="B556" s="26" t="s">
        <v>259</v>
      </c>
      <c r="C556" s="26" t="s">
        <v>1030</v>
      </c>
      <c r="D556" s="15" t="str">
        <f t="shared" si="8"/>
        <v>1</v>
      </c>
      <c r="E556" s="12">
        <v>141.21804399999999</v>
      </c>
      <c r="F556" s="20">
        <v>40.738187000000003</v>
      </c>
      <c r="G556" s="12" t="s">
        <v>258</v>
      </c>
      <c r="P556" s="70"/>
    </row>
    <row r="557" spans="1:16" x14ac:dyDescent="0.55000000000000004">
      <c r="A557" s="26">
        <v>3131</v>
      </c>
      <c r="B557" s="26" t="s">
        <v>1305</v>
      </c>
      <c r="C557" s="26" t="s">
        <v>1031</v>
      </c>
      <c r="D557" s="15" t="str">
        <f t="shared" si="8"/>
        <v>1</v>
      </c>
      <c r="E557" s="12">
        <v>141.21157400000001</v>
      </c>
      <c r="F557" s="20">
        <v>40.738573000000002</v>
      </c>
      <c r="G557" s="12" t="s">
        <v>258</v>
      </c>
      <c r="P557" s="70"/>
    </row>
    <row r="558" spans="1:16" x14ac:dyDescent="0.55000000000000004">
      <c r="A558" s="26">
        <v>3141</v>
      </c>
      <c r="B558" s="26" t="s">
        <v>260</v>
      </c>
      <c r="C558" s="26" t="s">
        <v>1032</v>
      </c>
      <c r="D558" s="15" t="str">
        <f t="shared" si="8"/>
        <v>1</v>
      </c>
      <c r="E558" s="12">
        <v>141.205443</v>
      </c>
      <c r="F558" s="20">
        <v>40.726170000000003</v>
      </c>
      <c r="G558" s="12" t="s">
        <v>258</v>
      </c>
      <c r="P558" s="70"/>
    </row>
    <row r="559" spans="1:16" x14ac:dyDescent="0.55000000000000004">
      <c r="A559" s="26">
        <v>3151</v>
      </c>
      <c r="B559" s="26" t="s">
        <v>261</v>
      </c>
      <c r="C559" s="26" t="s">
        <v>1033</v>
      </c>
      <c r="D559" s="15" t="str">
        <f t="shared" si="8"/>
        <v>1</v>
      </c>
      <c r="E559" s="12">
        <v>141.19914</v>
      </c>
      <c r="F559" s="20">
        <v>40.722673999999998</v>
      </c>
      <c r="G559" s="12" t="s">
        <v>258</v>
      </c>
      <c r="P559" s="70"/>
    </row>
    <row r="560" spans="1:16" x14ac:dyDescent="0.55000000000000004">
      <c r="A560" s="26">
        <v>3161</v>
      </c>
      <c r="B560" s="26" t="s">
        <v>262</v>
      </c>
      <c r="C560" s="26" t="s">
        <v>1034</v>
      </c>
      <c r="D560" s="15" t="str">
        <f t="shared" si="8"/>
        <v>1</v>
      </c>
      <c r="E560" s="12">
        <v>141.18431200000001</v>
      </c>
      <c r="F560" s="20">
        <v>40.717782999999997</v>
      </c>
      <c r="G560" s="12" t="s">
        <v>258</v>
      </c>
      <c r="P560" s="70"/>
    </row>
    <row r="561" spans="1:16" x14ac:dyDescent="0.55000000000000004">
      <c r="A561" s="26">
        <v>3171</v>
      </c>
      <c r="B561" s="26" t="s">
        <v>1864</v>
      </c>
      <c r="C561" s="26" t="s">
        <v>1865</v>
      </c>
      <c r="D561" s="15" t="str">
        <f t="shared" si="8"/>
        <v>1</v>
      </c>
      <c r="E561" s="12">
        <v>141.174758</v>
      </c>
      <c r="F561" s="20">
        <v>40.715868999999998</v>
      </c>
      <c r="G561" s="12" t="s">
        <v>258</v>
      </c>
      <c r="P561" s="70"/>
    </row>
    <row r="562" spans="1:16" x14ac:dyDescent="0.55000000000000004">
      <c r="A562" s="26">
        <v>3181</v>
      </c>
      <c r="B562" s="26" t="s">
        <v>1306</v>
      </c>
      <c r="C562" s="26" t="s">
        <v>1035</v>
      </c>
      <c r="D562" s="15" t="str">
        <f t="shared" si="8"/>
        <v>1</v>
      </c>
      <c r="E562" s="12">
        <v>141.17034899999999</v>
      </c>
      <c r="F562" s="20">
        <v>40.713982000000001</v>
      </c>
      <c r="G562" s="12" t="s">
        <v>258</v>
      </c>
      <c r="P562" s="70"/>
    </row>
    <row r="563" spans="1:16" x14ac:dyDescent="0.55000000000000004">
      <c r="A563" s="26">
        <v>3191</v>
      </c>
      <c r="B563" s="26" t="s">
        <v>263</v>
      </c>
      <c r="C563" s="26" t="s">
        <v>1036</v>
      </c>
      <c r="D563" s="15" t="str">
        <f t="shared" si="8"/>
        <v>1</v>
      </c>
      <c r="E563" s="12">
        <v>141.167248</v>
      </c>
      <c r="F563" s="20">
        <v>40.712558999999999</v>
      </c>
      <c r="G563" s="12" t="s">
        <v>258</v>
      </c>
      <c r="P563" s="70"/>
    </row>
    <row r="564" spans="1:16" x14ac:dyDescent="0.55000000000000004">
      <c r="A564" s="26">
        <v>3201</v>
      </c>
      <c r="B564" s="26" t="s">
        <v>264</v>
      </c>
      <c r="C564" s="26" t="s">
        <v>1037</v>
      </c>
      <c r="D564" s="15" t="str">
        <f t="shared" si="8"/>
        <v>1</v>
      </c>
      <c r="E564" s="12">
        <v>141.33453800000001</v>
      </c>
      <c r="F564" s="20">
        <v>40.605384999999998</v>
      </c>
      <c r="G564" s="36" t="s">
        <v>265</v>
      </c>
      <c r="P564" s="70"/>
    </row>
    <row r="565" spans="1:16" x14ac:dyDescent="0.55000000000000004">
      <c r="A565" s="26">
        <v>3211</v>
      </c>
      <c r="B565" s="26" t="s">
        <v>266</v>
      </c>
      <c r="C565" s="26" t="s">
        <v>1038</v>
      </c>
      <c r="D565" s="15" t="str">
        <f t="shared" si="8"/>
        <v>1</v>
      </c>
      <c r="E565" s="12">
        <v>141.33074999999999</v>
      </c>
      <c r="F565" s="20">
        <v>40.612045000000002</v>
      </c>
      <c r="G565" s="36" t="s">
        <v>265</v>
      </c>
      <c r="P565" s="70"/>
    </row>
    <row r="566" spans="1:16" x14ac:dyDescent="0.55000000000000004">
      <c r="A566" s="26">
        <v>1222</v>
      </c>
      <c r="B566" s="26" t="s">
        <v>96</v>
      </c>
      <c r="C566" s="26" t="s">
        <v>868</v>
      </c>
      <c r="D566" s="15" t="str">
        <f t="shared" si="8"/>
        <v>2</v>
      </c>
      <c r="E566" s="12">
        <v>141.32828799999999</v>
      </c>
      <c r="F566" s="20">
        <v>40.617382999999997</v>
      </c>
      <c r="G566" s="36" t="s">
        <v>265</v>
      </c>
      <c r="P566" s="70"/>
    </row>
    <row r="567" spans="1:16" x14ac:dyDescent="0.55000000000000004">
      <c r="A567" s="26">
        <v>2093</v>
      </c>
      <c r="B567" s="26" t="s">
        <v>177</v>
      </c>
      <c r="C567" s="26" t="s">
        <v>937</v>
      </c>
      <c r="D567" s="15" t="str">
        <f t="shared" si="8"/>
        <v>3</v>
      </c>
      <c r="E567" s="12">
        <v>141.20767499999999</v>
      </c>
      <c r="F567" s="20">
        <v>40.667434999999998</v>
      </c>
      <c r="G567" s="12" t="s">
        <v>325</v>
      </c>
      <c r="P567" s="70"/>
    </row>
    <row r="568" spans="1:16" x14ac:dyDescent="0.55000000000000004">
      <c r="A568" s="26">
        <v>3221</v>
      </c>
      <c r="B568" s="26" t="s">
        <v>745</v>
      </c>
      <c r="C568" s="26" t="s">
        <v>1721</v>
      </c>
      <c r="D568" s="15" t="str">
        <f t="shared" si="8"/>
        <v>1</v>
      </c>
      <c r="E568" s="12">
        <v>141.21578</v>
      </c>
      <c r="F568" s="20">
        <v>40.668962999999998</v>
      </c>
      <c r="G568" s="12" t="s">
        <v>325</v>
      </c>
      <c r="P568" s="70"/>
    </row>
    <row r="569" spans="1:16" x14ac:dyDescent="0.55000000000000004">
      <c r="A569" s="26">
        <v>3231</v>
      </c>
      <c r="B569" s="26" t="s">
        <v>267</v>
      </c>
      <c r="C569" s="26" t="s">
        <v>1039</v>
      </c>
      <c r="D569" s="15" t="str">
        <f t="shared" si="8"/>
        <v>1</v>
      </c>
      <c r="E569" s="12">
        <v>141.230784</v>
      </c>
      <c r="F569" s="20">
        <v>40.676108999999997</v>
      </c>
      <c r="G569" s="12" t="s">
        <v>325</v>
      </c>
      <c r="P569" s="70"/>
    </row>
    <row r="570" spans="1:16" x14ac:dyDescent="0.55000000000000004">
      <c r="A570" s="26">
        <v>3241</v>
      </c>
      <c r="B570" s="26" t="s">
        <v>268</v>
      </c>
      <c r="C570" s="26" t="s">
        <v>1040</v>
      </c>
      <c r="D570" s="15" t="str">
        <f t="shared" si="8"/>
        <v>1</v>
      </c>
      <c r="E570" s="12">
        <v>141.23925500000001</v>
      </c>
      <c r="F570" s="20">
        <v>40.690173999999999</v>
      </c>
      <c r="G570" s="12" t="s">
        <v>325</v>
      </c>
      <c r="P570" s="70"/>
    </row>
    <row r="571" spans="1:16" x14ac:dyDescent="0.55000000000000004">
      <c r="A571" s="26">
        <v>3251</v>
      </c>
      <c r="B571" s="26" t="s">
        <v>269</v>
      </c>
      <c r="C571" s="26" t="s">
        <v>1041</v>
      </c>
      <c r="D571" s="15" t="str">
        <f t="shared" si="8"/>
        <v>1</v>
      </c>
      <c r="E571" s="12">
        <v>141.24146200000001</v>
      </c>
      <c r="F571" s="20">
        <v>40.690728</v>
      </c>
      <c r="G571" s="12" t="s">
        <v>325</v>
      </c>
      <c r="P571" s="70"/>
    </row>
    <row r="572" spans="1:16" x14ac:dyDescent="0.55000000000000004">
      <c r="A572" s="26">
        <v>3261</v>
      </c>
      <c r="B572" s="26" t="s">
        <v>270</v>
      </c>
      <c r="C572" s="26" t="s">
        <v>1042</v>
      </c>
      <c r="D572" s="15" t="str">
        <f t="shared" si="8"/>
        <v>1</v>
      </c>
      <c r="E572" s="12">
        <v>141.23799700000001</v>
      </c>
      <c r="F572" s="20">
        <v>40.697101000000004</v>
      </c>
      <c r="G572" s="12" t="s">
        <v>325</v>
      </c>
      <c r="P572" s="70"/>
    </row>
    <row r="573" spans="1:16" x14ac:dyDescent="0.55000000000000004">
      <c r="A573" s="26">
        <v>3271</v>
      </c>
      <c r="B573" s="26" t="s">
        <v>271</v>
      </c>
      <c r="C573" s="26" t="s">
        <v>1043</v>
      </c>
      <c r="D573" s="15" t="str">
        <f t="shared" si="8"/>
        <v>1</v>
      </c>
      <c r="E573" s="12">
        <v>141.25129799999999</v>
      </c>
      <c r="F573" s="20">
        <v>40.710673</v>
      </c>
      <c r="G573" s="12" t="s">
        <v>325</v>
      </c>
      <c r="P573" s="70"/>
    </row>
    <row r="574" spans="1:16" x14ac:dyDescent="0.55000000000000004">
      <c r="A574" s="26">
        <v>3281</v>
      </c>
      <c r="B574" s="26" t="s">
        <v>272</v>
      </c>
      <c r="C574" s="26" t="s">
        <v>1044</v>
      </c>
      <c r="D574" s="15" t="str">
        <f t="shared" si="8"/>
        <v>1</v>
      </c>
      <c r="E574" s="12">
        <v>141.25473099999999</v>
      </c>
      <c r="F574" s="20">
        <v>40.713709999999999</v>
      </c>
      <c r="G574" s="12" t="s">
        <v>325</v>
      </c>
      <c r="P574" s="70"/>
    </row>
    <row r="575" spans="1:16" x14ac:dyDescent="0.55000000000000004">
      <c r="A575" s="26">
        <v>3291</v>
      </c>
      <c r="B575" s="26" t="s">
        <v>273</v>
      </c>
      <c r="C575" s="26" t="s">
        <v>1045</v>
      </c>
      <c r="D575" s="15" t="str">
        <f t="shared" si="8"/>
        <v>1</v>
      </c>
      <c r="E575" s="12">
        <v>141.25856099999999</v>
      </c>
      <c r="F575" s="20">
        <v>40.720069000000002</v>
      </c>
      <c r="G575" s="12" t="s">
        <v>325</v>
      </c>
      <c r="P575" s="70"/>
    </row>
    <row r="576" spans="1:16" x14ac:dyDescent="0.55000000000000004">
      <c r="A576" s="26">
        <v>3301</v>
      </c>
      <c r="B576" s="26" t="s">
        <v>1722</v>
      </c>
      <c r="C576" s="26" t="s">
        <v>1046</v>
      </c>
      <c r="D576" s="15" t="str">
        <f t="shared" si="8"/>
        <v>1</v>
      </c>
      <c r="E576" s="12">
        <v>141.25460799999999</v>
      </c>
      <c r="F576" s="20">
        <v>40.725898999999998</v>
      </c>
      <c r="G576" s="12" t="s">
        <v>325</v>
      </c>
      <c r="P576" s="70"/>
    </row>
    <row r="577" spans="1:16" x14ac:dyDescent="0.55000000000000004">
      <c r="A577" s="26">
        <v>3311</v>
      </c>
      <c r="B577" s="26" t="s">
        <v>1723</v>
      </c>
      <c r="C577" s="26" t="s">
        <v>1047</v>
      </c>
      <c r="D577" s="15" t="str">
        <f t="shared" si="8"/>
        <v>1</v>
      </c>
      <c r="E577" s="12">
        <v>141.25619</v>
      </c>
      <c r="F577" s="20">
        <v>40.728537000000003</v>
      </c>
      <c r="G577" s="12" t="s">
        <v>325</v>
      </c>
      <c r="P577" s="70"/>
    </row>
    <row r="578" spans="1:16" x14ac:dyDescent="0.55000000000000004">
      <c r="A578" s="26">
        <v>3321</v>
      </c>
      <c r="B578" s="26" t="s">
        <v>274</v>
      </c>
      <c r="C578" s="26" t="s">
        <v>1048</v>
      </c>
      <c r="D578" s="15" t="str">
        <f t="shared" si="8"/>
        <v>1</v>
      </c>
      <c r="E578" s="12">
        <v>141.25931800000001</v>
      </c>
      <c r="F578" s="20">
        <v>40.730024999999998</v>
      </c>
      <c r="G578" s="12" t="s">
        <v>325</v>
      </c>
      <c r="P578" s="70"/>
    </row>
    <row r="579" spans="1:16" x14ac:dyDescent="0.55000000000000004">
      <c r="A579" s="26">
        <v>3331</v>
      </c>
      <c r="B579" s="26" t="s">
        <v>275</v>
      </c>
      <c r="C579" s="26" t="s">
        <v>1724</v>
      </c>
      <c r="D579" s="15" t="str">
        <f t="shared" ref="D579:D642" si="9">RIGHT(A579,1)</f>
        <v>1</v>
      </c>
      <c r="E579" s="12">
        <v>141.264296</v>
      </c>
      <c r="F579" s="20">
        <v>40.732723999999997</v>
      </c>
      <c r="G579" s="12" t="s">
        <v>325</v>
      </c>
      <c r="P579" s="70"/>
    </row>
    <row r="580" spans="1:16" x14ac:dyDescent="0.55000000000000004">
      <c r="A580" s="26">
        <v>3341</v>
      </c>
      <c r="B580" s="26" t="s">
        <v>276</v>
      </c>
      <c r="C580" s="26" t="s">
        <v>1049</v>
      </c>
      <c r="D580" s="15" t="str">
        <f t="shared" si="9"/>
        <v>1</v>
      </c>
      <c r="E580" s="12">
        <v>141.26845299999999</v>
      </c>
      <c r="F580" s="20">
        <v>40.732095000000001</v>
      </c>
      <c r="G580" s="12" t="s">
        <v>325</v>
      </c>
      <c r="P580" s="70"/>
    </row>
    <row r="581" spans="1:16" x14ac:dyDescent="0.55000000000000004">
      <c r="A581" s="26">
        <v>3351</v>
      </c>
      <c r="B581" s="26" t="s">
        <v>1725</v>
      </c>
      <c r="C581" s="26" t="s">
        <v>1726</v>
      </c>
      <c r="D581" s="15" t="str">
        <f t="shared" si="9"/>
        <v>1</v>
      </c>
      <c r="E581" s="12">
        <v>141.27189200000001</v>
      </c>
      <c r="F581" s="20">
        <v>40.733642000000003</v>
      </c>
      <c r="G581" s="12" t="s">
        <v>325</v>
      </c>
      <c r="P581" s="70"/>
    </row>
    <row r="582" spans="1:16" x14ac:dyDescent="0.55000000000000004">
      <c r="A582" s="26">
        <v>3361</v>
      </c>
      <c r="B582" s="26" t="s">
        <v>277</v>
      </c>
      <c r="C582" s="26" t="s">
        <v>1050</v>
      </c>
      <c r="D582" s="15" t="str">
        <f t="shared" si="9"/>
        <v>1</v>
      </c>
      <c r="E582" s="12">
        <v>141.27605500000001</v>
      </c>
      <c r="F582" s="20">
        <v>40.735520999999999</v>
      </c>
      <c r="G582" s="12" t="s">
        <v>325</v>
      </c>
      <c r="P582" s="70"/>
    </row>
    <row r="583" spans="1:16" x14ac:dyDescent="0.55000000000000004">
      <c r="A583" s="26">
        <v>3371</v>
      </c>
      <c r="B583" s="26" t="s">
        <v>278</v>
      </c>
      <c r="C583" s="26" t="s">
        <v>1051</v>
      </c>
      <c r="D583" s="15" t="str">
        <f t="shared" si="9"/>
        <v>1</v>
      </c>
      <c r="E583" s="12">
        <v>141.279145</v>
      </c>
      <c r="F583" s="20">
        <v>40.736789000000002</v>
      </c>
      <c r="G583" s="12" t="s">
        <v>325</v>
      </c>
      <c r="P583" s="70"/>
    </row>
    <row r="584" spans="1:16" x14ac:dyDescent="0.55000000000000004">
      <c r="A584" s="26">
        <v>3362</v>
      </c>
      <c r="B584" s="26" t="s">
        <v>277</v>
      </c>
      <c r="C584" s="26" t="s">
        <v>1050</v>
      </c>
      <c r="D584" s="15" t="str">
        <f t="shared" si="9"/>
        <v>2</v>
      </c>
      <c r="E584" s="12">
        <v>141.27609799999999</v>
      </c>
      <c r="F584" s="20">
        <v>40.735447999999998</v>
      </c>
      <c r="G584" s="12" t="s">
        <v>326</v>
      </c>
      <c r="P584" s="70"/>
    </row>
    <row r="585" spans="1:16" x14ac:dyDescent="0.55000000000000004">
      <c r="A585" s="26">
        <v>3352</v>
      </c>
      <c r="B585" s="26" t="s">
        <v>1725</v>
      </c>
      <c r="C585" s="26" t="s">
        <v>1726</v>
      </c>
      <c r="D585" s="15" t="str">
        <f t="shared" si="9"/>
        <v>2</v>
      </c>
      <c r="E585" s="12">
        <v>141.27195599999999</v>
      </c>
      <c r="F585" s="20">
        <v>40.733564999999999</v>
      </c>
      <c r="G585" s="12" t="s">
        <v>326</v>
      </c>
      <c r="P585" s="70"/>
    </row>
    <row r="586" spans="1:16" x14ac:dyDescent="0.55000000000000004">
      <c r="A586" s="26">
        <v>3342</v>
      </c>
      <c r="B586" s="26" t="s">
        <v>276</v>
      </c>
      <c r="C586" s="26" t="s">
        <v>1049</v>
      </c>
      <c r="D586" s="15" t="str">
        <f t="shared" si="9"/>
        <v>2</v>
      </c>
      <c r="E586" s="12">
        <v>141.26799199999999</v>
      </c>
      <c r="F586" s="20">
        <v>40.731808999999998</v>
      </c>
      <c r="G586" s="12" t="s">
        <v>326</v>
      </c>
      <c r="P586" s="70"/>
    </row>
    <row r="587" spans="1:16" x14ac:dyDescent="0.55000000000000004">
      <c r="A587" s="26">
        <v>3332</v>
      </c>
      <c r="B587" s="26" t="s">
        <v>275</v>
      </c>
      <c r="C587" s="26" t="s">
        <v>1724</v>
      </c>
      <c r="D587" s="15" t="str">
        <f t="shared" si="9"/>
        <v>2</v>
      </c>
      <c r="E587" s="12">
        <v>141.26439300000001</v>
      </c>
      <c r="F587" s="20">
        <v>40.732650999999997</v>
      </c>
      <c r="G587" s="12" t="s">
        <v>326</v>
      </c>
      <c r="P587" s="70"/>
    </row>
    <row r="588" spans="1:16" x14ac:dyDescent="0.55000000000000004">
      <c r="A588" s="26">
        <v>3322</v>
      </c>
      <c r="B588" s="26" t="s">
        <v>274</v>
      </c>
      <c r="C588" s="26" t="s">
        <v>1048</v>
      </c>
      <c r="D588" s="15" t="str">
        <f t="shared" si="9"/>
        <v>2</v>
      </c>
      <c r="E588" s="12">
        <v>141.25953799999999</v>
      </c>
      <c r="F588" s="20">
        <v>40.730009000000003</v>
      </c>
      <c r="G588" s="12" t="s">
        <v>326</v>
      </c>
      <c r="P588" s="70"/>
    </row>
    <row r="589" spans="1:16" x14ac:dyDescent="0.55000000000000004">
      <c r="A589" s="26">
        <v>3312</v>
      </c>
      <c r="B589" s="26" t="s">
        <v>1723</v>
      </c>
      <c r="C589" s="26" t="s">
        <v>1047</v>
      </c>
      <c r="D589" s="15" t="str">
        <f t="shared" si="9"/>
        <v>2</v>
      </c>
      <c r="E589" s="12">
        <v>141.256362</v>
      </c>
      <c r="F589" s="20">
        <v>40.728524999999998</v>
      </c>
      <c r="G589" s="12" t="s">
        <v>326</v>
      </c>
      <c r="P589" s="70"/>
    </row>
    <row r="590" spans="1:16" x14ac:dyDescent="0.55000000000000004">
      <c r="A590" s="26">
        <v>3302</v>
      </c>
      <c r="B590" s="26" t="s">
        <v>1722</v>
      </c>
      <c r="C590" s="26" t="s">
        <v>1046</v>
      </c>
      <c r="D590" s="15" t="str">
        <f t="shared" si="9"/>
        <v>2</v>
      </c>
      <c r="E590" s="12">
        <v>141.254683</v>
      </c>
      <c r="F590" s="20">
        <v>40.725838000000003</v>
      </c>
      <c r="G590" s="12" t="s">
        <v>326</v>
      </c>
      <c r="P590" s="70"/>
    </row>
    <row r="591" spans="1:16" x14ac:dyDescent="0.55000000000000004">
      <c r="A591" s="26">
        <v>3292</v>
      </c>
      <c r="B591" s="26" t="s">
        <v>273</v>
      </c>
      <c r="C591" s="26" t="s">
        <v>1045</v>
      </c>
      <c r="D591" s="15" t="str">
        <f t="shared" si="9"/>
        <v>2</v>
      </c>
      <c r="E591" s="12">
        <v>141.258599</v>
      </c>
      <c r="F591" s="20">
        <v>40.719776000000003</v>
      </c>
      <c r="G591" s="12" t="s">
        <v>326</v>
      </c>
      <c r="P591" s="70"/>
    </row>
    <row r="592" spans="1:16" x14ac:dyDescent="0.55000000000000004">
      <c r="A592" s="26">
        <v>3282</v>
      </c>
      <c r="B592" s="26" t="s">
        <v>272</v>
      </c>
      <c r="C592" s="26" t="s">
        <v>1044</v>
      </c>
      <c r="D592" s="15" t="str">
        <f t="shared" si="9"/>
        <v>2</v>
      </c>
      <c r="E592" s="12">
        <v>141.25477900000001</v>
      </c>
      <c r="F592" s="20">
        <v>40.713624000000003</v>
      </c>
      <c r="G592" s="12" t="s">
        <v>326</v>
      </c>
      <c r="P592" s="70"/>
    </row>
    <row r="593" spans="1:16" x14ac:dyDescent="0.55000000000000004">
      <c r="A593" s="26">
        <v>3272</v>
      </c>
      <c r="B593" s="26" t="s">
        <v>271</v>
      </c>
      <c r="C593" s="26" t="s">
        <v>1043</v>
      </c>
      <c r="D593" s="15" t="str">
        <f t="shared" si="9"/>
        <v>2</v>
      </c>
      <c r="E593" s="12">
        <v>141.25133600000001</v>
      </c>
      <c r="F593" s="20">
        <v>40.710602999999999</v>
      </c>
      <c r="G593" s="12" t="s">
        <v>326</v>
      </c>
      <c r="P593" s="70"/>
    </row>
    <row r="594" spans="1:16" x14ac:dyDescent="0.55000000000000004">
      <c r="A594" s="26">
        <v>3262</v>
      </c>
      <c r="B594" s="26" t="s">
        <v>270</v>
      </c>
      <c r="C594" s="26" t="s">
        <v>1042</v>
      </c>
      <c r="D594" s="15" t="str">
        <f t="shared" si="9"/>
        <v>2</v>
      </c>
      <c r="E594" s="12">
        <v>141.23810399999999</v>
      </c>
      <c r="F594" s="20">
        <v>40.697223000000001</v>
      </c>
      <c r="G594" s="12" t="s">
        <v>326</v>
      </c>
      <c r="P594" s="70"/>
    </row>
    <row r="595" spans="1:16" x14ac:dyDescent="0.55000000000000004">
      <c r="A595" s="26">
        <v>3252</v>
      </c>
      <c r="B595" s="26" t="s">
        <v>269</v>
      </c>
      <c r="C595" s="26" t="s">
        <v>1041</v>
      </c>
      <c r="D595" s="15" t="str">
        <f t="shared" si="9"/>
        <v>2</v>
      </c>
      <c r="E595" s="12">
        <v>141.24157</v>
      </c>
      <c r="F595" s="20">
        <v>40.690613999999997</v>
      </c>
      <c r="G595" s="12" t="s">
        <v>326</v>
      </c>
      <c r="P595" s="70"/>
    </row>
    <row r="596" spans="1:16" x14ac:dyDescent="0.55000000000000004">
      <c r="A596" s="26">
        <v>3242</v>
      </c>
      <c r="B596" s="26" t="s">
        <v>268</v>
      </c>
      <c r="C596" s="26" t="s">
        <v>1040</v>
      </c>
      <c r="D596" s="15" t="str">
        <f t="shared" si="9"/>
        <v>2</v>
      </c>
      <c r="E596" s="12">
        <v>141.23936800000001</v>
      </c>
      <c r="F596" s="20">
        <v>40.689990999999999</v>
      </c>
      <c r="G596" s="12" t="s">
        <v>326</v>
      </c>
      <c r="P596" s="70"/>
    </row>
    <row r="597" spans="1:16" x14ac:dyDescent="0.55000000000000004">
      <c r="A597" s="26">
        <v>3232</v>
      </c>
      <c r="B597" s="26" t="s">
        <v>267</v>
      </c>
      <c r="C597" s="26" t="s">
        <v>1039</v>
      </c>
      <c r="D597" s="15" t="str">
        <f t="shared" si="9"/>
        <v>2</v>
      </c>
      <c r="E597" s="12">
        <v>141.23082199999999</v>
      </c>
      <c r="F597" s="20">
        <v>40.676056000000003</v>
      </c>
      <c r="G597" s="12" t="s">
        <v>326</v>
      </c>
      <c r="P597" s="70"/>
    </row>
    <row r="598" spans="1:16" x14ac:dyDescent="0.55000000000000004">
      <c r="A598" s="26">
        <v>3222</v>
      </c>
      <c r="B598" s="26" t="s">
        <v>745</v>
      </c>
      <c r="C598" s="26" t="s">
        <v>1721</v>
      </c>
      <c r="D598" s="15" t="str">
        <f t="shared" si="9"/>
        <v>2</v>
      </c>
      <c r="E598" s="12">
        <v>141.215834</v>
      </c>
      <c r="F598" s="20">
        <v>40.668917999999998</v>
      </c>
      <c r="G598" s="12" t="s">
        <v>326</v>
      </c>
      <c r="P598" s="70"/>
    </row>
    <row r="599" spans="1:16" x14ac:dyDescent="0.55000000000000004">
      <c r="A599" s="26">
        <v>3381</v>
      </c>
      <c r="B599" s="26" t="s">
        <v>746</v>
      </c>
      <c r="C599" s="26" t="s">
        <v>279</v>
      </c>
      <c r="D599" s="15" t="str">
        <f t="shared" si="9"/>
        <v>1</v>
      </c>
      <c r="E599" s="12">
        <v>141.15787700000001</v>
      </c>
      <c r="F599" s="20">
        <v>40.695663000000003</v>
      </c>
      <c r="J599" s="16" t="s">
        <v>296</v>
      </c>
      <c r="P599" s="71" t="s">
        <v>306</v>
      </c>
    </row>
    <row r="600" spans="1:16" x14ac:dyDescent="0.55000000000000004">
      <c r="A600" s="26">
        <v>3382</v>
      </c>
      <c r="B600" s="26" t="s">
        <v>746</v>
      </c>
      <c r="C600" s="26" t="s">
        <v>279</v>
      </c>
      <c r="D600" s="15" t="str">
        <f t="shared" si="9"/>
        <v>2</v>
      </c>
      <c r="E600" s="12">
        <v>141.15789799999999</v>
      </c>
      <c r="F600" s="20">
        <v>40.695723000000001</v>
      </c>
      <c r="M600" s="18" t="s">
        <v>281</v>
      </c>
      <c r="P600" s="71" t="s">
        <v>1207</v>
      </c>
    </row>
    <row r="601" spans="1:16" x14ac:dyDescent="0.55000000000000004">
      <c r="A601" s="26">
        <v>1813</v>
      </c>
      <c r="B601" s="26" t="s">
        <v>149</v>
      </c>
      <c r="C601" s="26" t="s">
        <v>914</v>
      </c>
      <c r="D601" s="15" t="str">
        <f t="shared" si="9"/>
        <v>3</v>
      </c>
      <c r="E601" s="12">
        <v>141.161956</v>
      </c>
      <c r="F601" s="20">
        <v>40.696340999999997</v>
      </c>
      <c r="J601" s="16" t="s">
        <v>4</v>
      </c>
      <c r="K601" s="20"/>
      <c r="L601" s="21"/>
      <c r="M601" s="20"/>
      <c r="N601" s="21"/>
      <c r="P601" s="72" t="s">
        <v>302</v>
      </c>
    </row>
    <row r="602" spans="1:16" x14ac:dyDescent="0.55000000000000004">
      <c r="A602" s="26">
        <v>1814</v>
      </c>
      <c r="B602" s="26" t="s">
        <v>149</v>
      </c>
      <c r="C602" s="26" t="s">
        <v>914</v>
      </c>
      <c r="D602" s="15" t="str">
        <f t="shared" si="9"/>
        <v>4</v>
      </c>
      <c r="E602" s="12">
        <v>141.16115500000001</v>
      </c>
      <c r="F602" s="20">
        <v>40.696227</v>
      </c>
      <c r="K602" s="20"/>
      <c r="L602" s="21"/>
      <c r="M602" s="17" t="s">
        <v>1</v>
      </c>
      <c r="N602" s="21"/>
      <c r="P602" s="72" t="s">
        <v>307</v>
      </c>
    </row>
    <row r="603" spans="1:16" x14ac:dyDescent="0.55000000000000004">
      <c r="A603" s="26">
        <v>1183</v>
      </c>
      <c r="B603" s="26" t="s">
        <v>92</v>
      </c>
      <c r="C603" s="26" t="s">
        <v>864</v>
      </c>
      <c r="D603" s="15" t="str">
        <f t="shared" si="9"/>
        <v>3</v>
      </c>
      <c r="E603" s="12">
        <v>141.221799</v>
      </c>
      <c r="F603" s="20">
        <v>40.604267</v>
      </c>
      <c r="G603" s="37" t="s">
        <v>324</v>
      </c>
      <c r="P603" s="70"/>
    </row>
    <row r="604" spans="1:16" x14ac:dyDescent="0.55000000000000004">
      <c r="A604" s="26">
        <v>3391</v>
      </c>
      <c r="B604" s="26" t="s">
        <v>308</v>
      </c>
      <c r="C604" s="26" t="s">
        <v>1052</v>
      </c>
      <c r="D604" s="15" t="str">
        <f t="shared" si="9"/>
        <v>1</v>
      </c>
      <c r="E604" s="12">
        <v>141.22336200000001</v>
      </c>
      <c r="F604" s="20">
        <v>40.602263999999998</v>
      </c>
      <c r="G604" s="37" t="s">
        <v>324</v>
      </c>
      <c r="P604" s="70"/>
    </row>
    <row r="605" spans="1:16" x14ac:dyDescent="0.55000000000000004">
      <c r="A605" s="26">
        <v>3401</v>
      </c>
      <c r="B605" s="26" t="s">
        <v>309</v>
      </c>
      <c r="C605" s="26" t="s">
        <v>1053</v>
      </c>
      <c r="D605" s="15" t="str">
        <f t="shared" si="9"/>
        <v>1</v>
      </c>
      <c r="E605" s="12">
        <v>141.22635399999999</v>
      </c>
      <c r="F605" s="20">
        <v>40.599240000000002</v>
      </c>
      <c r="G605" s="37" t="s">
        <v>324</v>
      </c>
      <c r="P605" s="70"/>
    </row>
    <row r="606" spans="1:16" x14ac:dyDescent="0.55000000000000004">
      <c r="A606" s="26">
        <v>3411</v>
      </c>
      <c r="B606" s="26" t="s">
        <v>310</v>
      </c>
      <c r="C606" s="26" t="s">
        <v>1054</v>
      </c>
      <c r="D606" s="15" t="str">
        <f t="shared" si="9"/>
        <v>1</v>
      </c>
      <c r="E606" s="12">
        <v>141.23068799999999</v>
      </c>
      <c r="F606" s="20">
        <v>40.596836000000003</v>
      </c>
      <c r="G606" s="37" t="s">
        <v>324</v>
      </c>
      <c r="P606" s="70"/>
    </row>
    <row r="607" spans="1:16" x14ac:dyDescent="0.55000000000000004">
      <c r="A607" s="26">
        <v>3421</v>
      </c>
      <c r="B607" s="26" t="s">
        <v>311</v>
      </c>
      <c r="C607" s="26" t="s">
        <v>1055</v>
      </c>
      <c r="D607" s="15" t="str">
        <f t="shared" si="9"/>
        <v>1</v>
      </c>
      <c r="E607" s="12">
        <v>141.23351</v>
      </c>
      <c r="F607" s="20">
        <v>40.595275999999998</v>
      </c>
      <c r="G607" s="37" t="s">
        <v>324</v>
      </c>
      <c r="P607" s="70"/>
    </row>
    <row r="608" spans="1:16" x14ac:dyDescent="0.55000000000000004">
      <c r="A608" s="26">
        <v>3431</v>
      </c>
      <c r="B608" s="26" t="s">
        <v>312</v>
      </c>
      <c r="C608" s="26" t="s">
        <v>1056</v>
      </c>
      <c r="D608" s="15" t="str">
        <f t="shared" si="9"/>
        <v>1</v>
      </c>
      <c r="E608" s="12">
        <v>141.23514700000001</v>
      </c>
      <c r="F608" s="20">
        <v>40.594405999999999</v>
      </c>
      <c r="G608" s="37" t="s">
        <v>324</v>
      </c>
      <c r="P608" s="70"/>
    </row>
    <row r="609" spans="1:16" x14ac:dyDescent="0.55000000000000004">
      <c r="A609" s="26">
        <v>3441</v>
      </c>
      <c r="B609" s="26" t="s">
        <v>1328</v>
      </c>
      <c r="C609" s="26" t="s">
        <v>1057</v>
      </c>
      <c r="D609" s="15" t="str">
        <f t="shared" si="9"/>
        <v>1</v>
      </c>
      <c r="E609" s="12">
        <v>141.238418</v>
      </c>
      <c r="F609" s="20">
        <v>40.593667000000003</v>
      </c>
      <c r="G609" s="37" t="s">
        <v>324</v>
      </c>
      <c r="P609" s="70"/>
    </row>
    <row r="610" spans="1:16" x14ac:dyDescent="0.55000000000000004">
      <c r="A610" s="26">
        <v>3451</v>
      </c>
      <c r="B610" s="26" t="s">
        <v>313</v>
      </c>
      <c r="C610" s="26" t="s">
        <v>1058</v>
      </c>
      <c r="D610" s="15" t="str">
        <f t="shared" si="9"/>
        <v>1</v>
      </c>
      <c r="E610" s="12">
        <v>141.240489</v>
      </c>
      <c r="F610" s="20">
        <v>40.593597000000003</v>
      </c>
      <c r="G610" s="37" t="s">
        <v>324</v>
      </c>
      <c r="P610" s="70"/>
    </row>
    <row r="611" spans="1:16" x14ac:dyDescent="0.55000000000000004">
      <c r="A611" s="26">
        <v>3461</v>
      </c>
      <c r="B611" s="26" t="s">
        <v>1329</v>
      </c>
      <c r="C611" s="26" t="s">
        <v>1059</v>
      </c>
      <c r="D611" s="15" t="str">
        <f t="shared" si="9"/>
        <v>1</v>
      </c>
      <c r="E611" s="12">
        <v>141.24320800000001</v>
      </c>
      <c r="F611" s="20">
        <v>40.593401999999998</v>
      </c>
      <c r="G611" s="37" t="s">
        <v>324</v>
      </c>
      <c r="P611" s="70"/>
    </row>
    <row r="612" spans="1:16" x14ac:dyDescent="0.55000000000000004">
      <c r="A612" s="26">
        <v>3471</v>
      </c>
      <c r="B612" s="26" t="s">
        <v>314</v>
      </c>
      <c r="C612" s="26" t="s">
        <v>1727</v>
      </c>
      <c r="D612" s="15" t="str">
        <f t="shared" si="9"/>
        <v>1</v>
      </c>
      <c r="E612" s="12">
        <v>141.24936700000001</v>
      </c>
      <c r="F612" s="20">
        <v>40.594617</v>
      </c>
      <c r="G612" s="37" t="s">
        <v>324</v>
      </c>
      <c r="P612" s="70"/>
    </row>
    <row r="613" spans="1:16" x14ac:dyDescent="0.55000000000000004">
      <c r="A613" s="26">
        <v>3481</v>
      </c>
      <c r="B613" s="26" t="s">
        <v>315</v>
      </c>
      <c r="C613" s="26" t="s">
        <v>1060</v>
      </c>
      <c r="D613" s="15" t="str">
        <f t="shared" si="9"/>
        <v>1</v>
      </c>
      <c r="E613" s="12">
        <v>141.253412</v>
      </c>
      <c r="F613" s="20">
        <v>40.594786999999997</v>
      </c>
      <c r="G613" s="37" t="s">
        <v>324</v>
      </c>
      <c r="P613" s="70"/>
    </row>
    <row r="614" spans="1:16" x14ac:dyDescent="0.55000000000000004">
      <c r="A614" s="26">
        <v>3491</v>
      </c>
      <c r="B614" s="26" t="s">
        <v>316</v>
      </c>
      <c r="C614" s="26" t="s">
        <v>1063</v>
      </c>
      <c r="D614" s="15" t="str">
        <f t="shared" si="9"/>
        <v>1</v>
      </c>
      <c r="E614" s="12">
        <v>141.25443300000001</v>
      </c>
      <c r="F614" s="20">
        <v>40.598571</v>
      </c>
      <c r="G614" s="37" t="s">
        <v>324</v>
      </c>
      <c r="P614" s="70"/>
    </row>
    <row r="615" spans="1:16" x14ac:dyDescent="0.55000000000000004">
      <c r="A615" s="26">
        <v>3501</v>
      </c>
      <c r="B615" s="26" t="s">
        <v>317</v>
      </c>
      <c r="C615" s="26" t="s">
        <v>1061</v>
      </c>
      <c r="D615" s="15" t="str">
        <f t="shared" si="9"/>
        <v>1</v>
      </c>
      <c r="E615" s="12">
        <v>141.25490300000001</v>
      </c>
      <c r="F615" s="20">
        <v>40.600391999999999</v>
      </c>
      <c r="G615" s="37" t="s">
        <v>324</v>
      </c>
      <c r="P615" s="70"/>
    </row>
    <row r="616" spans="1:16" x14ac:dyDescent="0.55000000000000004">
      <c r="A616" s="26">
        <v>3511</v>
      </c>
      <c r="B616" s="26" t="s">
        <v>318</v>
      </c>
      <c r="C616" s="26" t="s">
        <v>1062</v>
      </c>
      <c r="D616" s="15" t="str">
        <f t="shared" si="9"/>
        <v>1</v>
      </c>
      <c r="E616" s="12">
        <v>141.25785300000001</v>
      </c>
      <c r="F616" s="20">
        <v>40.60436</v>
      </c>
      <c r="G616" s="37" t="s">
        <v>324</v>
      </c>
      <c r="P616" s="70"/>
    </row>
    <row r="617" spans="1:16" x14ac:dyDescent="0.55000000000000004">
      <c r="A617" s="26">
        <v>3502</v>
      </c>
      <c r="B617" s="26" t="s">
        <v>317</v>
      </c>
      <c r="C617" s="26" t="s">
        <v>1061</v>
      </c>
      <c r="D617" s="15" t="str">
        <f t="shared" si="9"/>
        <v>2</v>
      </c>
      <c r="E617" s="12">
        <v>141.25501600000001</v>
      </c>
      <c r="F617" s="20">
        <v>40.600408000000002</v>
      </c>
      <c r="G617" s="37" t="s">
        <v>323</v>
      </c>
      <c r="P617" s="70"/>
    </row>
    <row r="618" spans="1:16" x14ac:dyDescent="0.55000000000000004">
      <c r="A618" s="26">
        <v>3492</v>
      </c>
      <c r="B618" s="26" t="s">
        <v>316</v>
      </c>
      <c r="C618" s="26" t="s">
        <v>1063</v>
      </c>
      <c r="D618" s="15" t="str">
        <f t="shared" si="9"/>
        <v>2</v>
      </c>
      <c r="E618" s="12">
        <v>141.25448700000001</v>
      </c>
      <c r="F618" s="20">
        <v>40.598384000000003</v>
      </c>
      <c r="G618" s="37" t="s">
        <v>323</v>
      </c>
      <c r="P618" s="70"/>
    </row>
    <row r="619" spans="1:16" x14ac:dyDescent="0.55000000000000004">
      <c r="A619" s="26">
        <v>3521</v>
      </c>
      <c r="B619" s="26" t="s">
        <v>319</v>
      </c>
      <c r="C619" s="26" t="s">
        <v>1064</v>
      </c>
      <c r="D619" s="15" t="str">
        <f t="shared" si="9"/>
        <v>1</v>
      </c>
      <c r="E619" s="12">
        <v>141.26273</v>
      </c>
      <c r="F619" s="20">
        <v>40.594562000000003</v>
      </c>
      <c r="G619" s="37" t="s">
        <v>324</v>
      </c>
      <c r="P619" s="70"/>
    </row>
    <row r="620" spans="1:16" x14ac:dyDescent="0.55000000000000004">
      <c r="A620" s="26">
        <v>3531</v>
      </c>
      <c r="B620" s="26" t="s">
        <v>320</v>
      </c>
      <c r="C620" s="26" t="s">
        <v>1065</v>
      </c>
      <c r="D620" s="15" t="str">
        <f t="shared" si="9"/>
        <v>1</v>
      </c>
      <c r="E620" s="12">
        <v>141.26685499999999</v>
      </c>
      <c r="F620" s="20">
        <v>40.594836000000001</v>
      </c>
      <c r="G620" s="37" t="s">
        <v>324</v>
      </c>
      <c r="P620" s="70"/>
    </row>
    <row r="621" spans="1:16" x14ac:dyDescent="0.55000000000000004">
      <c r="A621" s="26">
        <v>3541</v>
      </c>
      <c r="B621" s="26" t="s">
        <v>321</v>
      </c>
      <c r="C621" s="26" t="s">
        <v>1067</v>
      </c>
      <c r="D621" s="15" t="str">
        <f t="shared" si="9"/>
        <v>1</v>
      </c>
      <c r="E621" s="12">
        <v>141.271254</v>
      </c>
      <c r="F621" s="20">
        <v>40.596021999999998</v>
      </c>
      <c r="G621" s="37" t="s">
        <v>324</v>
      </c>
      <c r="P621" s="70"/>
    </row>
    <row r="622" spans="1:16" x14ac:dyDescent="0.55000000000000004">
      <c r="A622" s="26">
        <v>3551</v>
      </c>
      <c r="B622" s="26" t="s">
        <v>322</v>
      </c>
      <c r="C622" s="26" t="s">
        <v>1066</v>
      </c>
      <c r="D622" s="15" t="str">
        <f t="shared" si="9"/>
        <v>1</v>
      </c>
      <c r="E622" s="12">
        <v>141.27084099999999</v>
      </c>
      <c r="F622" s="20">
        <v>40.598919000000002</v>
      </c>
      <c r="G622" s="37" t="s">
        <v>324</v>
      </c>
      <c r="P622" s="70"/>
    </row>
    <row r="623" spans="1:16" x14ac:dyDescent="0.55000000000000004">
      <c r="A623" s="26">
        <v>3552</v>
      </c>
      <c r="B623" s="26" t="s">
        <v>322</v>
      </c>
      <c r="C623" s="26" t="s">
        <v>1066</v>
      </c>
      <c r="D623" s="15" t="str">
        <f t="shared" si="9"/>
        <v>2</v>
      </c>
      <c r="E623" s="12">
        <v>141.27099100000001</v>
      </c>
      <c r="F623" s="20">
        <v>40.598894000000001</v>
      </c>
      <c r="G623" s="37" t="s">
        <v>323</v>
      </c>
      <c r="P623" s="70"/>
    </row>
    <row r="624" spans="1:16" x14ac:dyDescent="0.55000000000000004">
      <c r="A624" s="26">
        <v>3542</v>
      </c>
      <c r="B624" s="26" t="s">
        <v>321</v>
      </c>
      <c r="C624" s="26" t="s">
        <v>1067</v>
      </c>
      <c r="D624" s="15" t="str">
        <f t="shared" si="9"/>
        <v>2</v>
      </c>
      <c r="E624" s="12">
        <v>141.27135000000001</v>
      </c>
      <c r="F624" s="20">
        <v>40.595911999999998</v>
      </c>
      <c r="G624" s="37" t="s">
        <v>323</v>
      </c>
      <c r="P624" s="70"/>
    </row>
    <row r="625" spans="1:16" x14ac:dyDescent="0.55000000000000004">
      <c r="A625" s="26">
        <v>3532</v>
      </c>
      <c r="B625" s="26" t="s">
        <v>320</v>
      </c>
      <c r="C625" s="26" t="s">
        <v>1065</v>
      </c>
      <c r="D625" s="15" t="str">
        <f t="shared" si="9"/>
        <v>2</v>
      </c>
      <c r="E625" s="12">
        <v>141.266887</v>
      </c>
      <c r="F625" s="20">
        <v>40.594754999999999</v>
      </c>
      <c r="G625" s="37" t="s">
        <v>323</v>
      </c>
      <c r="P625" s="70"/>
    </row>
    <row r="626" spans="1:16" x14ac:dyDescent="0.55000000000000004">
      <c r="A626" s="26">
        <v>3522</v>
      </c>
      <c r="B626" s="26" t="s">
        <v>319</v>
      </c>
      <c r="C626" s="26" t="s">
        <v>1064</v>
      </c>
      <c r="D626" s="15" t="str">
        <f t="shared" si="9"/>
        <v>2</v>
      </c>
      <c r="E626" s="12">
        <v>141.26275100000001</v>
      </c>
      <c r="F626" s="20">
        <v>40.594476</v>
      </c>
      <c r="G626" s="37" t="s">
        <v>323</v>
      </c>
      <c r="P626" s="70"/>
    </row>
    <row r="627" spans="1:16" x14ac:dyDescent="0.55000000000000004">
      <c r="A627" s="26">
        <v>3482</v>
      </c>
      <c r="B627" s="26" t="s">
        <v>315</v>
      </c>
      <c r="C627" s="26" t="s">
        <v>1060</v>
      </c>
      <c r="D627" s="15" t="str">
        <f t="shared" si="9"/>
        <v>2</v>
      </c>
      <c r="E627" s="12">
        <v>141.25340600000001</v>
      </c>
      <c r="F627" s="20">
        <v>40.594692999999999</v>
      </c>
      <c r="G627" s="37" t="s">
        <v>323</v>
      </c>
      <c r="P627" s="70"/>
    </row>
    <row r="628" spans="1:16" x14ac:dyDescent="0.55000000000000004">
      <c r="A628" s="26">
        <v>3472</v>
      </c>
      <c r="B628" s="26" t="s">
        <v>314</v>
      </c>
      <c r="C628" s="26" t="s">
        <v>1727</v>
      </c>
      <c r="D628" s="15" t="str">
        <f t="shared" si="9"/>
        <v>2</v>
      </c>
      <c r="E628" s="12">
        <v>141.24941999999999</v>
      </c>
      <c r="F628" s="20">
        <v>40.594526999999999</v>
      </c>
      <c r="G628" s="37" t="s">
        <v>323</v>
      </c>
      <c r="P628" s="70"/>
    </row>
    <row r="629" spans="1:16" x14ac:dyDescent="0.55000000000000004">
      <c r="A629" s="26">
        <v>3462</v>
      </c>
      <c r="B629" s="26" t="s">
        <v>1329</v>
      </c>
      <c r="C629" s="26" t="s">
        <v>1059</v>
      </c>
      <c r="D629" s="15" t="str">
        <f t="shared" si="9"/>
        <v>2</v>
      </c>
      <c r="E629" s="12">
        <v>141.24323000000001</v>
      </c>
      <c r="F629" s="20">
        <v>40.593328</v>
      </c>
      <c r="G629" s="37" t="s">
        <v>323</v>
      </c>
      <c r="P629" s="70"/>
    </row>
    <row r="630" spans="1:16" x14ac:dyDescent="0.55000000000000004">
      <c r="A630" s="26">
        <v>3452</v>
      </c>
      <c r="B630" s="26" t="s">
        <v>313</v>
      </c>
      <c r="C630" s="26" t="s">
        <v>1058</v>
      </c>
      <c r="D630" s="15" t="str">
        <f t="shared" si="9"/>
        <v>2</v>
      </c>
      <c r="E630" s="12">
        <v>141.240521</v>
      </c>
      <c r="F630" s="20">
        <v>40.593516000000001</v>
      </c>
      <c r="G630" s="37" t="s">
        <v>323</v>
      </c>
      <c r="P630" s="70"/>
    </row>
    <row r="631" spans="1:16" x14ac:dyDescent="0.55000000000000004">
      <c r="A631" s="26">
        <v>3442</v>
      </c>
      <c r="B631" s="26" t="s">
        <v>1328</v>
      </c>
      <c r="C631" s="26" t="s">
        <v>1057</v>
      </c>
      <c r="D631" s="15" t="str">
        <f t="shared" si="9"/>
        <v>2</v>
      </c>
      <c r="E631" s="12">
        <v>141.23871800000001</v>
      </c>
      <c r="F631" s="20">
        <v>40.593601</v>
      </c>
      <c r="G631" s="37" t="s">
        <v>323</v>
      </c>
      <c r="P631" s="70"/>
    </row>
    <row r="632" spans="1:16" x14ac:dyDescent="0.55000000000000004">
      <c r="A632" s="26">
        <v>3432</v>
      </c>
      <c r="B632" s="26" t="s">
        <v>312</v>
      </c>
      <c r="C632" s="26" t="s">
        <v>1056</v>
      </c>
      <c r="D632" s="15" t="str">
        <f t="shared" si="9"/>
        <v>2</v>
      </c>
      <c r="E632" s="12">
        <v>141.23583199999999</v>
      </c>
      <c r="F632" s="20">
        <v>40.593907000000002</v>
      </c>
      <c r="G632" s="37" t="s">
        <v>323</v>
      </c>
      <c r="P632" s="70"/>
    </row>
    <row r="633" spans="1:16" x14ac:dyDescent="0.55000000000000004">
      <c r="A633" s="26">
        <v>3422</v>
      </c>
      <c r="B633" s="26" t="s">
        <v>311</v>
      </c>
      <c r="C633" s="26" t="s">
        <v>1055</v>
      </c>
      <c r="D633" s="15" t="str">
        <f t="shared" si="9"/>
        <v>2</v>
      </c>
      <c r="E633" s="12">
        <v>141.232821</v>
      </c>
      <c r="F633" s="20">
        <v>40.595540999999997</v>
      </c>
      <c r="G633" s="37" t="s">
        <v>323</v>
      </c>
      <c r="P633" s="70"/>
    </row>
    <row r="634" spans="1:16" x14ac:dyDescent="0.55000000000000004">
      <c r="A634" s="26">
        <v>3412</v>
      </c>
      <c r="B634" s="26" t="s">
        <v>310</v>
      </c>
      <c r="C634" s="26" t="s">
        <v>1054</v>
      </c>
      <c r="D634" s="15" t="str">
        <f t="shared" si="9"/>
        <v>2</v>
      </c>
      <c r="E634" s="12">
        <v>141.23038700000001</v>
      </c>
      <c r="F634" s="20">
        <v>40.596888</v>
      </c>
      <c r="G634" s="37" t="s">
        <v>323</v>
      </c>
      <c r="P634" s="70"/>
    </row>
    <row r="635" spans="1:16" x14ac:dyDescent="0.55000000000000004">
      <c r="A635" s="26">
        <v>3402</v>
      </c>
      <c r="B635" s="26" t="s">
        <v>309</v>
      </c>
      <c r="C635" s="26" t="s">
        <v>1053</v>
      </c>
      <c r="D635" s="15" t="str">
        <f t="shared" si="9"/>
        <v>2</v>
      </c>
      <c r="E635" s="12">
        <v>141.226101</v>
      </c>
      <c r="F635" s="20">
        <v>40.599252</v>
      </c>
      <c r="G635" s="37" t="s">
        <v>323</v>
      </c>
      <c r="P635" s="70"/>
    </row>
    <row r="636" spans="1:16" x14ac:dyDescent="0.55000000000000004">
      <c r="A636" s="26">
        <v>3392</v>
      </c>
      <c r="B636" s="26" t="s">
        <v>308</v>
      </c>
      <c r="C636" s="26" t="s">
        <v>1052</v>
      </c>
      <c r="D636" s="15" t="str">
        <f t="shared" si="9"/>
        <v>2</v>
      </c>
      <c r="E636" s="12">
        <v>141.223206</v>
      </c>
      <c r="F636" s="20">
        <v>40.602229999999999</v>
      </c>
      <c r="G636" s="37" t="s">
        <v>323</v>
      </c>
      <c r="P636" s="70"/>
    </row>
    <row r="637" spans="1:16" x14ac:dyDescent="0.55000000000000004">
      <c r="A637" s="26">
        <v>3561</v>
      </c>
      <c r="B637" s="26" t="s">
        <v>327</v>
      </c>
      <c r="C637" s="26" t="s">
        <v>1068</v>
      </c>
      <c r="D637" s="15" t="str">
        <f t="shared" si="9"/>
        <v>1</v>
      </c>
      <c r="E637" s="12">
        <v>141.283039</v>
      </c>
      <c r="F637" s="20">
        <v>40.830998000000001</v>
      </c>
      <c r="G637" s="12" t="s">
        <v>1343</v>
      </c>
      <c r="P637" s="70"/>
    </row>
    <row r="638" spans="1:16" x14ac:dyDescent="0.55000000000000004">
      <c r="A638" s="26">
        <v>3571</v>
      </c>
      <c r="B638" s="26" t="s">
        <v>328</v>
      </c>
      <c r="C638" s="26" t="s">
        <v>1728</v>
      </c>
      <c r="D638" s="15" t="str">
        <f t="shared" si="9"/>
        <v>1</v>
      </c>
      <c r="E638" s="12">
        <v>141.27273400000001</v>
      </c>
      <c r="F638" s="20">
        <v>40.830280000000002</v>
      </c>
      <c r="G638" s="12" t="s">
        <v>345</v>
      </c>
      <c r="P638" s="70"/>
    </row>
    <row r="639" spans="1:16" x14ac:dyDescent="0.55000000000000004">
      <c r="A639" s="26">
        <v>3581</v>
      </c>
      <c r="B639" s="26" t="s">
        <v>347</v>
      </c>
      <c r="C639" s="26" t="s">
        <v>1729</v>
      </c>
      <c r="D639" s="15" t="str">
        <f t="shared" si="9"/>
        <v>1</v>
      </c>
      <c r="E639" s="12">
        <v>141.272246</v>
      </c>
      <c r="F639" s="20">
        <v>40.826754000000001</v>
      </c>
      <c r="G639" s="12" t="s">
        <v>345</v>
      </c>
      <c r="P639" s="70"/>
    </row>
    <row r="640" spans="1:16" x14ac:dyDescent="0.55000000000000004">
      <c r="A640" s="26">
        <v>3591</v>
      </c>
      <c r="B640" s="26" t="s">
        <v>329</v>
      </c>
      <c r="C640" s="26" t="s">
        <v>1069</v>
      </c>
      <c r="D640" s="15" t="str">
        <f t="shared" si="9"/>
        <v>1</v>
      </c>
      <c r="E640" s="12">
        <v>141.27145200000001</v>
      </c>
      <c r="F640" s="20">
        <v>40.820168000000002</v>
      </c>
      <c r="G640" s="12" t="s">
        <v>345</v>
      </c>
      <c r="P640" s="70"/>
    </row>
    <row r="641" spans="1:16" x14ac:dyDescent="0.55000000000000004">
      <c r="A641" s="26">
        <v>3601</v>
      </c>
      <c r="B641" s="26" t="s">
        <v>330</v>
      </c>
      <c r="C641" s="26" t="s">
        <v>1070</v>
      </c>
      <c r="D641" s="15" t="str">
        <f t="shared" si="9"/>
        <v>1</v>
      </c>
      <c r="E641" s="12">
        <v>141.27381</v>
      </c>
      <c r="F641" s="20">
        <v>40.809556000000001</v>
      </c>
      <c r="G641" s="12" t="s">
        <v>345</v>
      </c>
      <c r="P641" s="70"/>
    </row>
    <row r="642" spans="1:16" x14ac:dyDescent="0.55000000000000004">
      <c r="A642" s="26">
        <v>3611</v>
      </c>
      <c r="B642" s="26" t="s">
        <v>331</v>
      </c>
      <c r="C642" s="26" t="s">
        <v>1071</v>
      </c>
      <c r="D642" s="15" t="str">
        <f t="shared" si="9"/>
        <v>1</v>
      </c>
      <c r="E642" s="12">
        <v>141.27748700000001</v>
      </c>
      <c r="F642" s="20">
        <v>40.802577999999997</v>
      </c>
      <c r="G642" s="12" t="s">
        <v>345</v>
      </c>
      <c r="P642" s="70"/>
    </row>
    <row r="643" spans="1:16" x14ac:dyDescent="0.55000000000000004">
      <c r="A643" s="26">
        <v>3621</v>
      </c>
      <c r="B643" s="26" t="s">
        <v>332</v>
      </c>
      <c r="C643" s="26" t="s">
        <v>1072</v>
      </c>
      <c r="D643" s="15" t="str">
        <f t="shared" ref="D643:D706" si="10">RIGHT(A643,1)</f>
        <v>1</v>
      </c>
      <c r="E643" s="12">
        <v>141.27769599999999</v>
      </c>
      <c r="F643" s="20">
        <v>40.796959000000001</v>
      </c>
      <c r="G643" s="12" t="s">
        <v>345</v>
      </c>
      <c r="P643" s="70"/>
    </row>
    <row r="644" spans="1:16" x14ac:dyDescent="0.55000000000000004">
      <c r="A644" s="26">
        <v>3631</v>
      </c>
      <c r="B644" s="26" t="s">
        <v>333</v>
      </c>
      <c r="C644" s="26" t="s">
        <v>1073</v>
      </c>
      <c r="D644" s="15" t="str">
        <f t="shared" si="10"/>
        <v>1</v>
      </c>
      <c r="E644" s="12">
        <v>141.276951</v>
      </c>
      <c r="F644" s="20">
        <v>40.788145</v>
      </c>
      <c r="G644" s="12" t="s">
        <v>345</v>
      </c>
      <c r="P644" s="70"/>
    </row>
    <row r="645" spans="1:16" x14ac:dyDescent="0.55000000000000004">
      <c r="A645" s="26">
        <v>3641</v>
      </c>
      <c r="B645" s="26" t="s">
        <v>334</v>
      </c>
      <c r="C645" s="26" t="s">
        <v>1730</v>
      </c>
      <c r="D645" s="15" t="str">
        <f t="shared" si="10"/>
        <v>1</v>
      </c>
      <c r="E645" s="12">
        <v>141.27789999999999</v>
      </c>
      <c r="F645" s="20">
        <v>40.782798</v>
      </c>
      <c r="G645" s="12" t="s">
        <v>345</v>
      </c>
      <c r="P645" s="70"/>
    </row>
    <row r="646" spans="1:16" x14ac:dyDescent="0.55000000000000004">
      <c r="A646" s="26">
        <v>3651</v>
      </c>
      <c r="B646" s="26" t="s">
        <v>346</v>
      </c>
      <c r="C646" s="26" t="s">
        <v>1075</v>
      </c>
      <c r="D646" s="15" t="str">
        <f t="shared" si="10"/>
        <v>1</v>
      </c>
      <c r="E646" s="12">
        <v>141.27859799999999</v>
      </c>
      <c r="F646" s="20">
        <v>40.779612</v>
      </c>
      <c r="G646" s="12" t="s">
        <v>345</v>
      </c>
      <c r="P646" s="70"/>
    </row>
    <row r="647" spans="1:16" x14ac:dyDescent="0.55000000000000004">
      <c r="A647" s="26">
        <v>3661</v>
      </c>
      <c r="B647" s="26" t="s">
        <v>335</v>
      </c>
      <c r="C647" s="26" t="s">
        <v>1076</v>
      </c>
      <c r="D647" s="15" t="str">
        <f t="shared" si="10"/>
        <v>1</v>
      </c>
      <c r="E647" s="12">
        <v>141.278088</v>
      </c>
      <c r="F647" s="20">
        <v>40.774929</v>
      </c>
      <c r="G647" s="12" t="s">
        <v>345</v>
      </c>
      <c r="P647" s="70"/>
    </row>
    <row r="648" spans="1:16" x14ac:dyDescent="0.55000000000000004">
      <c r="A648" s="26">
        <v>3671</v>
      </c>
      <c r="B648" s="26" t="s">
        <v>336</v>
      </c>
      <c r="C648" s="26" t="s">
        <v>1077</v>
      </c>
      <c r="D648" s="15" t="str">
        <f t="shared" si="10"/>
        <v>1</v>
      </c>
      <c r="E648" s="12">
        <v>141.274655</v>
      </c>
      <c r="F648" s="20">
        <v>40.771375999999997</v>
      </c>
      <c r="G648" s="12" t="s">
        <v>345</v>
      </c>
      <c r="P648" s="70"/>
    </row>
    <row r="649" spans="1:16" x14ac:dyDescent="0.55000000000000004">
      <c r="A649" s="26">
        <v>3681</v>
      </c>
      <c r="B649" s="26" t="s">
        <v>337</v>
      </c>
      <c r="C649" s="26" t="s">
        <v>1078</v>
      </c>
      <c r="D649" s="15" t="str">
        <f t="shared" si="10"/>
        <v>1</v>
      </c>
      <c r="E649" s="12">
        <v>141.268824</v>
      </c>
      <c r="F649" s="20">
        <v>40.765425</v>
      </c>
      <c r="G649" s="12" t="s">
        <v>345</v>
      </c>
      <c r="P649" s="70"/>
    </row>
    <row r="650" spans="1:16" x14ac:dyDescent="0.55000000000000004">
      <c r="A650" s="26">
        <v>3691</v>
      </c>
      <c r="B650" s="26" t="s">
        <v>747</v>
      </c>
      <c r="C650" s="26" t="s">
        <v>1079</v>
      </c>
      <c r="D650" s="15" t="str">
        <f t="shared" si="10"/>
        <v>1</v>
      </c>
      <c r="E650" s="12">
        <v>141.260965</v>
      </c>
      <c r="F650" s="20">
        <v>40.759233000000002</v>
      </c>
      <c r="G650" s="12" t="s">
        <v>345</v>
      </c>
      <c r="P650" s="70"/>
    </row>
    <row r="651" spans="1:16" x14ac:dyDescent="0.55000000000000004">
      <c r="A651" s="26">
        <v>3701</v>
      </c>
      <c r="B651" s="26" t="s">
        <v>338</v>
      </c>
      <c r="C651" s="26" t="s">
        <v>1080</v>
      </c>
      <c r="D651" s="15" t="str">
        <f t="shared" si="10"/>
        <v>1</v>
      </c>
      <c r="E651" s="12">
        <v>141.25799799999999</v>
      </c>
      <c r="F651" s="20">
        <v>40.741109000000002</v>
      </c>
      <c r="G651" s="12" t="s">
        <v>345</v>
      </c>
      <c r="P651" s="70"/>
    </row>
    <row r="652" spans="1:16" x14ac:dyDescent="0.55000000000000004">
      <c r="A652" s="26">
        <v>3711</v>
      </c>
      <c r="B652" s="26" t="s">
        <v>339</v>
      </c>
      <c r="C652" s="26" t="s">
        <v>1081</v>
      </c>
      <c r="D652" s="15" t="str">
        <f t="shared" si="10"/>
        <v>1</v>
      </c>
      <c r="E652" s="12">
        <v>141.262933</v>
      </c>
      <c r="F652" s="20">
        <v>40.737547999999997</v>
      </c>
      <c r="G652" s="12" t="s">
        <v>345</v>
      </c>
      <c r="P652" s="70"/>
    </row>
    <row r="653" spans="1:16" x14ac:dyDescent="0.55000000000000004">
      <c r="A653" s="26">
        <v>3721</v>
      </c>
      <c r="B653" s="26" t="s">
        <v>340</v>
      </c>
      <c r="C653" s="26" t="s">
        <v>1731</v>
      </c>
      <c r="D653" s="15" t="str">
        <f t="shared" si="10"/>
        <v>1</v>
      </c>
      <c r="E653" s="12">
        <v>141.266131</v>
      </c>
      <c r="F653" s="20">
        <v>40.731301000000002</v>
      </c>
      <c r="G653" s="12" t="s">
        <v>345</v>
      </c>
      <c r="P653" s="70"/>
    </row>
    <row r="654" spans="1:16" x14ac:dyDescent="0.55000000000000004">
      <c r="A654" s="26">
        <v>3731</v>
      </c>
      <c r="B654" s="26" t="s">
        <v>341</v>
      </c>
      <c r="C654" s="26" t="s">
        <v>1082</v>
      </c>
      <c r="D654" s="15" t="str">
        <f t="shared" si="10"/>
        <v>1</v>
      </c>
      <c r="E654" s="12">
        <v>141.27757600000001</v>
      </c>
      <c r="F654" s="20">
        <v>40.703090000000003</v>
      </c>
      <c r="G654" s="12" t="s">
        <v>345</v>
      </c>
      <c r="P654" s="70"/>
    </row>
    <row r="655" spans="1:16" x14ac:dyDescent="0.55000000000000004">
      <c r="A655" s="26">
        <v>3741</v>
      </c>
      <c r="B655" s="26" t="s">
        <v>342</v>
      </c>
      <c r="C655" s="26" t="s">
        <v>1083</v>
      </c>
      <c r="D655" s="15" t="str">
        <f t="shared" si="10"/>
        <v>1</v>
      </c>
      <c r="E655" s="12">
        <v>141.275644</v>
      </c>
      <c r="F655" s="20">
        <v>40.682046999999997</v>
      </c>
      <c r="G655" s="12" t="s">
        <v>345</v>
      </c>
      <c r="P655" s="70"/>
    </row>
    <row r="656" spans="1:16" x14ac:dyDescent="0.55000000000000004">
      <c r="A656" s="26">
        <v>3751</v>
      </c>
      <c r="B656" s="26" t="s">
        <v>343</v>
      </c>
      <c r="C656" s="26" t="s">
        <v>1084</v>
      </c>
      <c r="D656" s="15" t="str">
        <f t="shared" si="10"/>
        <v>1</v>
      </c>
      <c r="E656" s="12">
        <v>141.28780800000001</v>
      </c>
      <c r="F656" s="20">
        <v>40.666226000000002</v>
      </c>
      <c r="G656" s="12" t="s">
        <v>345</v>
      </c>
      <c r="P656" s="70"/>
    </row>
    <row r="657" spans="1:16" x14ac:dyDescent="0.55000000000000004">
      <c r="A657" s="26">
        <v>3761</v>
      </c>
      <c r="B657" s="26" t="s">
        <v>344</v>
      </c>
      <c r="C657" s="26" t="s">
        <v>1085</v>
      </c>
      <c r="D657" s="15" t="str">
        <f t="shared" si="10"/>
        <v>1</v>
      </c>
      <c r="E657" s="12">
        <v>141.27232900000001</v>
      </c>
      <c r="F657" s="20">
        <v>40.657819000000003</v>
      </c>
      <c r="G657" s="12" t="s">
        <v>345</v>
      </c>
      <c r="P657" s="70"/>
    </row>
    <row r="658" spans="1:16" x14ac:dyDescent="0.55000000000000004">
      <c r="A658" s="26">
        <v>943</v>
      </c>
      <c r="B658" s="26" t="s">
        <v>72</v>
      </c>
      <c r="C658" s="26" t="s">
        <v>846</v>
      </c>
      <c r="D658" s="15" t="str">
        <f t="shared" si="10"/>
        <v>3</v>
      </c>
      <c r="E658" s="12">
        <v>141.28373400000001</v>
      </c>
      <c r="F658" s="20">
        <v>40.639068999999999</v>
      </c>
      <c r="G658" s="12" t="s">
        <v>345</v>
      </c>
      <c r="P658" s="70"/>
    </row>
    <row r="659" spans="1:16" x14ac:dyDescent="0.55000000000000004">
      <c r="A659" s="26">
        <v>944</v>
      </c>
      <c r="B659" s="26" t="s">
        <v>72</v>
      </c>
      <c r="C659" s="26" t="s">
        <v>846</v>
      </c>
      <c r="D659" s="15" t="str">
        <f t="shared" si="10"/>
        <v>4</v>
      </c>
      <c r="E659" s="12">
        <v>141.28356199999999</v>
      </c>
      <c r="F659" s="20">
        <v>40.639068999999999</v>
      </c>
      <c r="G659" s="12" t="s">
        <v>348</v>
      </c>
      <c r="P659" s="70"/>
    </row>
    <row r="660" spans="1:16" x14ac:dyDescent="0.55000000000000004">
      <c r="A660" s="26">
        <v>3762</v>
      </c>
      <c r="B660" s="26" t="s">
        <v>344</v>
      </c>
      <c r="C660" s="26" t="s">
        <v>1085</v>
      </c>
      <c r="D660" s="15" t="str">
        <f t="shared" si="10"/>
        <v>2</v>
      </c>
      <c r="E660" s="12">
        <v>141.27229700000001</v>
      </c>
      <c r="F660" s="20">
        <v>40.657696000000001</v>
      </c>
      <c r="G660" s="12" t="s">
        <v>348</v>
      </c>
      <c r="P660" s="70"/>
    </row>
    <row r="661" spans="1:16" x14ac:dyDescent="0.55000000000000004">
      <c r="A661" s="26">
        <v>3752</v>
      </c>
      <c r="B661" s="26" t="s">
        <v>343</v>
      </c>
      <c r="C661" s="26" t="s">
        <v>1084</v>
      </c>
      <c r="D661" s="15" t="str">
        <f t="shared" si="10"/>
        <v>2</v>
      </c>
      <c r="E661" s="12">
        <v>141.287856</v>
      </c>
      <c r="F661" s="20">
        <v>40.666274999999999</v>
      </c>
      <c r="G661" s="12" t="s">
        <v>348</v>
      </c>
      <c r="P661" s="70"/>
    </row>
    <row r="662" spans="1:16" x14ac:dyDescent="0.55000000000000004">
      <c r="A662" s="26">
        <v>3742</v>
      </c>
      <c r="B662" s="26" t="s">
        <v>342</v>
      </c>
      <c r="C662" s="26" t="s">
        <v>1083</v>
      </c>
      <c r="D662" s="15" t="str">
        <f t="shared" si="10"/>
        <v>2</v>
      </c>
      <c r="E662" s="12">
        <v>141.27548300000001</v>
      </c>
      <c r="F662" s="20">
        <v>40.682104000000002</v>
      </c>
      <c r="G662" s="12" t="s">
        <v>348</v>
      </c>
      <c r="P662" s="70"/>
    </row>
    <row r="663" spans="1:16" x14ac:dyDescent="0.55000000000000004">
      <c r="A663" s="26">
        <v>3732</v>
      </c>
      <c r="B663" s="26" t="s">
        <v>341</v>
      </c>
      <c r="C663" s="26" t="s">
        <v>1082</v>
      </c>
      <c r="D663" s="15" t="str">
        <f t="shared" si="10"/>
        <v>2</v>
      </c>
      <c r="E663" s="12">
        <v>141.27743599999999</v>
      </c>
      <c r="F663" s="20">
        <v>40.703180000000003</v>
      </c>
      <c r="G663" s="12" t="s">
        <v>348</v>
      </c>
      <c r="P663" s="70"/>
    </row>
    <row r="664" spans="1:16" x14ac:dyDescent="0.55000000000000004">
      <c r="A664" s="26">
        <v>3722</v>
      </c>
      <c r="B664" s="26" t="s">
        <v>340</v>
      </c>
      <c r="C664" s="26" t="s">
        <v>1731</v>
      </c>
      <c r="D664" s="15" t="str">
        <f t="shared" si="10"/>
        <v>2</v>
      </c>
      <c r="E664" s="12">
        <v>141.26605599999999</v>
      </c>
      <c r="F664" s="20">
        <v>40.731349999999999</v>
      </c>
      <c r="G664" s="12" t="s">
        <v>348</v>
      </c>
      <c r="P664" s="70"/>
    </row>
    <row r="665" spans="1:16" x14ac:dyDescent="0.55000000000000004">
      <c r="A665" s="26">
        <v>3712</v>
      </c>
      <c r="B665" s="26" t="s">
        <v>339</v>
      </c>
      <c r="C665" s="26" t="s">
        <v>1081</v>
      </c>
      <c r="D665" s="15" t="str">
        <f t="shared" si="10"/>
        <v>2</v>
      </c>
      <c r="E665" s="12">
        <v>141.26289</v>
      </c>
      <c r="F665" s="20">
        <v>40.737434</v>
      </c>
      <c r="G665" s="12" t="s">
        <v>348</v>
      </c>
      <c r="P665" s="70"/>
    </row>
    <row r="666" spans="1:16" x14ac:dyDescent="0.55000000000000004">
      <c r="A666" s="26">
        <v>3702</v>
      </c>
      <c r="B666" s="26" t="s">
        <v>338</v>
      </c>
      <c r="C666" s="26" t="s">
        <v>1080</v>
      </c>
      <c r="D666" s="15" t="str">
        <f t="shared" si="10"/>
        <v>2</v>
      </c>
      <c r="E666" s="12">
        <v>141.25761199999999</v>
      </c>
      <c r="F666" s="20">
        <v>40.741829000000003</v>
      </c>
      <c r="G666" s="12" t="s">
        <v>348</v>
      </c>
      <c r="P666" s="70"/>
    </row>
    <row r="667" spans="1:16" x14ac:dyDescent="0.55000000000000004">
      <c r="A667" s="26">
        <v>3682</v>
      </c>
      <c r="B667" s="26" t="s">
        <v>337</v>
      </c>
      <c r="C667" s="26" t="s">
        <v>1078</v>
      </c>
      <c r="D667" s="15" t="str">
        <f t="shared" si="10"/>
        <v>2</v>
      </c>
      <c r="E667" s="12">
        <v>141.268711</v>
      </c>
      <c r="F667" s="20">
        <v>40.765448999999997</v>
      </c>
      <c r="G667" s="12" t="s">
        <v>348</v>
      </c>
      <c r="P667" s="70"/>
    </row>
    <row r="668" spans="1:16" x14ac:dyDescent="0.55000000000000004">
      <c r="A668" s="26">
        <v>3692</v>
      </c>
      <c r="B668" s="26" t="s">
        <v>1843</v>
      </c>
      <c r="C668" s="26" t="s">
        <v>1079</v>
      </c>
      <c r="D668" s="15" t="str">
        <f t="shared" si="10"/>
        <v>2</v>
      </c>
      <c r="E668" s="12">
        <v>141.26080099999999</v>
      </c>
      <c r="F668" s="20">
        <v>40.759245999999997</v>
      </c>
      <c r="G668" s="12" t="s">
        <v>348</v>
      </c>
      <c r="P668" s="70"/>
    </row>
    <row r="669" spans="1:16" x14ac:dyDescent="0.55000000000000004">
      <c r="A669" s="26">
        <v>3672</v>
      </c>
      <c r="B669" s="26" t="s">
        <v>336</v>
      </c>
      <c r="C669" s="26" t="s">
        <v>1077</v>
      </c>
      <c r="D669" s="15" t="str">
        <f t="shared" si="10"/>
        <v>2</v>
      </c>
      <c r="E669" s="12">
        <v>141.274542</v>
      </c>
      <c r="F669" s="20">
        <v>40.771389999999997</v>
      </c>
      <c r="G669" s="12" t="s">
        <v>348</v>
      </c>
      <c r="P669" s="70"/>
    </row>
    <row r="670" spans="1:16" x14ac:dyDescent="0.55000000000000004">
      <c r="A670" s="26">
        <v>3662</v>
      </c>
      <c r="B670" s="26" t="s">
        <v>335</v>
      </c>
      <c r="C670" s="26" t="s">
        <v>1076</v>
      </c>
      <c r="D670" s="15" t="str">
        <f t="shared" si="10"/>
        <v>2</v>
      </c>
      <c r="E670" s="12">
        <v>141.27810400000001</v>
      </c>
      <c r="F670" s="20">
        <v>40.775160999999997</v>
      </c>
      <c r="G670" s="12" t="s">
        <v>1832</v>
      </c>
      <c r="P670" s="70"/>
    </row>
    <row r="671" spans="1:16" x14ac:dyDescent="0.55000000000000004">
      <c r="A671" s="26">
        <v>3652</v>
      </c>
      <c r="B671" s="26" t="s">
        <v>346</v>
      </c>
      <c r="C671" s="26" t="s">
        <v>1075</v>
      </c>
      <c r="D671" s="15" t="str">
        <f t="shared" si="10"/>
        <v>2</v>
      </c>
      <c r="E671" s="12">
        <v>141.278415</v>
      </c>
      <c r="F671" s="20">
        <v>40.779625000000003</v>
      </c>
      <c r="G671" s="12" t="s">
        <v>348</v>
      </c>
      <c r="P671" s="70"/>
    </row>
    <row r="672" spans="1:16" x14ac:dyDescent="0.55000000000000004">
      <c r="A672" s="26">
        <v>3642</v>
      </c>
      <c r="B672" s="26" t="s">
        <v>334</v>
      </c>
      <c r="C672" s="26" t="s">
        <v>1074</v>
      </c>
      <c r="D672" s="15" t="str">
        <f t="shared" si="10"/>
        <v>2</v>
      </c>
      <c r="E672" s="12">
        <v>141.277728</v>
      </c>
      <c r="F672" s="20">
        <v>40.782778</v>
      </c>
      <c r="G672" s="12" t="s">
        <v>348</v>
      </c>
      <c r="P672" s="70"/>
    </row>
    <row r="673" spans="1:16" x14ac:dyDescent="0.55000000000000004">
      <c r="A673" s="26">
        <v>3632</v>
      </c>
      <c r="B673" s="26" t="s">
        <v>333</v>
      </c>
      <c r="C673" s="26" t="s">
        <v>1073</v>
      </c>
      <c r="D673" s="15" t="str">
        <f t="shared" si="10"/>
        <v>2</v>
      </c>
      <c r="E673" s="12">
        <v>141.27683300000001</v>
      </c>
      <c r="F673" s="20">
        <v>40.788164000000002</v>
      </c>
      <c r="G673" s="12" t="s">
        <v>348</v>
      </c>
      <c r="P673" s="70"/>
    </row>
    <row r="674" spans="1:16" x14ac:dyDescent="0.55000000000000004">
      <c r="A674" s="26">
        <v>3622</v>
      </c>
      <c r="B674" s="26" t="s">
        <v>332</v>
      </c>
      <c r="C674" s="26" t="s">
        <v>1072</v>
      </c>
      <c r="D674" s="15" t="str">
        <f t="shared" si="10"/>
        <v>2</v>
      </c>
      <c r="E674" s="12">
        <v>141.27758900000001</v>
      </c>
      <c r="F674" s="20">
        <v>40.796962000000001</v>
      </c>
      <c r="G674" s="12" t="s">
        <v>348</v>
      </c>
      <c r="P674" s="70"/>
    </row>
    <row r="675" spans="1:16" x14ac:dyDescent="0.55000000000000004">
      <c r="A675" s="26">
        <v>3612</v>
      </c>
      <c r="B675" s="26" t="s">
        <v>331</v>
      </c>
      <c r="C675" s="26" t="s">
        <v>1071</v>
      </c>
      <c r="D675" s="15" t="str">
        <f t="shared" si="10"/>
        <v>2</v>
      </c>
      <c r="E675" s="12">
        <v>141.27737400000001</v>
      </c>
      <c r="F675" s="20">
        <v>40.802563999999997</v>
      </c>
      <c r="G675" s="12" t="s">
        <v>348</v>
      </c>
      <c r="P675" s="70"/>
    </row>
    <row r="676" spans="1:16" x14ac:dyDescent="0.55000000000000004">
      <c r="A676" s="26">
        <v>3602</v>
      </c>
      <c r="B676" s="26" t="s">
        <v>330</v>
      </c>
      <c r="C676" s="26" t="s">
        <v>1070</v>
      </c>
      <c r="D676" s="15" t="str">
        <f t="shared" si="10"/>
        <v>2</v>
      </c>
      <c r="E676" s="12">
        <v>141.27371600000001</v>
      </c>
      <c r="F676" s="20">
        <v>40.810693000000001</v>
      </c>
      <c r="G676" s="12" t="s">
        <v>348</v>
      </c>
      <c r="P676" s="70"/>
    </row>
    <row r="677" spans="1:16" x14ac:dyDescent="0.55000000000000004">
      <c r="A677" s="26">
        <v>3592</v>
      </c>
      <c r="B677" s="26" t="s">
        <v>329</v>
      </c>
      <c r="C677" s="26" t="s">
        <v>1069</v>
      </c>
      <c r="D677" s="15" t="str">
        <f t="shared" si="10"/>
        <v>2</v>
      </c>
      <c r="E677" s="12">
        <v>141.27132900000001</v>
      </c>
      <c r="F677" s="20">
        <v>40.820191000000001</v>
      </c>
      <c r="G677" s="12" t="s">
        <v>348</v>
      </c>
      <c r="P677" s="70"/>
    </row>
    <row r="678" spans="1:16" x14ac:dyDescent="0.55000000000000004">
      <c r="A678" s="26">
        <v>3582</v>
      </c>
      <c r="B678" s="26" t="s">
        <v>347</v>
      </c>
      <c r="C678" s="26" t="s">
        <v>1729</v>
      </c>
      <c r="D678" s="15" t="str">
        <f t="shared" si="10"/>
        <v>2</v>
      </c>
      <c r="E678" s="12">
        <v>141.27202600000001</v>
      </c>
      <c r="F678" s="20">
        <v>40.826560000000001</v>
      </c>
      <c r="G678" s="12" t="s">
        <v>348</v>
      </c>
      <c r="P678" s="70"/>
    </row>
    <row r="679" spans="1:16" x14ac:dyDescent="0.55000000000000004">
      <c r="A679" s="26">
        <v>3572</v>
      </c>
      <c r="B679" s="26" t="s">
        <v>328</v>
      </c>
      <c r="C679" s="26" t="s">
        <v>1728</v>
      </c>
      <c r="D679" s="15" t="str">
        <f t="shared" si="10"/>
        <v>2</v>
      </c>
      <c r="E679" s="12">
        <v>141.27267499999999</v>
      </c>
      <c r="F679" s="20">
        <v>40.830260000000003</v>
      </c>
      <c r="G679" s="12" t="s">
        <v>348</v>
      </c>
      <c r="P679" s="70"/>
    </row>
    <row r="680" spans="1:16" x14ac:dyDescent="0.55000000000000004">
      <c r="A680" s="26">
        <v>3562</v>
      </c>
      <c r="B680" s="26" t="s">
        <v>327</v>
      </c>
      <c r="C680" s="26" t="s">
        <v>1068</v>
      </c>
      <c r="D680" s="15" t="str">
        <f t="shared" si="10"/>
        <v>2</v>
      </c>
      <c r="E680" s="12">
        <v>141.28295299999999</v>
      </c>
      <c r="F680" s="20">
        <v>40.831049</v>
      </c>
      <c r="G680" s="12" t="s">
        <v>1344</v>
      </c>
      <c r="P680" s="70"/>
    </row>
    <row r="681" spans="1:16" x14ac:dyDescent="0.55000000000000004">
      <c r="A681" s="26">
        <v>3771</v>
      </c>
      <c r="B681" s="26" t="s">
        <v>349</v>
      </c>
      <c r="C681" s="26" t="s">
        <v>1086</v>
      </c>
      <c r="D681" s="15" t="str">
        <f t="shared" si="10"/>
        <v>1</v>
      </c>
      <c r="E681" s="12">
        <v>141.23791499999999</v>
      </c>
      <c r="F681" s="20">
        <v>40.590352000000003</v>
      </c>
      <c r="G681" s="12" t="s">
        <v>370</v>
      </c>
      <c r="P681" s="70"/>
    </row>
    <row r="682" spans="1:16" x14ac:dyDescent="0.55000000000000004">
      <c r="A682" s="26">
        <v>3781</v>
      </c>
      <c r="B682" s="26" t="s">
        <v>350</v>
      </c>
      <c r="C682" s="26" t="s">
        <v>1087</v>
      </c>
      <c r="D682" s="15" t="str">
        <f t="shared" si="10"/>
        <v>1</v>
      </c>
      <c r="E682" s="12">
        <v>141.23755700000001</v>
      </c>
      <c r="F682" s="20">
        <v>40.583540999999997</v>
      </c>
      <c r="G682" s="12" t="s">
        <v>370</v>
      </c>
      <c r="P682" s="70"/>
    </row>
    <row r="683" spans="1:16" x14ac:dyDescent="0.55000000000000004">
      <c r="A683" s="26">
        <v>3791</v>
      </c>
      <c r="B683" s="26" t="s">
        <v>351</v>
      </c>
      <c r="C683" s="26" t="s">
        <v>1088</v>
      </c>
      <c r="D683" s="15" t="str">
        <f t="shared" si="10"/>
        <v>1</v>
      </c>
      <c r="E683" s="12">
        <v>141.239766</v>
      </c>
      <c r="F683" s="20">
        <v>40.579186999999997</v>
      </c>
      <c r="G683" s="12" t="s">
        <v>370</v>
      </c>
      <c r="P683" s="70"/>
    </row>
    <row r="684" spans="1:16" x14ac:dyDescent="0.55000000000000004">
      <c r="A684" s="26">
        <v>3801</v>
      </c>
      <c r="B684" s="26" t="s">
        <v>352</v>
      </c>
      <c r="C684" s="26" t="s">
        <v>1089</v>
      </c>
      <c r="D684" s="15" t="str">
        <f t="shared" si="10"/>
        <v>1</v>
      </c>
      <c r="E684" s="12">
        <v>141.241591</v>
      </c>
      <c r="F684" s="20">
        <v>40.577984000000001</v>
      </c>
      <c r="G684" s="12" t="s">
        <v>370</v>
      </c>
      <c r="P684" s="70"/>
    </row>
    <row r="685" spans="1:16" x14ac:dyDescent="0.55000000000000004">
      <c r="A685" s="26">
        <v>3811</v>
      </c>
      <c r="B685" s="26" t="s">
        <v>353</v>
      </c>
      <c r="C685" s="26" t="s">
        <v>1090</v>
      </c>
      <c r="D685" s="15" t="str">
        <f t="shared" si="10"/>
        <v>1</v>
      </c>
      <c r="E685" s="12">
        <v>141.236255</v>
      </c>
      <c r="F685" s="20">
        <v>40.557650000000002</v>
      </c>
      <c r="G685" s="12" t="s">
        <v>370</v>
      </c>
      <c r="P685" s="70"/>
    </row>
    <row r="686" spans="1:16" x14ac:dyDescent="0.55000000000000004">
      <c r="A686" s="26">
        <v>3821</v>
      </c>
      <c r="B686" s="26" t="s">
        <v>354</v>
      </c>
      <c r="C686" s="26" t="s">
        <v>1732</v>
      </c>
      <c r="D686" s="15" t="str">
        <f t="shared" si="10"/>
        <v>1</v>
      </c>
      <c r="E686" s="12">
        <v>141.230966</v>
      </c>
      <c r="F686" s="20">
        <v>40.549855000000001</v>
      </c>
      <c r="G686" s="12" t="s">
        <v>370</v>
      </c>
      <c r="P686" s="70"/>
    </row>
    <row r="687" spans="1:16" x14ac:dyDescent="0.55000000000000004">
      <c r="A687" s="26">
        <v>3831</v>
      </c>
      <c r="B687" s="26" t="s">
        <v>1733</v>
      </c>
      <c r="C687" s="26" t="s">
        <v>1091</v>
      </c>
      <c r="D687" s="15" t="str">
        <f t="shared" si="10"/>
        <v>1</v>
      </c>
      <c r="E687" s="12">
        <v>141.234735</v>
      </c>
      <c r="F687" s="20">
        <v>40.547794000000003</v>
      </c>
      <c r="G687" s="12" t="s">
        <v>370</v>
      </c>
      <c r="P687" s="70"/>
    </row>
    <row r="688" spans="1:16" x14ac:dyDescent="0.55000000000000004">
      <c r="A688" s="26">
        <v>3841</v>
      </c>
      <c r="B688" s="26" t="s">
        <v>355</v>
      </c>
      <c r="C688" s="26" t="s">
        <v>1844</v>
      </c>
      <c r="D688" s="15" t="str">
        <f t="shared" si="10"/>
        <v>1</v>
      </c>
      <c r="E688" s="12">
        <v>141.22914299999999</v>
      </c>
      <c r="F688" s="20">
        <v>40.547060999999999</v>
      </c>
      <c r="G688" s="12" t="s">
        <v>370</v>
      </c>
      <c r="P688" s="70"/>
    </row>
    <row r="689" spans="1:16" x14ac:dyDescent="0.55000000000000004">
      <c r="A689" s="26">
        <v>3851</v>
      </c>
      <c r="B689" s="26" t="s">
        <v>1092</v>
      </c>
      <c r="C689" s="26" t="s">
        <v>921</v>
      </c>
      <c r="D689" s="15" t="str">
        <f t="shared" si="10"/>
        <v>1</v>
      </c>
      <c r="E689" s="12">
        <v>141.22702100000001</v>
      </c>
      <c r="F689" s="20">
        <v>40.550552000000003</v>
      </c>
      <c r="G689" s="12" t="s">
        <v>370</v>
      </c>
      <c r="P689" s="70"/>
    </row>
    <row r="690" spans="1:16" x14ac:dyDescent="0.55000000000000004">
      <c r="A690" s="26">
        <v>3861</v>
      </c>
      <c r="B690" s="26" t="s">
        <v>356</v>
      </c>
      <c r="C690" s="26" t="s">
        <v>1734</v>
      </c>
      <c r="D690" s="15" t="str">
        <f t="shared" si="10"/>
        <v>1</v>
      </c>
      <c r="E690" s="12">
        <v>141.21578</v>
      </c>
      <c r="F690" s="20">
        <v>40.556542</v>
      </c>
      <c r="G690" s="12" t="s">
        <v>370</v>
      </c>
      <c r="P690" s="70"/>
    </row>
    <row r="691" spans="1:16" x14ac:dyDescent="0.55000000000000004">
      <c r="A691" s="26">
        <v>3871</v>
      </c>
      <c r="B691" s="26" t="s">
        <v>357</v>
      </c>
      <c r="C691" s="26" t="s">
        <v>1735</v>
      </c>
      <c r="D691" s="15" t="str">
        <f t="shared" si="10"/>
        <v>1</v>
      </c>
      <c r="E691" s="12">
        <v>141.20514499999999</v>
      </c>
      <c r="F691" s="20">
        <v>40.556641999999997</v>
      </c>
      <c r="G691" s="12" t="s">
        <v>370</v>
      </c>
      <c r="P691" s="70"/>
    </row>
    <row r="692" spans="1:16" x14ac:dyDescent="0.55000000000000004">
      <c r="A692" s="26">
        <v>3881</v>
      </c>
      <c r="B692" s="26" t="s">
        <v>358</v>
      </c>
      <c r="C692" s="26" t="s">
        <v>1093</v>
      </c>
      <c r="D692" s="15" t="str">
        <f t="shared" si="10"/>
        <v>1</v>
      </c>
      <c r="E692" s="12">
        <v>141.20172299999999</v>
      </c>
      <c r="F692" s="20">
        <v>40.552841000000001</v>
      </c>
      <c r="G692" s="12" t="s">
        <v>370</v>
      </c>
      <c r="P692" s="70"/>
    </row>
    <row r="693" spans="1:16" x14ac:dyDescent="0.55000000000000004">
      <c r="A693" s="26">
        <v>3891</v>
      </c>
      <c r="B693" s="26" t="s">
        <v>359</v>
      </c>
      <c r="C693" s="26" t="s">
        <v>1094</v>
      </c>
      <c r="D693" s="15" t="str">
        <f t="shared" si="10"/>
        <v>1</v>
      </c>
      <c r="E693" s="12">
        <v>141.19672800000001</v>
      </c>
      <c r="F693" s="20">
        <v>40.548271999999997</v>
      </c>
      <c r="G693" s="12" t="s">
        <v>370</v>
      </c>
      <c r="P693" s="70"/>
    </row>
    <row r="694" spans="1:16" x14ac:dyDescent="0.55000000000000004">
      <c r="A694" s="26">
        <v>3901</v>
      </c>
      <c r="B694" s="26" t="s">
        <v>1351</v>
      </c>
      <c r="C694" s="26" t="s">
        <v>1736</v>
      </c>
      <c r="D694" s="15" t="str">
        <f t="shared" si="10"/>
        <v>1</v>
      </c>
      <c r="E694" s="12">
        <v>141.194489</v>
      </c>
      <c r="F694" s="20">
        <v>40.536034000000001</v>
      </c>
      <c r="G694" s="12" t="s">
        <v>370</v>
      </c>
      <c r="P694" s="70"/>
    </row>
    <row r="695" spans="1:16" x14ac:dyDescent="0.55000000000000004">
      <c r="A695" s="26">
        <v>3911</v>
      </c>
      <c r="B695" s="26" t="s">
        <v>360</v>
      </c>
      <c r="C695" s="26" t="s">
        <v>1095</v>
      </c>
      <c r="D695" s="15" t="str">
        <f t="shared" si="10"/>
        <v>1</v>
      </c>
      <c r="E695" s="12">
        <v>141.188031</v>
      </c>
      <c r="F695" s="20">
        <v>40.543154000000001</v>
      </c>
      <c r="G695" s="12" t="s">
        <v>370</v>
      </c>
      <c r="P695" s="70"/>
    </row>
    <row r="696" spans="1:16" x14ac:dyDescent="0.55000000000000004">
      <c r="A696" s="26">
        <v>3921</v>
      </c>
      <c r="B696" s="26" t="s">
        <v>361</v>
      </c>
      <c r="C696" s="26" t="s">
        <v>1096</v>
      </c>
      <c r="D696" s="15" t="str">
        <f t="shared" si="10"/>
        <v>1</v>
      </c>
      <c r="E696" s="12">
        <v>141.18355299999999</v>
      </c>
      <c r="F696" s="20">
        <v>40.539661000000002</v>
      </c>
      <c r="G696" s="12" t="s">
        <v>370</v>
      </c>
      <c r="P696" s="70"/>
    </row>
    <row r="697" spans="1:16" x14ac:dyDescent="0.55000000000000004">
      <c r="A697" s="26">
        <v>3931</v>
      </c>
      <c r="B697" s="26" t="s">
        <v>1350</v>
      </c>
      <c r="C697" s="26" t="s">
        <v>1097</v>
      </c>
      <c r="D697" s="15" t="str">
        <f t="shared" si="10"/>
        <v>1</v>
      </c>
      <c r="E697" s="12">
        <v>141.169591</v>
      </c>
      <c r="F697" s="20">
        <v>40.535062000000003</v>
      </c>
      <c r="G697" s="12" t="s">
        <v>370</v>
      </c>
      <c r="P697" s="70"/>
    </row>
    <row r="698" spans="1:16" x14ac:dyDescent="0.55000000000000004">
      <c r="A698" s="26">
        <v>3941</v>
      </c>
      <c r="B698" s="26" t="s">
        <v>362</v>
      </c>
      <c r="C698" s="26" t="s">
        <v>1737</v>
      </c>
      <c r="D698" s="15" t="str">
        <f t="shared" si="10"/>
        <v>1</v>
      </c>
      <c r="E698" s="12">
        <v>141.16858099999999</v>
      </c>
      <c r="F698" s="20">
        <v>40.534408999999997</v>
      </c>
      <c r="G698" s="12" t="s">
        <v>370</v>
      </c>
      <c r="P698" s="70"/>
    </row>
    <row r="699" spans="1:16" x14ac:dyDescent="0.55000000000000004">
      <c r="A699" s="26">
        <v>3951</v>
      </c>
      <c r="B699" s="26" t="s">
        <v>363</v>
      </c>
      <c r="C699" s="26" t="s">
        <v>1098</v>
      </c>
      <c r="D699" s="15" t="str">
        <f t="shared" si="10"/>
        <v>1</v>
      </c>
      <c r="E699" s="12">
        <v>141.15864099999999</v>
      </c>
      <c r="F699" s="20">
        <v>40.526966000000002</v>
      </c>
      <c r="G699" s="12" t="s">
        <v>370</v>
      </c>
      <c r="P699" s="70"/>
    </row>
    <row r="700" spans="1:16" x14ac:dyDescent="0.55000000000000004">
      <c r="A700" s="26">
        <v>3961</v>
      </c>
      <c r="B700" s="26" t="s">
        <v>364</v>
      </c>
      <c r="C700" s="26" t="s">
        <v>1099</v>
      </c>
      <c r="D700" s="15" t="str">
        <f t="shared" si="10"/>
        <v>1</v>
      </c>
      <c r="E700" s="12">
        <v>141.14798300000001</v>
      </c>
      <c r="F700" s="20">
        <v>40.522427999999998</v>
      </c>
      <c r="G700" s="12" t="s">
        <v>370</v>
      </c>
      <c r="P700" s="70"/>
    </row>
    <row r="701" spans="1:16" x14ac:dyDescent="0.55000000000000004">
      <c r="A701" s="26">
        <v>3971</v>
      </c>
      <c r="B701" s="26" t="s">
        <v>365</v>
      </c>
      <c r="C701" s="26" t="s">
        <v>1738</v>
      </c>
      <c r="D701" s="15" t="str">
        <f t="shared" si="10"/>
        <v>1</v>
      </c>
      <c r="E701" s="12">
        <v>141.14559700000001</v>
      </c>
      <c r="F701" s="20">
        <v>40.516368999999997</v>
      </c>
      <c r="G701" s="12" t="s">
        <v>370</v>
      </c>
      <c r="P701" s="70"/>
    </row>
    <row r="702" spans="1:16" x14ac:dyDescent="0.55000000000000004">
      <c r="A702" s="26">
        <v>3981</v>
      </c>
      <c r="B702" s="26" t="s">
        <v>366</v>
      </c>
      <c r="C702" s="26" t="s">
        <v>1100</v>
      </c>
      <c r="D702" s="15" t="str">
        <f t="shared" si="10"/>
        <v>1</v>
      </c>
      <c r="E702" s="12">
        <v>141.13899699999999</v>
      </c>
      <c r="F702" s="20">
        <v>40.515008999999999</v>
      </c>
      <c r="G702" s="12" t="s">
        <v>370</v>
      </c>
      <c r="P702" s="70"/>
    </row>
    <row r="703" spans="1:16" x14ac:dyDescent="0.55000000000000004">
      <c r="A703" s="26">
        <v>3991</v>
      </c>
      <c r="B703" s="26" t="s">
        <v>1739</v>
      </c>
      <c r="C703" s="26" t="s">
        <v>1101</v>
      </c>
      <c r="D703" s="15" t="str">
        <f t="shared" si="10"/>
        <v>1</v>
      </c>
      <c r="E703" s="12">
        <v>141.130235</v>
      </c>
      <c r="F703" s="20">
        <v>40.511054999999999</v>
      </c>
      <c r="G703" s="12" t="s">
        <v>370</v>
      </c>
      <c r="P703" s="70"/>
    </row>
    <row r="704" spans="1:16" x14ac:dyDescent="0.55000000000000004">
      <c r="A704" s="26">
        <v>4001</v>
      </c>
      <c r="B704" s="26" t="s">
        <v>367</v>
      </c>
      <c r="C704" s="26" t="s">
        <v>1740</v>
      </c>
      <c r="D704" s="15" t="str">
        <f t="shared" si="10"/>
        <v>1</v>
      </c>
      <c r="E704" s="12">
        <v>141.13843</v>
      </c>
      <c r="F704" s="20">
        <v>40.507942999999997</v>
      </c>
      <c r="G704" s="12" t="s">
        <v>370</v>
      </c>
      <c r="P704" s="70"/>
    </row>
    <row r="705" spans="1:16" x14ac:dyDescent="0.55000000000000004">
      <c r="A705" s="26">
        <v>4011</v>
      </c>
      <c r="B705" s="26" t="s">
        <v>368</v>
      </c>
      <c r="C705" s="26" t="s">
        <v>1741</v>
      </c>
      <c r="D705" s="15" t="str">
        <f t="shared" si="10"/>
        <v>1</v>
      </c>
      <c r="E705" s="12">
        <v>141.14796000000001</v>
      </c>
      <c r="F705" s="20">
        <v>40.506345000000003</v>
      </c>
      <c r="G705" s="12" t="s">
        <v>370</v>
      </c>
      <c r="P705" s="70"/>
    </row>
    <row r="706" spans="1:16" x14ac:dyDescent="0.55000000000000004">
      <c r="A706" s="26">
        <v>4021</v>
      </c>
      <c r="B706" s="26" t="s">
        <v>369</v>
      </c>
      <c r="C706" s="26" t="s">
        <v>1102</v>
      </c>
      <c r="D706" s="15" t="str">
        <f t="shared" si="10"/>
        <v>1</v>
      </c>
      <c r="E706" s="12">
        <v>141.14848599999999</v>
      </c>
      <c r="F706" s="20">
        <v>40.503684</v>
      </c>
      <c r="G706" s="12" t="s">
        <v>1353</v>
      </c>
      <c r="P706" s="70"/>
    </row>
    <row r="707" spans="1:16" x14ac:dyDescent="0.55000000000000004">
      <c r="A707" s="26">
        <v>4022</v>
      </c>
      <c r="B707" s="26" t="s">
        <v>369</v>
      </c>
      <c r="C707" s="26" t="s">
        <v>1102</v>
      </c>
      <c r="D707" s="15" t="str">
        <f t="shared" ref="D707:D770" si="11">RIGHT(A707,1)</f>
        <v>2</v>
      </c>
      <c r="E707" s="12">
        <v>141.14837900000001</v>
      </c>
      <c r="F707" s="20">
        <v>40.503684</v>
      </c>
      <c r="G707" s="12" t="s">
        <v>1831</v>
      </c>
      <c r="P707" s="70"/>
    </row>
    <row r="708" spans="1:16" x14ac:dyDescent="0.55000000000000004">
      <c r="A708" s="26">
        <v>4012</v>
      </c>
      <c r="B708" s="26" t="s">
        <v>368</v>
      </c>
      <c r="C708" s="26" t="s">
        <v>1741</v>
      </c>
      <c r="D708" s="15" t="str">
        <f t="shared" si="11"/>
        <v>2</v>
      </c>
      <c r="E708" s="12">
        <v>141.14792399999999</v>
      </c>
      <c r="F708" s="20">
        <v>40.506231999999997</v>
      </c>
      <c r="G708" s="12" t="s">
        <v>371</v>
      </c>
      <c r="P708" s="70"/>
    </row>
    <row r="709" spans="1:16" x14ac:dyDescent="0.55000000000000004">
      <c r="A709" s="26">
        <v>4002</v>
      </c>
      <c r="B709" s="26" t="s">
        <v>367</v>
      </c>
      <c r="C709" s="26" t="s">
        <v>1740</v>
      </c>
      <c r="D709" s="15" t="str">
        <f t="shared" si="11"/>
        <v>2</v>
      </c>
      <c r="E709" s="12">
        <v>141.138386</v>
      </c>
      <c r="F709" s="20">
        <v>40.507897</v>
      </c>
      <c r="G709" s="12" t="s">
        <v>371</v>
      </c>
      <c r="P709" s="70"/>
    </row>
    <row r="710" spans="1:16" x14ac:dyDescent="0.55000000000000004">
      <c r="A710" s="26">
        <v>3982</v>
      </c>
      <c r="B710" s="26" t="s">
        <v>366</v>
      </c>
      <c r="C710" s="26" t="s">
        <v>1100</v>
      </c>
      <c r="D710" s="15" t="str">
        <f t="shared" si="11"/>
        <v>2</v>
      </c>
      <c r="E710" s="12">
        <v>141.13864799999999</v>
      </c>
      <c r="F710" s="20">
        <v>40.514955999999998</v>
      </c>
      <c r="G710" s="12" t="s">
        <v>371</v>
      </c>
      <c r="P710" s="70"/>
    </row>
    <row r="711" spans="1:16" x14ac:dyDescent="0.55000000000000004">
      <c r="A711" s="26">
        <v>3972</v>
      </c>
      <c r="B711" s="26" t="s">
        <v>365</v>
      </c>
      <c r="C711" s="26" t="s">
        <v>1738</v>
      </c>
      <c r="D711" s="15" t="str">
        <f t="shared" si="11"/>
        <v>2</v>
      </c>
      <c r="E711" s="12">
        <v>141.14563000000001</v>
      </c>
      <c r="F711" s="20">
        <v>40.516463000000002</v>
      </c>
      <c r="G711" s="12" t="s">
        <v>371</v>
      </c>
      <c r="P711" s="70"/>
    </row>
    <row r="712" spans="1:16" x14ac:dyDescent="0.55000000000000004">
      <c r="A712" s="26">
        <v>3962</v>
      </c>
      <c r="B712" s="26" t="s">
        <v>364</v>
      </c>
      <c r="C712" s="26" t="s">
        <v>1099</v>
      </c>
      <c r="D712" s="15" t="str">
        <f t="shared" si="11"/>
        <v>2</v>
      </c>
      <c r="E712" s="12">
        <v>141.147975</v>
      </c>
      <c r="F712" s="20">
        <v>40.522502000000003</v>
      </c>
      <c r="G712" s="12" t="s">
        <v>371</v>
      </c>
      <c r="P712" s="70"/>
    </row>
    <row r="713" spans="1:16" x14ac:dyDescent="0.55000000000000004">
      <c r="A713" s="26">
        <v>3952</v>
      </c>
      <c r="B713" s="26" t="s">
        <v>363</v>
      </c>
      <c r="C713" s="26" t="s">
        <v>1098</v>
      </c>
      <c r="D713" s="15" t="str">
        <f t="shared" si="11"/>
        <v>2</v>
      </c>
      <c r="E713" s="12">
        <v>141.15851499999999</v>
      </c>
      <c r="F713" s="20">
        <v>40.527002000000003</v>
      </c>
      <c r="G713" s="12" t="s">
        <v>371</v>
      </c>
      <c r="P713" s="70"/>
    </row>
    <row r="714" spans="1:16" x14ac:dyDescent="0.55000000000000004">
      <c r="A714" s="26">
        <v>3942</v>
      </c>
      <c r="B714" s="26" t="s">
        <v>362</v>
      </c>
      <c r="C714" s="26" t="s">
        <v>1737</v>
      </c>
      <c r="D714" s="15" t="str">
        <f t="shared" si="11"/>
        <v>2</v>
      </c>
      <c r="E714" s="12">
        <v>141.168488</v>
      </c>
      <c r="F714" s="20">
        <v>40.534426000000003</v>
      </c>
      <c r="G714" s="12" t="s">
        <v>371</v>
      </c>
      <c r="P714" s="70"/>
    </row>
    <row r="715" spans="1:16" x14ac:dyDescent="0.55000000000000004">
      <c r="A715" s="26">
        <v>3932</v>
      </c>
      <c r="B715" s="26" t="s">
        <v>1350</v>
      </c>
      <c r="C715" s="26" t="s">
        <v>1097</v>
      </c>
      <c r="D715" s="15" t="str">
        <f t="shared" si="11"/>
        <v>2</v>
      </c>
      <c r="E715" s="12">
        <v>141.16955899999999</v>
      </c>
      <c r="F715" s="20">
        <v>40.535128999999998</v>
      </c>
      <c r="G715" s="12" t="s">
        <v>371</v>
      </c>
      <c r="P715" s="70"/>
    </row>
    <row r="716" spans="1:16" x14ac:dyDescent="0.55000000000000004">
      <c r="A716" s="26">
        <v>3922</v>
      </c>
      <c r="B716" s="26" t="s">
        <v>361</v>
      </c>
      <c r="C716" s="26" t="s">
        <v>1096</v>
      </c>
      <c r="D716" s="15" t="str">
        <f t="shared" si="11"/>
        <v>2</v>
      </c>
      <c r="E716" s="12">
        <v>141.18341899999999</v>
      </c>
      <c r="F716" s="20">
        <v>40.539710999999997</v>
      </c>
      <c r="G716" s="12" t="s">
        <v>371</v>
      </c>
      <c r="P716" s="70"/>
    </row>
    <row r="717" spans="1:16" x14ac:dyDescent="0.55000000000000004">
      <c r="A717" s="26">
        <v>3912</v>
      </c>
      <c r="B717" s="26" t="s">
        <v>360</v>
      </c>
      <c r="C717" s="26" t="s">
        <v>1095</v>
      </c>
      <c r="D717" s="15" t="str">
        <f t="shared" si="11"/>
        <v>2</v>
      </c>
      <c r="E717" s="12">
        <v>141.188074</v>
      </c>
      <c r="F717" s="20">
        <v>40.543241999999999</v>
      </c>
      <c r="G717" s="12" t="s">
        <v>371</v>
      </c>
      <c r="P717" s="70"/>
    </row>
    <row r="718" spans="1:16" x14ac:dyDescent="0.55000000000000004">
      <c r="A718" s="26">
        <v>3892</v>
      </c>
      <c r="B718" s="26" t="s">
        <v>359</v>
      </c>
      <c r="C718" s="26" t="s">
        <v>1094</v>
      </c>
      <c r="D718" s="15" t="str">
        <f t="shared" si="11"/>
        <v>2</v>
      </c>
      <c r="E718" s="12">
        <v>141.196618</v>
      </c>
      <c r="F718" s="20">
        <v>40.548276000000001</v>
      </c>
      <c r="G718" s="12" t="s">
        <v>371</v>
      </c>
      <c r="P718" s="70"/>
    </row>
    <row r="719" spans="1:16" x14ac:dyDescent="0.55000000000000004">
      <c r="A719" s="26">
        <v>3882</v>
      </c>
      <c r="B719" s="26" t="s">
        <v>358</v>
      </c>
      <c r="C719" s="26" t="s">
        <v>1093</v>
      </c>
      <c r="D719" s="15" t="str">
        <f t="shared" si="11"/>
        <v>2</v>
      </c>
      <c r="E719" s="12">
        <v>141.20163700000001</v>
      </c>
      <c r="F719" s="20">
        <v>40.552897999999999</v>
      </c>
      <c r="G719" s="12" t="s">
        <v>371</v>
      </c>
      <c r="P719" s="70"/>
    </row>
    <row r="720" spans="1:16" x14ac:dyDescent="0.55000000000000004">
      <c r="A720" s="26">
        <v>3872</v>
      </c>
      <c r="B720" s="26" t="s">
        <v>357</v>
      </c>
      <c r="C720" s="26" t="s">
        <v>1735</v>
      </c>
      <c r="D720" s="15" t="str">
        <f t="shared" si="11"/>
        <v>2</v>
      </c>
      <c r="E720" s="12">
        <v>141.20501899999999</v>
      </c>
      <c r="F720" s="20">
        <v>40.556659000000003</v>
      </c>
      <c r="G720" s="12" t="s">
        <v>371</v>
      </c>
      <c r="P720" s="70"/>
    </row>
    <row r="721" spans="1:16" x14ac:dyDescent="0.55000000000000004">
      <c r="A721" s="26">
        <v>3862</v>
      </c>
      <c r="B721" s="26" t="s">
        <v>356</v>
      </c>
      <c r="C721" s="26" t="s">
        <v>1734</v>
      </c>
      <c r="D721" s="15" t="str">
        <f t="shared" si="11"/>
        <v>2</v>
      </c>
      <c r="E721" s="12">
        <v>141.215912</v>
      </c>
      <c r="F721" s="20">
        <v>40.556468000000002</v>
      </c>
      <c r="G721" s="12" t="s">
        <v>371</v>
      </c>
      <c r="P721" s="70"/>
    </row>
    <row r="722" spans="1:16" x14ac:dyDescent="0.55000000000000004">
      <c r="A722" s="26">
        <v>3852</v>
      </c>
      <c r="B722" s="26" t="s">
        <v>1092</v>
      </c>
      <c r="C722" s="26" t="s">
        <v>921</v>
      </c>
      <c r="D722" s="15" t="str">
        <f t="shared" si="11"/>
        <v>2</v>
      </c>
      <c r="E722" s="12">
        <v>141.22707</v>
      </c>
      <c r="F722" s="20">
        <v>40.550581999999999</v>
      </c>
      <c r="G722" s="12" t="s">
        <v>371</v>
      </c>
      <c r="P722" s="70"/>
    </row>
    <row r="723" spans="1:16" x14ac:dyDescent="0.55000000000000004">
      <c r="A723" s="26">
        <v>3822</v>
      </c>
      <c r="B723" s="26" t="s">
        <v>354</v>
      </c>
      <c r="C723" s="26" t="s">
        <v>1732</v>
      </c>
      <c r="D723" s="15" t="str">
        <f t="shared" si="11"/>
        <v>2</v>
      </c>
      <c r="E723" s="12">
        <v>141.230884</v>
      </c>
      <c r="F723" s="20">
        <v>40.549897999999999</v>
      </c>
      <c r="G723" s="12" t="s">
        <v>371</v>
      </c>
      <c r="P723" s="70"/>
    </row>
    <row r="724" spans="1:16" x14ac:dyDescent="0.55000000000000004">
      <c r="A724" s="26">
        <v>3812</v>
      </c>
      <c r="B724" s="26" t="s">
        <v>353</v>
      </c>
      <c r="C724" s="26" t="s">
        <v>1090</v>
      </c>
      <c r="D724" s="15" t="str">
        <f t="shared" si="11"/>
        <v>2</v>
      </c>
      <c r="E724" s="12">
        <v>141.23620099999999</v>
      </c>
      <c r="F724" s="20">
        <v>40.557696</v>
      </c>
      <c r="G724" s="12" t="s">
        <v>371</v>
      </c>
      <c r="P724" s="70"/>
    </row>
    <row r="725" spans="1:16" x14ac:dyDescent="0.55000000000000004">
      <c r="A725" s="26">
        <v>3802</v>
      </c>
      <c r="B725" s="26" t="s">
        <v>352</v>
      </c>
      <c r="C725" s="26" t="s">
        <v>1089</v>
      </c>
      <c r="D725" s="15" t="str">
        <f t="shared" si="11"/>
        <v>2</v>
      </c>
      <c r="E725" s="12">
        <v>141.24145200000001</v>
      </c>
      <c r="F725" s="20">
        <v>40.577984000000001</v>
      </c>
      <c r="G725" s="12" t="s">
        <v>371</v>
      </c>
      <c r="P725" s="70"/>
    </row>
    <row r="726" spans="1:16" x14ac:dyDescent="0.55000000000000004">
      <c r="A726" s="26">
        <v>3792</v>
      </c>
      <c r="B726" s="26" t="s">
        <v>351</v>
      </c>
      <c r="C726" s="26" t="s">
        <v>1088</v>
      </c>
      <c r="D726" s="15" t="str">
        <f t="shared" si="11"/>
        <v>2</v>
      </c>
      <c r="E726" s="12">
        <v>141.239349</v>
      </c>
      <c r="F726" s="20">
        <v>40.579362000000003</v>
      </c>
      <c r="G726" s="12" t="s">
        <v>371</v>
      </c>
      <c r="P726" s="70"/>
    </row>
    <row r="727" spans="1:16" x14ac:dyDescent="0.55000000000000004">
      <c r="A727" s="26">
        <v>3782</v>
      </c>
      <c r="B727" s="26" t="s">
        <v>350</v>
      </c>
      <c r="C727" s="26" t="s">
        <v>1087</v>
      </c>
      <c r="D727" s="15" t="str">
        <f t="shared" si="11"/>
        <v>2</v>
      </c>
      <c r="E727" s="12">
        <v>141.238992</v>
      </c>
      <c r="F727" s="20">
        <v>40.579631999999997</v>
      </c>
      <c r="G727" s="12" t="s">
        <v>371</v>
      </c>
      <c r="P727" s="70"/>
    </row>
    <row r="728" spans="1:16" x14ac:dyDescent="0.55000000000000004">
      <c r="A728" s="26">
        <v>3772</v>
      </c>
      <c r="B728" s="26" t="s">
        <v>349</v>
      </c>
      <c r="C728" s="26" t="s">
        <v>1086</v>
      </c>
      <c r="D728" s="15" t="str">
        <f t="shared" si="11"/>
        <v>2</v>
      </c>
      <c r="E728" s="12">
        <v>141.23779300000001</v>
      </c>
      <c r="F728" s="20">
        <v>40.590409999999999</v>
      </c>
      <c r="G728" s="12" t="s">
        <v>371</v>
      </c>
      <c r="P728" s="70"/>
    </row>
    <row r="729" spans="1:16" x14ac:dyDescent="0.55000000000000004">
      <c r="A729" s="26">
        <v>133</v>
      </c>
      <c r="B729" s="26" t="s">
        <v>14</v>
      </c>
      <c r="C729" s="26" t="s">
        <v>776</v>
      </c>
      <c r="D729" s="15" t="str">
        <f t="shared" si="11"/>
        <v>3</v>
      </c>
      <c r="E729" s="12">
        <v>141.25891300000001</v>
      </c>
      <c r="F729" s="20">
        <v>40.612372999999998</v>
      </c>
      <c r="G729" s="12" t="s">
        <v>382</v>
      </c>
      <c r="P729" s="70"/>
    </row>
    <row r="730" spans="1:16" x14ac:dyDescent="0.55000000000000004">
      <c r="A730" s="26">
        <v>1282</v>
      </c>
      <c r="B730" s="26" t="s">
        <v>101</v>
      </c>
      <c r="C730" s="26" t="s">
        <v>874</v>
      </c>
      <c r="D730" s="15" t="str">
        <f t="shared" si="11"/>
        <v>2</v>
      </c>
      <c r="E730" s="12">
        <v>141.21649500000001</v>
      </c>
      <c r="F730" s="20">
        <v>40.608908999999997</v>
      </c>
      <c r="G730" s="12" t="s">
        <v>382</v>
      </c>
      <c r="P730" s="70"/>
    </row>
    <row r="731" spans="1:16" x14ac:dyDescent="0.55000000000000004">
      <c r="A731" s="26">
        <v>1272</v>
      </c>
      <c r="B731" s="26" t="s">
        <v>100</v>
      </c>
      <c r="C731" s="26" t="s">
        <v>873</v>
      </c>
      <c r="D731" s="15" t="str">
        <f t="shared" si="11"/>
        <v>2</v>
      </c>
      <c r="E731" s="12">
        <v>141.218322</v>
      </c>
      <c r="F731" s="20">
        <v>40.606613000000003</v>
      </c>
      <c r="G731" s="12" t="s">
        <v>382</v>
      </c>
      <c r="P731" s="70"/>
    </row>
    <row r="732" spans="1:16" x14ac:dyDescent="0.55000000000000004">
      <c r="A732" s="26">
        <v>1262</v>
      </c>
      <c r="B732" s="26" t="s">
        <v>99</v>
      </c>
      <c r="C732" s="26" t="s">
        <v>872</v>
      </c>
      <c r="D732" s="15" t="str">
        <f t="shared" si="11"/>
        <v>2</v>
      </c>
      <c r="E732" s="12">
        <v>141.215372</v>
      </c>
      <c r="F732" s="20">
        <v>40.604495999999997</v>
      </c>
      <c r="G732" s="12" t="s">
        <v>382</v>
      </c>
      <c r="P732" s="70"/>
    </row>
    <row r="733" spans="1:16" x14ac:dyDescent="0.55000000000000004">
      <c r="A733" s="26">
        <v>1252</v>
      </c>
      <c r="B733" s="26" t="s">
        <v>98</v>
      </c>
      <c r="C733" s="26" t="s">
        <v>1103</v>
      </c>
      <c r="D733" s="15" t="str">
        <f t="shared" si="11"/>
        <v>2</v>
      </c>
      <c r="E733" s="12">
        <v>141.212728</v>
      </c>
      <c r="F733" s="20">
        <v>40.603307000000001</v>
      </c>
      <c r="G733" s="12" t="s">
        <v>382</v>
      </c>
      <c r="P733" s="70"/>
    </row>
    <row r="734" spans="1:16" x14ac:dyDescent="0.55000000000000004">
      <c r="A734" s="26">
        <v>1242</v>
      </c>
      <c r="B734" s="26" t="s">
        <v>97</v>
      </c>
      <c r="C734" s="26" t="s">
        <v>870</v>
      </c>
      <c r="D734" s="15" t="str">
        <f t="shared" si="11"/>
        <v>2</v>
      </c>
      <c r="E734" s="12">
        <v>141.21048500000001</v>
      </c>
      <c r="F734" s="20">
        <v>40.602311999999998</v>
      </c>
      <c r="G734" s="12" t="s">
        <v>382</v>
      </c>
      <c r="P734" s="70"/>
    </row>
    <row r="735" spans="1:16" x14ac:dyDescent="0.55000000000000004">
      <c r="A735" s="26">
        <v>1232</v>
      </c>
      <c r="B735" s="26" t="s">
        <v>372</v>
      </c>
      <c r="C735" s="26" t="s">
        <v>869</v>
      </c>
      <c r="D735" s="15" t="str">
        <f t="shared" si="11"/>
        <v>2</v>
      </c>
      <c r="E735" s="12">
        <v>141.207481</v>
      </c>
      <c r="F735" s="20">
        <v>40.600959000000003</v>
      </c>
      <c r="G735" s="12" t="s">
        <v>382</v>
      </c>
      <c r="P735" s="70"/>
    </row>
    <row r="736" spans="1:16" x14ac:dyDescent="0.55000000000000004">
      <c r="A736" s="26">
        <v>4031</v>
      </c>
      <c r="B736" s="26" t="s">
        <v>373</v>
      </c>
      <c r="C736" s="26" t="s">
        <v>1104</v>
      </c>
      <c r="D736" s="15" t="str">
        <f t="shared" si="11"/>
        <v>1</v>
      </c>
      <c r="E736" s="12">
        <v>141.20334</v>
      </c>
      <c r="F736" s="20">
        <v>40.597940999999999</v>
      </c>
      <c r="G736" s="12" t="s">
        <v>382</v>
      </c>
      <c r="P736" s="70"/>
    </row>
    <row r="737" spans="1:16" x14ac:dyDescent="0.55000000000000004">
      <c r="A737" s="26">
        <v>4041</v>
      </c>
      <c r="B737" s="26" t="s">
        <v>374</v>
      </c>
      <c r="C737" s="26" t="s">
        <v>1105</v>
      </c>
      <c r="D737" s="15" t="str">
        <f t="shared" si="11"/>
        <v>1</v>
      </c>
      <c r="E737" s="12">
        <v>141.18825000000001</v>
      </c>
      <c r="F737" s="20">
        <v>40.593938999999999</v>
      </c>
      <c r="G737" s="12" t="s">
        <v>382</v>
      </c>
      <c r="P737" s="70"/>
    </row>
    <row r="738" spans="1:16" x14ac:dyDescent="0.55000000000000004">
      <c r="A738" s="26">
        <v>4051</v>
      </c>
      <c r="B738" s="26" t="s">
        <v>375</v>
      </c>
      <c r="C738" s="26" t="s">
        <v>1742</v>
      </c>
      <c r="D738" s="15" t="str">
        <f t="shared" si="11"/>
        <v>1</v>
      </c>
      <c r="E738" s="12">
        <v>141.18340900000001</v>
      </c>
      <c r="F738" s="20">
        <v>40.596080999999998</v>
      </c>
      <c r="G738" s="12" t="s">
        <v>382</v>
      </c>
      <c r="P738" s="70"/>
    </row>
    <row r="739" spans="1:16" x14ac:dyDescent="0.55000000000000004">
      <c r="A739" s="26">
        <v>4061</v>
      </c>
      <c r="B739" s="26" t="s">
        <v>376</v>
      </c>
      <c r="C739" s="26" t="s">
        <v>1743</v>
      </c>
      <c r="D739" s="15" t="str">
        <f t="shared" si="11"/>
        <v>1</v>
      </c>
      <c r="E739" s="12">
        <v>141.17945399999999</v>
      </c>
      <c r="F739" s="20">
        <v>40.596449999999997</v>
      </c>
      <c r="G739" s="12" t="s">
        <v>382</v>
      </c>
      <c r="P739" s="70"/>
    </row>
    <row r="740" spans="1:16" x14ac:dyDescent="0.55000000000000004">
      <c r="A740" s="26">
        <v>4071</v>
      </c>
      <c r="B740" s="26" t="s">
        <v>377</v>
      </c>
      <c r="C740" s="26" t="s">
        <v>1106</v>
      </c>
      <c r="D740" s="15" t="str">
        <f t="shared" si="11"/>
        <v>1</v>
      </c>
      <c r="E740" s="12">
        <v>141.176434</v>
      </c>
      <c r="F740" s="20">
        <v>40.592685000000003</v>
      </c>
      <c r="G740" s="12" t="s">
        <v>382</v>
      </c>
      <c r="P740" s="70"/>
    </row>
    <row r="741" spans="1:16" x14ac:dyDescent="0.55000000000000004">
      <c r="A741" s="26">
        <v>4081</v>
      </c>
      <c r="B741" s="26" t="s">
        <v>378</v>
      </c>
      <c r="C741" s="26" t="s">
        <v>1107</v>
      </c>
      <c r="D741" s="15" t="str">
        <f t="shared" si="11"/>
        <v>1</v>
      </c>
      <c r="E741" s="12">
        <v>141.175016</v>
      </c>
      <c r="F741" s="20">
        <v>40.589204000000002</v>
      </c>
      <c r="G741" s="12" t="s">
        <v>382</v>
      </c>
      <c r="P741" s="70"/>
    </row>
    <row r="742" spans="1:16" x14ac:dyDescent="0.55000000000000004">
      <c r="A742" s="26">
        <v>4091</v>
      </c>
      <c r="B742" s="26" t="s">
        <v>379</v>
      </c>
      <c r="C742" s="26" t="s">
        <v>1108</v>
      </c>
      <c r="D742" s="15" t="str">
        <f t="shared" si="11"/>
        <v>1</v>
      </c>
      <c r="E742" s="12">
        <v>141.16871499999999</v>
      </c>
      <c r="F742" s="20">
        <v>40.58681</v>
      </c>
      <c r="G742" s="12" t="s">
        <v>382</v>
      </c>
      <c r="P742" s="70"/>
    </row>
    <row r="743" spans="1:16" x14ac:dyDescent="0.55000000000000004">
      <c r="A743" s="26">
        <v>4101</v>
      </c>
      <c r="B743" s="26" t="s">
        <v>380</v>
      </c>
      <c r="C743" s="26" t="s">
        <v>1109</v>
      </c>
      <c r="D743" s="15" t="str">
        <f t="shared" si="11"/>
        <v>1</v>
      </c>
      <c r="E743" s="12">
        <v>141.15931399999999</v>
      </c>
      <c r="F743" s="20">
        <v>40.584648999999999</v>
      </c>
      <c r="G743" s="12" t="s">
        <v>382</v>
      </c>
      <c r="P743" s="70"/>
    </row>
    <row r="744" spans="1:16" x14ac:dyDescent="0.55000000000000004">
      <c r="A744" s="26">
        <v>4111</v>
      </c>
      <c r="B744" s="26" t="s">
        <v>381</v>
      </c>
      <c r="C744" s="26" t="s">
        <v>1744</v>
      </c>
      <c r="D744" s="15" t="str">
        <f t="shared" si="11"/>
        <v>1</v>
      </c>
      <c r="E744" s="12">
        <v>141.15518800000001</v>
      </c>
      <c r="F744" s="20">
        <v>40.583300999999999</v>
      </c>
      <c r="G744" s="12" t="s">
        <v>382</v>
      </c>
      <c r="P744" s="70"/>
    </row>
    <row r="745" spans="1:16" x14ac:dyDescent="0.55000000000000004">
      <c r="A745" s="26">
        <v>2593</v>
      </c>
      <c r="B745" s="26" t="s">
        <v>223</v>
      </c>
      <c r="C745" s="26" t="s">
        <v>984</v>
      </c>
      <c r="D745" s="15" t="str">
        <f t="shared" si="11"/>
        <v>3</v>
      </c>
      <c r="E745" s="12">
        <v>141.134547</v>
      </c>
      <c r="F745" s="20">
        <v>40.587712000000003</v>
      </c>
      <c r="G745" s="12" t="s">
        <v>1851</v>
      </c>
      <c r="P745" s="70"/>
    </row>
    <row r="746" spans="1:16" x14ac:dyDescent="0.55000000000000004">
      <c r="A746" s="26">
        <v>2594</v>
      </c>
      <c r="B746" s="26" t="s">
        <v>223</v>
      </c>
      <c r="C746" s="26" t="s">
        <v>984</v>
      </c>
      <c r="D746" s="15" t="str">
        <f t="shared" si="11"/>
        <v>4</v>
      </c>
      <c r="E746" s="12">
        <v>141.13437500000001</v>
      </c>
      <c r="F746" s="20">
        <v>40.587854999999998</v>
      </c>
      <c r="G746" s="12" t="s">
        <v>383</v>
      </c>
      <c r="P746" s="70"/>
    </row>
    <row r="747" spans="1:16" x14ac:dyDescent="0.55000000000000004">
      <c r="A747" s="26">
        <v>4112</v>
      </c>
      <c r="B747" s="26" t="s">
        <v>381</v>
      </c>
      <c r="C747" s="26" t="s">
        <v>1744</v>
      </c>
      <c r="D747" s="15" t="str">
        <f t="shared" si="11"/>
        <v>2</v>
      </c>
      <c r="E747" s="12">
        <v>141.15506600000001</v>
      </c>
      <c r="F747" s="20">
        <v>40.583376999999999</v>
      </c>
      <c r="G747" s="12" t="s">
        <v>383</v>
      </c>
      <c r="P747" s="70"/>
    </row>
    <row r="748" spans="1:16" x14ac:dyDescent="0.55000000000000004">
      <c r="A748" s="26">
        <v>4102</v>
      </c>
      <c r="B748" s="26" t="s">
        <v>380</v>
      </c>
      <c r="C748" s="26" t="s">
        <v>1109</v>
      </c>
      <c r="D748" s="15" t="str">
        <f t="shared" si="11"/>
        <v>2</v>
      </c>
      <c r="E748" s="12">
        <v>141.159336</v>
      </c>
      <c r="F748" s="20">
        <v>40.58475</v>
      </c>
      <c r="G748" s="12" t="s">
        <v>1384</v>
      </c>
      <c r="P748" s="70"/>
    </row>
    <row r="749" spans="1:16" x14ac:dyDescent="0.55000000000000004">
      <c r="A749" s="26">
        <v>4092</v>
      </c>
      <c r="B749" s="26" t="s">
        <v>379</v>
      </c>
      <c r="C749" s="26" t="s">
        <v>1108</v>
      </c>
      <c r="D749" s="15" t="str">
        <f t="shared" si="11"/>
        <v>2</v>
      </c>
      <c r="E749" s="12">
        <v>141.16867500000001</v>
      </c>
      <c r="F749" s="20">
        <v>40.586880000000001</v>
      </c>
      <c r="G749" s="12" t="s">
        <v>383</v>
      </c>
      <c r="P749" s="70"/>
    </row>
    <row r="750" spans="1:16" x14ac:dyDescent="0.55000000000000004">
      <c r="A750" s="26">
        <v>4082</v>
      </c>
      <c r="B750" s="26" t="s">
        <v>378</v>
      </c>
      <c r="C750" s="26" t="s">
        <v>1107</v>
      </c>
      <c r="D750" s="15" t="str">
        <f t="shared" si="11"/>
        <v>2</v>
      </c>
      <c r="E750" s="12">
        <v>141.17494099999999</v>
      </c>
      <c r="F750" s="20">
        <v>40.589239999999997</v>
      </c>
      <c r="G750" s="12" t="s">
        <v>383</v>
      </c>
      <c r="P750" s="70"/>
    </row>
    <row r="751" spans="1:16" x14ac:dyDescent="0.55000000000000004">
      <c r="A751" s="26">
        <v>4072</v>
      </c>
      <c r="B751" s="26" t="s">
        <v>377</v>
      </c>
      <c r="C751" s="26" t="s">
        <v>1106</v>
      </c>
      <c r="D751" s="15" t="str">
        <f t="shared" si="11"/>
        <v>2</v>
      </c>
      <c r="E751" s="12">
        <v>141.176208</v>
      </c>
      <c r="F751" s="20">
        <v>40.592604000000001</v>
      </c>
      <c r="G751" s="12" t="s">
        <v>383</v>
      </c>
      <c r="P751" s="70"/>
    </row>
    <row r="752" spans="1:16" x14ac:dyDescent="0.55000000000000004">
      <c r="A752" s="26">
        <v>4062</v>
      </c>
      <c r="B752" s="26" t="s">
        <v>376</v>
      </c>
      <c r="C752" s="26" t="s">
        <v>1743</v>
      </c>
      <c r="D752" s="15" t="str">
        <f t="shared" si="11"/>
        <v>2</v>
      </c>
      <c r="E752" s="12">
        <v>141.17952099999999</v>
      </c>
      <c r="F752" s="20">
        <v>40.596532000000003</v>
      </c>
      <c r="G752" s="12" t="s">
        <v>383</v>
      </c>
      <c r="P752" s="70"/>
    </row>
    <row r="753" spans="1:16" x14ac:dyDescent="0.55000000000000004">
      <c r="A753" s="26">
        <v>4052</v>
      </c>
      <c r="B753" s="26" t="s">
        <v>375</v>
      </c>
      <c r="C753" s="26" t="s">
        <v>1742</v>
      </c>
      <c r="D753" s="15" t="str">
        <f t="shared" si="11"/>
        <v>2</v>
      </c>
      <c r="E753" s="12">
        <v>141.18344300000001</v>
      </c>
      <c r="F753" s="20">
        <v>40.596144000000002</v>
      </c>
      <c r="G753" s="12" t="s">
        <v>383</v>
      </c>
      <c r="P753" s="70"/>
    </row>
    <row r="754" spans="1:16" x14ac:dyDescent="0.55000000000000004">
      <c r="A754" s="26">
        <v>4042</v>
      </c>
      <c r="B754" s="26" t="s">
        <v>374</v>
      </c>
      <c r="C754" s="26" t="s">
        <v>1105</v>
      </c>
      <c r="D754" s="15" t="str">
        <f t="shared" si="11"/>
        <v>2</v>
      </c>
      <c r="E754" s="12">
        <v>141.18815900000001</v>
      </c>
      <c r="F754" s="20">
        <v>40.594065000000001</v>
      </c>
      <c r="G754" s="12" t="s">
        <v>383</v>
      </c>
      <c r="P754" s="70"/>
    </row>
    <row r="755" spans="1:16" x14ac:dyDescent="0.55000000000000004">
      <c r="A755" s="26">
        <v>4032</v>
      </c>
      <c r="B755" s="26" t="s">
        <v>373</v>
      </c>
      <c r="C755" s="26" t="s">
        <v>1104</v>
      </c>
      <c r="D755" s="15" t="str">
        <f t="shared" si="11"/>
        <v>2</v>
      </c>
      <c r="E755" s="12">
        <v>141.203394</v>
      </c>
      <c r="F755" s="20">
        <v>40.598070999999997</v>
      </c>
      <c r="G755" s="12" t="s">
        <v>1384</v>
      </c>
      <c r="P755" s="70"/>
    </row>
    <row r="756" spans="1:16" x14ac:dyDescent="0.55000000000000004">
      <c r="A756" s="26">
        <v>1714</v>
      </c>
      <c r="B756" s="26" t="s">
        <v>139</v>
      </c>
      <c r="C756" s="26" t="s">
        <v>905</v>
      </c>
      <c r="D756" s="15" t="str">
        <f t="shared" si="11"/>
        <v>4</v>
      </c>
      <c r="E756" s="12">
        <v>141.15744699999999</v>
      </c>
      <c r="F756" s="20">
        <v>40.745885000000001</v>
      </c>
      <c r="G756" s="12" t="s">
        <v>393</v>
      </c>
      <c r="P756" s="70"/>
    </row>
    <row r="757" spans="1:16" x14ac:dyDescent="0.55000000000000004">
      <c r="A757" s="26">
        <v>3102</v>
      </c>
      <c r="B757" s="26" t="s">
        <v>1720</v>
      </c>
      <c r="C757" s="26" t="s">
        <v>1110</v>
      </c>
      <c r="D757" s="15" t="str">
        <f t="shared" si="11"/>
        <v>2</v>
      </c>
      <c r="E757" s="12">
        <v>141.162227</v>
      </c>
      <c r="F757" s="20">
        <v>40.746304000000002</v>
      </c>
      <c r="G757" s="12" t="s">
        <v>393</v>
      </c>
      <c r="P757" s="70"/>
    </row>
    <row r="758" spans="1:16" x14ac:dyDescent="0.55000000000000004">
      <c r="A758" s="26">
        <v>3092</v>
      </c>
      <c r="B758" s="26" t="s">
        <v>257</v>
      </c>
      <c r="C758" s="26" t="s">
        <v>1027</v>
      </c>
      <c r="D758" s="15" t="str">
        <f t="shared" si="11"/>
        <v>2</v>
      </c>
      <c r="E758" s="12">
        <v>141.163724</v>
      </c>
      <c r="F758" s="20">
        <v>40.742991000000004</v>
      </c>
      <c r="G758" s="12" t="s">
        <v>393</v>
      </c>
      <c r="P758" s="70"/>
    </row>
    <row r="759" spans="1:16" x14ac:dyDescent="0.55000000000000004">
      <c r="A759" s="26">
        <v>3082</v>
      </c>
      <c r="B759" s="26" t="s">
        <v>256</v>
      </c>
      <c r="C759" s="26" t="s">
        <v>1719</v>
      </c>
      <c r="D759" s="15" t="str">
        <f t="shared" si="11"/>
        <v>2</v>
      </c>
      <c r="E759" s="12">
        <v>141.16858099999999</v>
      </c>
      <c r="F759" s="20">
        <v>40.742204999999998</v>
      </c>
      <c r="G759" s="12" t="s">
        <v>393</v>
      </c>
      <c r="P759" s="70"/>
    </row>
    <row r="760" spans="1:16" x14ac:dyDescent="0.55000000000000004">
      <c r="A760" s="26">
        <v>3072</v>
      </c>
      <c r="B760" s="26" t="s">
        <v>255</v>
      </c>
      <c r="C760" s="26" t="s">
        <v>1026</v>
      </c>
      <c r="D760" s="15" t="str">
        <f t="shared" si="11"/>
        <v>2</v>
      </c>
      <c r="E760" s="12">
        <v>141.17117500000001</v>
      </c>
      <c r="F760" s="20">
        <v>40.741771999999997</v>
      </c>
      <c r="G760" s="12" t="s">
        <v>393</v>
      </c>
      <c r="P760" s="70"/>
    </row>
    <row r="761" spans="1:16" x14ac:dyDescent="0.55000000000000004">
      <c r="A761" s="26">
        <v>3062</v>
      </c>
      <c r="B761" s="26" t="s">
        <v>254</v>
      </c>
      <c r="C761" s="26" t="s">
        <v>1025</v>
      </c>
      <c r="D761" s="15" t="str">
        <f t="shared" si="11"/>
        <v>2</v>
      </c>
      <c r="E761" s="12">
        <v>141.175434</v>
      </c>
      <c r="F761" s="20">
        <v>40.747407000000003</v>
      </c>
      <c r="G761" s="12" t="s">
        <v>393</v>
      </c>
      <c r="P761" s="70"/>
    </row>
    <row r="762" spans="1:16" x14ac:dyDescent="0.55000000000000004">
      <c r="A762" s="26">
        <v>3052</v>
      </c>
      <c r="B762" s="26" t="s">
        <v>253</v>
      </c>
      <c r="C762" s="26" t="s">
        <v>1024</v>
      </c>
      <c r="D762" s="15" t="str">
        <f t="shared" si="11"/>
        <v>2</v>
      </c>
      <c r="E762" s="12">
        <v>141.178481</v>
      </c>
      <c r="F762" s="20">
        <v>40.747045</v>
      </c>
      <c r="G762" s="12" t="s">
        <v>393</v>
      </c>
      <c r="P762" s="70"/>
    </row>
    <row r="763" spans="1:16" x14ac:dyDescent="0.55000000000000004">
      <c r="A763" s="26">
        <v>3042</v>
      </c>
      <c r="B763" s="26" t="s">
        <v>252</v>
      </c>
      <c r="C763" s="26" t="s">
        <v>1023</v>
      </c>
      <c r="D763" s="15" t="str">
        <f t="shared" si="11"/>
        <v>2</v>
      </c>
      <c r="E763" s="12">
        <v>141.18078299999999</v>
      </c>
      <c r="F763" s="20">
        <v>40.747971</v>
      </c>
      <c r="G763" s="12" t="s">
        <v>393</v>
      </c>
      <c r="P763" s="70"/>
    </row>
    <row r="764" spans="1:16" x14ac:dyDescent="0.55000000000000004">
      <c r="A764" s="26">
        <v>3032</v>
      </c>
      <c r="B764" s="26" t="s">
        <v>251</v>
      </c>
      <c r="C764" s="26" t="s">
        <v>1022</v>
      </c>
      <c r="D764" s="15" t="str">
        <f t="shared" si="11"/>
        <v>2</v>
      </c>
      <c r="E764" s="12">
        <v>141.183717</v>
      </c>
      <c r="F764" s="20">
        <v>40.753397999999997</v>
      </c>
      <c r="G764" s="12" t="s">
        <v>393</v>
      </c>
      <c r="P764" s="70"/>
    </row>
    <row r="765" spans="1:16" x14ac:dyDescent="0.55000000000000004">
      <c r="A765" s="26">
        <v>3022</v>
      </c>
      <c r="B765" s="26" t="s">
        <v>384</v>
      </c>
      <c r="C765" s="26" t="s">
        <v>1021</v>
      </c>
      <c r="D765" s="15" t="str">
        <f t="shared" si="11"/>
        <v>2</v>
      </c>
      <c r="E765" s="12">
        <v>141.18318600000001</v>
      </c>
      <c r="F765" s="20">
        <v>40.756546</v>
      </c>
      <c r="G765" s="12" t="s">
        <v>393</v>
      </c>
      <c r="P765" s="70"/>
    </row>
    <row r="766" spans="1:16" x14ac:dyDescent="0.55000000000000004">
      <c r="A766" s="26">
        <v>3012</v>
      </c>
      <c r="B766" s="26" t="s">
        <v>1717</v>
      </c>
      <c r="C766" s="26" t="s">
        <v>1111</v>
      </c>
      <c r="D766" s="15" t="str">
        <f t="shared" si="11"/>
        <v>2</v>
      </c>
      <c r="E766" s="12">
        <v>141.182424</v>
      </c>
      <c r="F766" s="20">
        <v>40.760396999999998</v>
      </c>
      <c r="G766" s="12" t="s">
        <v>393</v>
      </c>
      <c r="P766" s="70"/>
    </row>
    <row r="767" spans="1:16" x14ac:dyDescent="0.55000000000000004">
      <c r="A767" s="26">
        <v>3002</v>
      </c>
      <c r="B767" s="26" t="s">
        <v>250</v>
      </c>
      <c r="C767" s="26" t="s">
        <v>1020</v>
      </c>
      <c r="D767" s="15" t="str">
        <f t="shared" si="11"/>
        <v>2</v>
      </c>
      <c r="E767" s="12">
        <v>141.18516</v>
      </c>
      <c r="F767" s="20">
        <v>40.761254000000001</v>
      </c>
      <c r="G767" s="12" t="s">
        <v>393</v>
      </c>
      <c r="P767" s="70"/>
    </row>
    <row r="768" spans="1:16" x14ac:dyDescent="0.55000000000000004">
      <c r="A768" s="26">
        <v>2992</v>
      </c>
      <c r="B768" s="26" t="s">
        <v>249</v>
      </c>
      <c r="C768" s="26" t="s">
        <v>1019</v>
      </c>
      <c r="D768" s="15" t="str">
        <f t="shared" si="11"/>
        <v>2</v>
      </c>
      <c r="E768" s="12">
        <v>141.19387699999999</v>
      </c>
      <c r="F768" s="20">
        <v>40.769263000000002</v>
      </c>
      <c r="G768" s="12" t="s">
        <v>393</v>
      </c>
      <c r="P768" s="70"/>
    </row>
    <row r="769" spans="1:16" x14ac:dyDescent="0.55000000000000004">
      <c r="A769" s="26">
        <v>2982</v>
      </c>
      <c r="B769" s="26" t="s">
        <v>385</v>
      </c>
      <c r="C769" s="26" t="s">
        <v>1018</v>
      </c>
      <c r="D769" s="15" t="str">
        <f t="shared" si="11"/>
        <v>2</v>
      </c>
      <c r="E769" s="12">
        <v>141.20361399999999</v>
      </c>
      <c r="F769" s="20">
        <v>40.772224999999999</v>
      </c>
      <c r="G769" s="12" t="s">
        <v>393</v>
      </c>
      <c r="P769" s="70"/>
    </row>
    <row r="770" spans="1:16" x14ac:dyDescent="0.55000000000000004">
      <c r="A770" s="26">
        <v>2972</v>
      </c>
      <c r="B770" s="26" t="s">
        <v>248</v>
      </c>
      <c r="C770" s="26" t="s">
        <v>1017</v>
      </c>
      <c r="D770" s="15" t="str">
        <f t="shared" si="11"/>
        <v>2</v>
      </c>
      <c r="E770" s="12">
        <v>141.21028699999999</v>
      </c>
      <c r="F770" s="20">
        <v>40.777797999999997</v>
      </c>
      <c r="G770" s="12" t="s">
        <v>393</v>
      </c>
      <c r="P770" s="70"/>
    </row>
    <row r="771" spans="1:16" x14ac:dyDescent="0.55000000000000004">
      <c r="A771" s="26">
        <v>2962</v>
      </c>
      <c r="B771" s="26" t="s">
        <v>246</v>
      </c>
      <c r="C771" s="26" t="s">
        <v>1016</v>
      </c>
      <c r="D771" s="15" t="str">
        <f t="shared" ref="D771:D834" si="12">RIGHT(A771,1)</f>
        <v>2</v>
      </c>
      <c r="E771" s="12">
        <v>141.21279799999999</v>
      </c>
      <c r="F771" s="20">
        <v>40.780133999999997</v>
      </c>
      <c r="G771" s="12" t="s">
        <v>393</v>
      </c>
      <c r="P771" s="70"/>
    </row>
    <row r="772" spans="1:16" x14ac:dyDescent="0.55000000000000004">
      <c r="A772" s="26">
        <v>4121</v>
      </c>
      <c r="B772" s="26" t="s">
        <v>386</v>
      </c>
      <c r="C772" s="26" t="s">
        <v>1112</v>
      </c>
      <c r="D772" s="15" t="str">
        <f t="shared" si="12"/>
        <v>1</v>
      </c>
      <c r="E772" s="12">
        <v>141.21627899999999</v>
      </c>
      <c r="F772" s="20">
        <v>40.779888</v>
      </c>
      <c r="G772" s="12" t="s">
        <v>393</v>
      </c>
      <c r="P772" s="70"/>
    </row>
    <row r="773" spans="1:16" x14ac:dyDescent="0.55000000000000004">
      <c r="A773" s="26">
        <v>4131</v>
      </c>
      <c r="B773" s="26" t="s">
        <v>387</v>
      </c>
      <c r="C773" s="26" t="s">
        <v>1745</v>
      </c>
      <c r="D773" s="15" t="str">
        <f t="shared" si="12"/>
        <v>1</v>
      </c>
      <c r="E773" s="12">
        <v>141.21521200000001</v>
      </c>
      <c r="F773" s="20">
        <v>40.777126000000003</v>
      </c>
      <c r="G773" s="12" t="s">
        <v>393</v>
      </c>
      <c r="P773" s="70"/>
    </row>
    <row r="774" spans="1:16" x14ac:dyDescent="0.55000000000000004">
      <c r="A774" s="26">
        <v>4141</v>
      </c>
      <c r="B774" s="26" t="s">
        <v>1546</v>
      </c>
      <c r="C774" s="26" t="s">
        <v>1113</v>
      </c>
      <c r="D774" s="15" t="str">
        <f t="shared" si="12"/>
        <v>1</v>
      </c>
      <c r="E774" s="12">
        <v>141.217668</v>
      </c>
      <c r="F774" s="20">
        <v>40.778872</v>
      </c>
      <c r="G774" s="12" t="s">
        <v>393</v>
      </c>
      <c r="P774" s="70"/>
    </row>
    <row r="775" spans="1:16" x14ac:dyDescent="0.55000000000000004">
      <c r="A775" s="26">
        <v>4151</v>
      </c>
      <c r="B775" s="26" t="s">
        <v>1746</v>
      </c>
      <c r="C775" s="26" t="s">
        <v>1114</v>
      </c>
      <c r="D775" s="15" t="str">
        <f t="shared" si="12"/>
        <v>1</v>
      </c>
      <c r="E775" s="12">
        <v>141.22492700000001</v>
      </c>
      <c r="F775" s="20">
        <v>40.781087999999997</v>
      </c>
      <c r="G775" s="12" t="s">
        <v>393</v>
      </c>
      <c r="P775" s="70"/>
    </row>
    <row r="776" spans="1:16" x14ac:dyDescent="0.55000000000000004">
      <c r="A776" s="26">
        <v>4161</v>
      </c>
      <c r="B776" s="26" t="s">
        <v>388</v>
      </c>
      <c r="C776" s="26" t="s">
        <v>1115</v>
      </c>
      <c r="D776" s="15" t="str">
        <f t="shared" si="12"/>
        <v>1</v>
      </c>
      <c r="E776" s="12">
        <v>141.22674499999999</v>
      </c>
      <c r="F776" s="20">
        <v>40.782001999999999</v>
      </c>
      <c r="G776" s="12" t="s">
        <v>393</v>
      </c>
      <c r="P776" s="70"/>
    </row>
    <row r="777" spans="1:16" x14ac:dyDescent="0.55000000000000004">
      <c r="A777" s="26">
        <v>4171</v>
      </c>
      <c r="B777" s="26" t="s">
        <v>389</v>
      </c>
      <c r="C777" s="26" t="s">
        <v>1747</v>
      </c>
      <c r="D777" s="15" t="str">
        <f t="shared" si="12"/>
        <v>1</v>
      </c>
      <c r="E777" s="12">
        <v>141.235232</v>
      </c>
      <c r="F777" s="20">
        <v>40.780059000000001</v>
      </c>
      <c r="G777" s="12" t="s">
        <v>393</v>
      </c>
      <c r="P777" s="70"/>
    </row>
    <row r="778" spans="1:16" x14ac:dyDescent="0.55000000000000004">
      <c r="A778" s="26">
        <v>4181</v>
      </c>
      <c r="B778" s="26" t="s">
        <v>390</v>
      </c>
      <c r="C778" s="26" t="s">
        <v>1116</v>
      </c>
      <c r="D778" s="15" t="str">
        <f t="shared" si="12"/>
        <v>1</v>
      </c>
      <c r="E778" s="12">
        <v>141.238348</v>
      </c>
      <c r="F778" s="20">
        <v>40.779507000000002</v>
      </c>
      <c r="G778" s="12" t="s">
        <v>393</v>
      </c>
      <c r="P778" s="70"/>
    </row>
    <row r="779" spans="1:16" x14ac:dyDescent="0.55000000000000004">
      <c r="A779" s="26">
        <v>4191</v>
      </c>
      <c r="B779" s="26" t="s">
        <v>391</v>
      </c>
      <c r="C779" s="26" t="s">
        <v>1117</v>
      </c>
      <c r="D779" s="15" t="str">
        <f t="shared" si="12"/>
        <v>1</v>
      </c>
      <c r="E779" s="12">
        <v>141.25012899999999</v>
      </c>
      <c r="F779" s="20">
        <v>40.779226000000001</v>
      </c>
      <c r="G779" s="12" t="s">
        <v>393</v>
      </c>
      <c r="P779" s="70"/>
    </row>
    <row r="780" spans="1:16" x14ac:dyDescent="0.55000000000000004">
      <c r="A780" s="26">
        <v>4201</v>
      </c>
      <c r="B780" s="26" t="s">
        <v>392</v>
      </c>
      <c r="C780" s="26" t="s">
        <v>1118</v>
      </c>
      <c r="D780" s="15" t="str">
        <f t="shared" si="12"/>
        <v>1</v>
      </c>
      <c r="E780" s="12">
        <v>141.27489299999999</v>
      </c>
      <c r="F780" s="20">
        <v>40.776848999999999</v>
      </c>
      <c r="G780" s="12" t="s">
        <v>393</v>
      </c>
      <c r="P780" s="70"/>
    </row>
    <row r="781" spans="1:16" x14ac:dyDescent="0.55000000000000004">
      <c r="A781" s="26">
        <v>3663</v>
      </c>
      <c r="B781" s="26" t="s">
        <v>335</v>
      </c>
      <c r="C781" s="26" t="s">
        <v>1076</v>
      </c>
      <c r="D781" s="15" t="str">
        <f t="shared" si="12"/>
        <v>3</v>
      </c>
      <c r="E781" s="12">
        <v>141.27750900000001</v>
      </c>
      <c r="F781" s="20">
        <v>40.775858999999997</v>
      </c>
      <c r="G781" s="12" t="s">
        <v>1833</v>
      </c>
      <c r="P781" s="70"/>
    </row>
    <row r="782" spans="1:16" x14ac:dyDescent="0.55000000000000004">
      <c r="A782" s="26">
        <v>3664</v>
      </c>
      <c r="B782" s="26" t="s">
        <v>335</v>
      </c>
      <c r="C782" s="26" t="s">
        <v>1076</v>
      </c>
      <c r="D782" s="15" t="str">
        <f t="shared" si="12"/>
        <v>4</v>
      </c>
      <c r="E782" s="12">
        <v>141.27748199999999</v>
      </c>
      <c r="F782" s="20">
        <v>40.775770000000001</v>
      </c>
      <c r="G782" s="12" t="s">
        <v>394</v>
      </c>
      <c r="P782" s="70"/>
    </row>
    <row r="783" spans="1:16" x14ac:dyDescent="0.55000000000000004">
      <c r="A783" s="26">
        <v>4202</v>
      </c>
      <c r="B783" s="26" t="s">
        <v>392</v>
      </c>
      <c r="C783" s="26" t="s">
        <v>1118</v>
      </c>
      <c r="D783" s="15" t="str">
        <f t="shared" si="12"/>
        <v>2</v>
      </c>
      <c r="E783" s="12">
        <v>141.274958</v>
      </c>
      <c r="F783" s="20">
        <v>40.776752000000002</v>
      </c>
      <c r="G783" s="12" t="s">
        <v>394</v>
      </c>
      <c r="P783" s="70"/>
    </row>
    <row r="784" spans="1:16" x14ac:dyDescent="0.55000000000000004">
      <c r="A784" s="26">
        <v>4192</v>
      </c>
      <c r="B784" s="26" t="s">
        <v>391</v>
      </c>
      <c r="C784" s="26" t="s">
        <v>1117</v>
      </c>
      <c r="D784" s="15" t="str">
        <f t="shared" si="12"/>
        <v>2</v>
      </c>
      <c r="E784" s="12">
        <v>141.25012899999999</v>
      </c>
      <c r="F784" s="20">
        <v>40.779119999999999</v>
      </c>
      <c r="G784" s="12" t="s">
        <v>394</v>
      </c>
      <c r="P784" s="70"/>
    </row>
    <row r="785" spans="1:16" x14ac:dyDescent="0.55000000000000004">
      <c r="A785" s="26">
        <v>4182</v>
      </c>
      <c r="B785" s="26" t="s">
        <v>390</v>
      </c>
      <c r="C785" s="26" t="s">
        <v>1116</v>
      </c>
      <c r="D785" s="15" t="str">
        <f t="shared" si="12"/>
        <v>2</v>
      </c>
      <c r="E785" s="12">
        <v>141.238933</v>
      </c>
      <c r="F785" s="20">
        <v>40.77919</v>
      </c>
      <c r="G785" s="12" t="s">
        <v>394</v>
      </c>
      <c r="P785" s="70"/>
    </row>
    <row r="786" spans="1:16" x14ac:dyDescent="0.55000000000000004">
      <c r="A786" s="26">
        <v>4172</v>
      </c>
      <c r="B786" s="26" t="s">
        <v>389</v>
      </c>
      <c r="C786" s="26" t="s">
        <v>1747</v>
      </c>
      <c r="D786" s="15" t="str">
        <f t="shared" si="12"/>
        <v>2</v>
      </c>
      <c r="E786" s="12">
        <v>141.23529099999999</v>
      </c>
      <c r="F786" s="20">
        <v>40.779969999999999</v>
      </c>
      <c r="G786" s="12" t="s">
        <v>394</v>
      </c>
      <c r="P786" s="70"/>
    </row>
    <row r="787" spans="1:16" x14ac:dyDescent="0.55000000000000004">
      <c r="A787" s="26">
        <v>4162</v>
      </c>
      <c r="B787" s="26" t="s">
        <v>388</v>
      </c>
      <c r="C787" s="26" t="s">
        <v>1115</v>
      </c>
      <c r="D787" s="15" t="str">
        <f t="shared" si="12"/>
        <v>2</v>
      </c>
      <c r="E787" s="12">
        <v>141.22699700000001</v>
      </c>
      <c r="F787" s="20">
        <v>40.782046000000001</v>
      </c>
      <c r="G787" s="12" t="s">
        <v>394</v>
      </c>
      <c r="P787" s="70"/>
    </row>
    <row r="788" spans="1:16" x14ac:dyDescent="0.55000000000000004">
      <c r="A788" s="26">
        <v>4152</v>
      </c>
      <c r="B788" s="26" t="s">
        <v>1746</v>
      </c>
      <c r="C788" s="26" t="s">
        <v>1114</v>
      </c>
      <c r="D788" s="15" t="str">
        <f t="shared" si="12"/>
        <v>2</v>
      </c>
      <c r="E788" s="12">
        <v>141.22486699999999</v>
      </c>
      <c r="F788" s="20">
        <v>40.780897000000003</v>
      </c>
      <c r="G788" s="12" t="s">
        <v>394</v>
      </c>
      <c r="P788" s="70"/>
    </row>
    <row r="789" spans="1:16" x14ac:dyDescent="0.55000000000000004">
      <c r="A789" s="26">
        <v>4142</v>
      </c>
      <c r="B789" s="26" t="s">
        <v>1546</v>
      </c>
      <c r="C789" s="26" t="s">
        <v>1113</v>
      </c>
      <c r="D789" s="15" t="str">
        <f t="shared" si="12"/>
        <v>2</v>
      </c>
      <c r="E789" s="12">
        <v>141.217803</v>
      </c>
      <c r="F789" s="20">
        <v>40.778830999999997</v>
      </c>
      <c r="G789" s="12" t="s">
        <v>394</v>
      </c>
      <c r="P789" s="70"/>
    </row>
    <row r="790" spans="1:16" x14ac:dyDescent="0.55000000000000004">
      <c r="A790" s="26">
        <v>4132</v>
      </c>
      <c r="B790" s="26" t="s">
        <v>387</v>
      </c>
      <c r="C790" s="26" t="s">
        <v>1745</v>
      </c>
      <c r="D790" s="15" t="str">
        <f t="shared" si="12"/>
        <v>2</v>
      </c>
      <c r="E790" s="12">
        <v>141.21508299999999</v>
      </c>
      <c r="F790" s="20">
        <v>40.77713</v>
      </c>
      <c r="G790" s="12" t="s">
        <v>394</v>
      </c>
      <c r="P790" s="70"/>
    </row>
    <row r="791" spans="1:16" x14ac:dyDescent="0.55000000000000004">
      <c r="A791" s="26">
        <v>4122</v>
      </c>
      <c r="B791" s="26" t="s">
        <v>386</v>
      </c>
      <c r="C791" s="26" t="s">
        <v>1112</v>
      </c>
      <c r="D791" s="15" t="str">
        <f t="shared" si="12"/>
        <v>2</v>
      </c>
      <c r="E791" s="12">
        <v>141.21619899999999</v>
      </c>
      <c r="F791" s="20">
        <v>40.779843</v>
      </c>
      <c r="G791" s="12" t="s">
        <v>394</v>
      </c>
      <c r="P791" s="70"/>
    </row>
    <row r="792" spans="1:16" x14ac:dyDescent="0.55000000000000004">
      <c r="A792" s="26">
        <v>1794</v>
      </c>
      <c r="B792" s="26" t="s">
        <v>147</v>
      </c>
      <c r="C792" s="26" t="s">
        <v>912</v>
      </c>
      <c r="D792" s="15" t="str">
        <f t="shared" si="12"/>
        <v>4</v>
      </c>
      <c r="E792" s="12">
        <v>141.15758700000001</v>
      </c>
      <c r="F792" s="20">
        <v>40.706808000000002</v>
      </c>
      <c r="G792" s="12" t="s">
        <v>401</v>
      </c>
      <c r="P792" s="70"/>
    </row>
    <row r="793" spans="1:16" x14ac:dyDescent="0.55000000000000004">
      <c r="A793" s="26">
        <v>3192</v>
      </c>
      <c r="B793" s="26" t="s">
        <v>263</v>
      </c>
      <c r="C793" s="26" t="s">
        <v>1036</v>
      </c>
      <c r="D793" s="15" t="str">
        <f t="shared" si="12"/>
        <v>2</v>
      </c>
      <c r="E793" s="12">
        <v>141.167136</v>
      </c>
      <c r="F793" s="20">
        <v>40.712595999999998</v>
      </c>
      <c r="G793" s="12" t="s">
        <v>401</v>
      </c>
      <c r="P793" s="70"/>
    </row>
    <row r="794" spans="1:16" x14ac:dyDescent="0.55000000000000004">
      <c r="A794" s="26">
        <v>3182</v>
      </c>
      <c r="B794" s="26" t="s">
        <v>1306</v>
      </c>
      <c r="C794" s="26" t="s">
        <v>1035</v>
      </c>
      <c r="D794" s="15" t="str">
        <f t="shared" si="12"/>
        <v>2</v>
      </c>
      <c r="E794" s="12">
        <v>141.170322</v>
      </c>
      <c r="F794" s="20">
        <v>40.714064999999998</v>
      </c>
      <c r="G794" s="12" t="s">
        <v>401</v>
      </c>
      <c r="P794" s="70"/>
    </row>
    <row r="795" spans="1:16" x14ac:dyDescent="0.55000000000000004">
      <c r="A795" s="26">
        <v>3172</v>
      </c>
      <c r="B795" s="26" t="s">
        <v>1845</v>
      </c>
      <c r="C795" s="26" t="s">
        <v>1865</v>
      </c>
      <c r="D795" s="15" t="str">
        <f t="shared" si="12"/>
        <v>2</v>
      </c>
      <c r="E795" s="12">
        <v>141.17468299999999</v>
      </c>
      <c r="F795" s="20">
        <v>40.715921999999999</v>
      </c>
      <c r="G795" s="12" t="s">
        <v>401</v>
      </c>
      <c r="P795" s="70"/>
    </row>
    <row r="796" spans="1:16" x14ac:dyDescent="0.55000000000000004">
      <c r="A796" s="26">
        <v>3162</v>
      </c>
      <c r="B796" s="26" t="s">
        <v>262</v>
      </c>
      <c r="C796" s="26" t="s">
        <v>1034</v>
      </c>
      <c r="D796" s="15" t="str">
        <f t="shared" si="12"/>
        <v>2</v>
      </c>
      <c r="E796" s="12">
        <v>141.18440899999999</v>
      </c>
      <c r="F796" s="20">
        <v>40.717889</v>
      </c>
      <c r="G796" s="12" t="s">
        <v>401</v>
      </c>
      <c r="P796" s="70"/>
    </row>
    <row r="797" spans="1:16" x14ac:dyDescent="0.55000000000000004">
      <c r="A797" s="26">
        <v>3152</v>
      </c>
      <c r="B797" s="26" t="s">
        <v>261</v>
      </c>
      <c r="C797" s="26" t="s">
        <v>1033</v>
      </c>
      <c r="D797" s="15" t="str">
        <f t="shared" si="12"/>
        <v>2</v>
      </c>
      <c r="E797" s="12">
        <v>141.19905399999999</v>
      </c>
      <c r="F797" s="20">
        <v>40.722703000000003</v>
      </c>
      <c r="G797" s="12" t="s">
        <v>401</v>
      </c>
      <c r="P797" s="70"/>
    </row>
    <row r="798" spans="1:16" x14ac:dyDescent="0.55000000000000004">
      <c r="A798" s="26">
        <v>3142</v>
      </c>
      <c r="B798" s="26" t="s">
        <v>260</v>
      </c>
      <c r="C798" s="26" t="s">
        <v>1032</v>
      </c>
      <c r="D798" s="15" t="str">
        <f t="shared" si="12"/>
        <v>2</v>
      </c>
      <c r="E798" s="12">
        <v>141.20541600000001</v>
      </c>
      <c r="F798" s="20">
        <v>40.726235000000003</v>
      </c>
      <c r="G798" s="12" t="s">
        <v>401</v>
      </c>
      <c r="P798" s="70"/>
    </row>
    <row r="799" spans="1:16" x14ac:dyDescent="0.55000000000000004">
      <c r="A799" s="26">
        <v>3132</v>
      </c>
      <c r="B799" s="26" t="s">
        <v>1305</v>
      </c>
      <c r="C799" s="26" t="s">
        <v>1031</v>
      </c>
      <c r="D799" s="15" t="str">
        <f t="shared" si="12"/>
        <v>2</v>
      </c>
      <c r="E799" s="12">
        <v>141.21247</v>
      </c>
      <c r="F799" s="20">
        <v>40.738678999999998</v>
      </c>
      <c r="G799" s="12" t="s">
        <v>401</v>
      </c>
      <c r="P799" s="70"/>
    </row>
    <row r="800" spans="1:16" x14ac:dyDescent="0.55000000000000004">
      <c r="A800" s="26">
        <v>3122</v>
      </c>
      <c r="B800" s="26" t="s">
        <v>259</v>
      </c>
      <c r="C800" s="26" t="s">
        <v>1030</v>
      </c>
      <c r="D800" s="15" t="str">
        <f t="shared" si="12"/>
        <v>2</v>
      </c>
      <c r="E800" s="12">
        <v>141.21806000000001</v>
      </c>
      <c r="F800" s="20">
        <v>40.738252000000003</v>
      </c>
      <c r="G800" s="12" t="s">
        <v>401</v>
      </c>
      <c r="P800" s="70"/>
    </row>
    <row r="801" spans="1:16" x14ac:dyDescent="0.55000000000000004">
      <c r="A801" s="26">
        <v>3112</v>
      </c>
      <c r="B801" s="26" t="s">
        <v>395</v>
      </c>
      <c r="C801" s="26" t="s">
        <v>1029</v>
      </c>
      <c r="D801" s="15" t="str">
        <f t="shared" si="12"/>
        <v>2</v>
      </c>
      <c r="E801" s="12">
        <v>141.221273</v>
      </c>
      <c r="F801" s="20">
        <v>40.738053000000001</v>
      </c>
      <c r="G801" s="12" t="s">
        <v>401</v>
      </c>
      <c r="P801" s="70"/>
    </row>
    <row r="802" spans="1:16" x14ac:dyDescent="0.55000000000000004">
      <c r="A802" s="26">
        <v>4211</v>
      </c>
      <c r="B802" s="26" t="s">
        <v>748</v>
      </c>
      <c r="C802" s="26" t="s">
        <v>1119</v>
      </c>
      <c r="D802" s="15" t="str">
        <f t="shared" si="12"/>
        <v>1</v>
      </c>
      <c r="E802" s="12">
        <v>141.21812399999999</v>
      </c>
      <c r="F802" s="20">
        <v>40.745444999999997</v>
      </c>
      <c r="G802" s="12" t="s">
        <v>401</v>
      </c>
      <c r="P802" s="70"/>
    </row>
    <row r="803" spans="1:16" x14ac:dyDescent="0.55000000000000004">
      <c r="A803" s="26">
        <v>4221</v>
      </c>
      <c r="B803" s="26" t="s">
        <v>396</v>
      </c>
      <c r="C803" s="26" t="s">
        <v>1120</v>
      </c>
      <c r="D803" s="15" t="str">
        <f t="shared" si="12"/>
        <v>1</v>
      </c>
      <c r="E803" s="12">
        <v>141.23136400000001</v>
      </c>
      <c r="F803" s="20">
        <v>40.784669999999998</v>
      </c>
      <c r="G803" s="12" t="s">
        <v>401</v>
      </c>
      <c r="P803" s="70"/>
    </row>
    <row r="804" spans="1:16" x14ac:dyDescent="0.55000000000000004">
      <c r="A804" s="26">
        <v>4231</v>
      </c>
      <c r="B804" s="26" t="s">
        <v>397</v>
      </c>
      <c r="C804" s="26" t="s">
        <v>1121</v>
      </c>
      <c r="D804" s="15" t="str">
        <f t="shared" si="12"/>
        <v>1</v>
      </c>
      <c r="E804" s="12">
        <v>141.246591</v>
      </c>
      <c r="F804" s="20">
        <v>40.786808999999998</v>
      </c>
      <c r="G804" s="12" t="s">
        <v>401</v>
      </c>
      <c r="P804" s="70"/>
    </row>
    <row r="805" spans="1:16" x14ac:dyDescent="0.55000000000000004">
      <c r="A805" s="26">
        <v>4241</v>
      </c>
      <c r="B805" s="26" t="s">
        <v>398</v>
      </c>
      <c r="C805" s="26" t="s">
        <v>1122</v>
      </c>
      <c r="D805" s="15" t="str">
        <f t="shared" si="12"/>
        <v>1</v>
      </c>
      <c r="E805" s="12">
        <v>141.25083900000001</v>
      </c>
      <c r="F805" s="20">
        <v>40.788556</v>
      </c>
      <c r="G805" s="12" t="s">
        <v>401</v>
      </c>
      <c r="P805" s="70"/>
    </row>
    <row r="806" spans="1:16" x14ac:dyDescent="0.55000000000000004">
      <c r="A806" s="26">
        <v>4251</v>
      </c>
      <c r="B806" s="26" t="s">
        <v>399</v>
      </c>
      <c r="C806" s="26" t="s">
        <v>1123</v>
      </c>
      <c r="D806" s="15" t="str">
        <f t="shared" si="12"/>
        <v>1</v>
      </c>
      <c r="E806" s="12">
        <v>141.251901</v>
      </c>
      <c r="F806" s="20">
        <v>40.802714000000002</v>
      </c>
      <c r="G806" s="12" t="s">
        <v>401</v>
      </c>
      <c r="P806" s="70"/>
    </row>
    <row r="807" spans="1:16" x14ac:dyDescent="0.55000000000000004">
      <c r="A807" s="26">
        <v>4261</v>
      </c>
      <c r="B807" s="26" t="s">
        <v>400</v>
      </c>
      <c r="C807" s="26" t="s">
        <v>1124</v>
      </c>
      <c r="D807" s="15" t="str">
        <f t="shared" si="12"/>
        <v>1</v>
      </c>
      <c r="E807" s="12">
        <v>141.26901699999999</v>
      </c>
      <c r="F807" s="20">
        <v>40.819737000000003</v>
      </c>
      <c r="G807" s="12" t="s">
        <v>1867</v>
      </c>
      <c r="P807" s="70"/>
    </row>
    <row r="808" spans="1:16" x14ac:dyDescent="0.55000000000000004">
      <c r="A808" s="26">
        <v>4262</v>
      </c>
      <c r="B808" s="26" t="s">
        <v>400</v>
      </c>
      <c r="C808" s="26" t="s">
        <v>1124</v>
      </c>
      <c r="D808" s="15" t="str">
        <f t="shared" si="12"/>
        <v>2</v>
      </c>
      <c r="E808" s="12">
        <v>141.26911899999999</v>
      </c>
      <c r="F808" s="20">
        <v>40.819692000000003</v>
      </c>
      <c r="G808" s="12" t="s">
        <v>402</v>
      </c>
      <c r="P808" s="70"/>
    </row>
    <row r="809" spans="1:16" x14ac:dyDescent="0.55000000000000004">
      <c r="A809" s="26">
        <v>4252</v>
      </c>
      <c r="B809" s="26" t="s">
        <v>399</v>
      </c>
      <c r="C809" s="26" t="s">
        <v>1123</v>
      </c>
      <c r="D809" s="15" t="str">
        <f t="shared" si="12"/>
        <v>2</v>
      </c>
      <c r="E809" s="12">
        <v>141.252062</v>
      </c>
      <c r="F809" s="20">
        <v>40.802689999999998</v>
      </c>
      <c r="G809" s="12" t="s">
        <v>402</v>
      </c>
      <c r="P809" s="70"/>
    </row>
    <row r="810" spans="1:16" x14ac:dyDescent="0.55000000000000004">
      <c r="A810" s="26">
        <v>4242</v>
      </c>
      <c r="B810" s="26" t="s">
        <v>398</v>
      </c>
      <c r="C810" s="26" t="s">
        <v>1122</v>
      </c>
      <c r="D810" s="15" t="str">
        <f t="shared" si="12"/>
        <v>2</v>
      </c>
      <c r="E810" s="12">
        <v>141.250936</v>
      </c>
      <c r="F810" s="20">
        <v>40.788474999999998</v>
      </c>
      <c r="G810" s="12" t="s">
        <v>402</v>
      </c>
      <c r="P810" s="70"/>
    </row>
    <row r="811" spans="1:16" x14ac:dyDescent="0.55000000000000004">
      <c r="A811" s="26">
        <v>4232</v>
      </c>
      <c r="B811" s="26" t="s">
        <v>397</v>
      </c>
      <c r="C811" s="26" t="s">
        <v>1121</v>
      </c>
      <c r="D811" s="15" t="str">
        <f t="shared" si="12"/>
        <v>2</v>
      </c>
      <c r="E811" s="12">
        <v>141.246644</v>
      </c>
      <c r="F811" s="20">
        <v>40.786687000000001</v>
      </c>
      <c r="G811" s="12" t="s">
        <v>402</v>
      </c>
      <c r="P811" s="70"/>
    </row>
    <row r="812" spans="1:16" x14ac:dyDescent="0.55000000000000004">
      <c r="A812" s="26">
        <v>4222</v>
      </c>
      <c r="B812" s="26" t="s">
        <v>396</v>
      </c>
      <c r="C812" s="26" t="s">
        <v>1120</v>
      </c>
      <c r="D812" s="15" t="str">
        <f t="shared" si="12"/>
        <v>2</v>
      </c>
      <c r="E812" s="12">
        <v>141.23143400000001</v>
      </c>
      <c r="F812" s="20">
        <v>40.784621000000001</v>
      </c>
      <c r="G812" s="12" t="s">
        <v>402</v>
      </c>
      <c r="P812" s="70"/>
    </row>
    <row r="813" spans="1:16" x14ac:dyDescent="0.55000000000000004">
      <c r="A813" s="26">
        <v>4212</v>
      </c>
      <c r="B813" s="26" t="s">
        <v>748</v>
      </c>
      <c r="C813" s="26" t="s">
        <v>1119</v>
      </c>
      <c r="D813" s="15" t="str">
        <f t="shared" si="12"/>
        <v>2</v>
      </c>
      <c r="E813" s="12">
        <v>141.21821</v>
      </c>
      <c r="F813" s="20">
        <v>40.745502000000002</v>
      </c>
      <c r="G813" s="12" t="s">
        <v>402</v>
      </c>
      <c r="P813" s="70"/>
    </row>
    <row r="814" spans="1:16" x14ac:dyDescent="0.55000000000000004">
      <c r="A814" s="26">
        <v>4271</v>
      </c>
      <c r="B814" s="26" t="s">
        <v>403</v>
      </c>
      <c r="C814" s="26" t="s">
        <v>1125</v>
      </c>
      <c r="D814" s="15" t="str">
        <f t="shared" si="12"/>
        <v>1</v>
      </c>
      <c r="E814" s="12">
        <v>141.28450599999999</v>
      </c>
      <c r="F814" s="20">
        <v>40.773288999999998</v>
      </c>
      <c r="G814" s="12" t="s">
        <v>410</v>
      </c>
      <c r="P814" s="70"/>
    </row>
    <row r="815" spans="1:16" x14ac:dyDescent="0.55000000000000004">
      <c r="A815" s="26">
        <v>4281</v>
      </c>
      <c r="B815" s="26" t="s">
        <v>404</v>
      </c>
      <c r="C815" s="26" t="s">
        <v>1126</v>
      </c>
      <c r="D815" s="15" t="str">
        <f t="shared" si="12"/>
        <v>1</v>
      </c>
      <c r="E815" s="12">
        <v>141.284402</v>
      </c>
      <c r="F815" s="20">
        <v>40.770209000000001</v>
      </c>
      <c r="G815" s="12" t="s">
        <v>410</v>
      </c>
      <c r="P815" s="70"/>
    </row>
    <row r="816" spans="1:16" x14ac:dyDescent="0.55000000000000004">
      <c r="A816" s="26">
        <v>4291</v>
      </c>
      <c r="B816" s="26" t="s">
        <v>405</v>
      </c>
      <c r="C816" s="26" t="s">
        <v>1127</v>
      </c>
      <c r="D816" s="15" t="str">
        <f t="shared" si="12"/>
        <v>1</v>
      </c>
      <c r="E816" s="12">
        <v>141.286081</v>
      </c>
      <c r="F816" s="20">
        <v>40.762698999999998</v>
      </c>
      <c r="G816" s="12" t="s">
        <v>410</v>
      </c>
      <c r="P816" s="70"/>
    </row>
    <row r="817" spans="1:16" x14ac:dyDescent="0.55000000000000004">
      <c r="A817" s="26">
        <v>4301</v>
      </c>
      <c r="B817" s="26" t="s">
        <v>406</v>
      </c>
      <c r="C817" s="26" t="s">
        <v>455</v>
      </c>
      <c r="D817" s="15" t="str">
        <f t="shared" si="12"/>
        <v>1</v>
      </c>
      <c r="E817" s="12">
        <v>141.29255000000001</v>
      </c>
      <c r="F817" s="20">
        <v>40.764353999999997</v>
      </c>
      <c r="G817" s="12" t="s">
        <v>410</v>
      </c>
      <c r="P817" s="70"/>
    </row>
    <row r="818" spans="1:16" x14ac:dyDescent="0.55000000000000004">
      <c r="A818" s="26">
        <v>4311</v>
      </c>
      <c r="B818" s="26" t="s">
        <v>407</v>
      </c>
      <c r="C818" s="26" t="s">
        <v>1128</v>
      </c>
      <c r="D818" s="15" t="str">
        <f t="shared" si="12"/>
        <v>1</v>
      </c>
      <c r="E818" s="12">
        <v>141.30981299999999</v>
      </c>
      <c r="F818" s="20">
        <v>40.765470999999998</v>
      </c>
      <c r="G818" s="12" t="s">
        <v>410</v>
      </c>
      <c r="P818" s="70"/>
    </row>
    <row r="819" spans="1:16" x14ac:dyDescent="0.55000000000000004">
      <c r="A819" s="26">
        <v>4321</v>
      </c>
      <c r="B819" s="26" t="s">
        <v>408</v>
      </c>
      <c r="C819" s="26" t="s">
        <v>1748</v>
      </c>
      <c r="D819" s="15" t="str">
        <f t="shared" si="12"/>
        <v>1</v>
      </c>
      <c r="E819" s="12">
        <v>141.31802300000001</v>
      </c>
      <c r="F819" s="20">
        <v>40.763376000000001</v>
      </c>
      <c r="G819" s="12" t="s">
        <v>410</v>
      </c>
      <c r="P819" s="70"/>
    </row>
    <row r="820" spans="1:16" x14ac:dyDescent="0.55000000000000004">
      <c r="A820" s="26">
        <v>4331</v>
      </c>
      <c r="B820" s="26" t="s">
        <v>409</v>
      </c>
      <c r="C820" s="26" t="s">
        <v>1129</v>
      </c>
      <c r="D820" s="15" t="str">
        <f t="shared" si="12"/>
        <v>1</v>
      </c>
      <c r="E820" s="12">
        <v>141.322822</v>
      </c>
      <c r="F820" s="20">
        <v>40.754564999999999</v>
      </c>
      <c r="G820" s="45" t="s">
        <v>410</v>
      </c>
      <c r="P820" s="70"/>
    </row>
    <row r="821" spans="1:16" x14ac:dyDescent="0.55000000000000004">
      <c r="A821" s="26">
        <v>4322</v>
      </c>
      <c r="B821" s="26" t="s">
        <v>408</v>
      </c>
      <c r="C821" s="26" t="s">
        <v>1748</v>
      </c>
      <c r="D821" s="15" t="str">
        <f t="shared" si="12"/>
        <v>2</v>
      </c>
      <c r="E821" s="12">
        <v>141.31786199999999</v>
      </c>
      <c r="F821" s="20">
        <v>40.763303000000001</v>
      </c>
      <c r="G821" s="12" t="s">
        <v>411</v>
      </c>
      <c r="P821" s="70"/>
    </row>
    <row r="822" spans="1:16" x14ac:dyDescent="0.55000000000000004">
      <c r="A822" s="26">
        <v>4312</v>
      </c>
      <c r="B822" s="26" t="s">
        <v>407</v>
      </c>
      <c r="C822" s="26" t="s">
        <v>1128</v>
      </c>
      <c r="D822" s="15" t="str">
        <f t="shared" si="12"/>
        <v>2</v>
      </c>
      <c r="E822" s="12">
        <v>141.30978099999999</v>
      </c>
      <c r="F822" s="20">
        <v>40.765405999999999</v>
      </c>
      <c r="G822" s="12" t="s">
        <v>411</v>
      </c>
      <c r="P822" s="70"/>
    </row>
    <row r="823" spans="1:16" x14ac:dyDescent="0.55000000000000004">
      <c r="A823" s="26">
        <v>4302</v>
      </c>
      <c r="B823" s="26" t="s">
        <v>406</v>
      </c>
      <c r="C823" s="26" t="s">
        <v>455</v>
      </c>
      <c r="D823" s="15" t="str">
        <f t="shared" si="12"/>
        <v>2</v>
      </c>
      <c r="E823" s="12">
        <v>141.292663</v>
      </c>
      <c r="F823" s="20">
        <v>40.764305</v>
      </c>
      <c r="G823" s="12" t="s">
        <v>411</v>
      </c>
      <c r="P823" s="70"/>
    </row>
    <row r="824" spans="1:16" x14ac:dyDescent="0.55000000000000004">
      <c r="A824" s="26">
        <v>4292</v>
      </c>
      <c r="B824" s="26" t="s">
        <v>405</v>
      </c>
      <c r="C824" s="26" t="s">
        <v>1127</v>
      </c>
      <c r="D824" s="15" t="str">
        <f t="shared" si="12"/>
        <v>2</v>
      </c>
      <c r="E824" s="12">
        <v>141.28597400000001</v>
      </c>
      <c r="F824" s="20">
        <v>40.762673999999997</v>
      </c>
      <c r="G824" s="12" t="s">
        <v>411</v>
      </c>
      <c r="P824" s="70"/>
    </row>
    <row r="825" spans="1:16" x14ac:dyDescent="0.55000000000000004">
      <c r="A825" s="26">
        <v>4282</v>
      </c>
      <c r="B825" s="26" t="s">
        <v>404</v>
      </c>
      <c r="C825" s="26" t="s">
        <v>1126</v>
      </c>
      <c r="D825" s="15" t="str">
        <f t="shared" si="12"/>
        <v>2</v>
      </c>
      <c r="E825" s="12">
        <v>141.284311</v>
      </c>
      <c r="F825" s="20">
        <v>40.770220999999999</v>
      </c>
      <c r="G825" s="12" t="s">
        <v>411</v>
      </c>
      <c r="P825" s="70"/>
    </row>
    <row r="826" spans="1:16" x14ac:dyDescent="0.55000000000000004">
      <c r="A826" s="26">
        <v>4272</v>
      </c>
      <c r="B826" s="26" t="s">
        <v>403</v>
      </c>
      <c r="C826" s="26" t="s">
        <v>1125</v>
      </c>
      <c r="D826" s="15" t="str">
        <f t="shared" si="12"/>
        <v>2</v>
      </c>
      <c r="E826" s="12">
        <v>141.284335</v>
      </c>
      <c r="F826" s="20">
        <v>40.773223999999999</v>
      </c>
      <c r="G826" s="45" t="s">
        <v>1393</v>
      </c>
      <c r="P826" s="70"/>
    </row>
    <row r="827" spans="1:16" x14ac:dyDescent="0.55000000000000004">
      <c r="A827" s="26">
        <v>4341</v>
      </c>
      <c r="B827" s="26" t="s">
        <v>414</v>
      </c>
      <c r="C827" s="26" t="s">
        <v>1130</v>
      </c>
      <c r="D827" s="15" t="str">
        <f t="shared" si="12"/>
        <v>1</v>
      </c>
      <c r="E827" s="12">
        <v>141.33028400000001</v>
      </c>
      <c r="F827" s="20">
        <v>40.662759000000001</v>
      </c>
      <c r="G827" s="12" t="s">
        <v>449</v>
      </c>
      <c r="P827" s="70"/>
    </row>
    <row r="828" spans="1:16" x14ac:dyDescent="0.55000000000000004">
      <c r="A828" s="26">
        <v>4351</v>
      </c>
      <c r="B828" s="26" t="s">
        <v>415</v>
      </c>
      <c r="C828" s="26" t="s">
        <v>1131</v>
      </c>
      <c r="D828" s="15" t="str">
        <f t="shared" si="12"/>
        <v>1</v>
      </c>
      <c r="E828" s="12">
        <v>141.33122499999999</v>
      </c>
      <c r="F828" s="20">
        <v>40.660269</v>
      </c>
      <c r="G828" s="12" t="s">
        <v>449</v>
      </c>
      <c r="P828" s="70"/>
    </row>
    <row r="829" spans="1:16" x14ac:dyDescent="0.55000000000000004">
      <c r="A829" s="26">
        <v>4361</v>
      </c>
      <c r="B829" s="26" t="s">
        <v>416</v>
      </c>
      <c r="C829" s="26" t="s">
        <v>1132</v>
      </c>
      <c r="D829" s="15" t="str">
        <f t="shared" si="12"/>
        <v>1</v>
      </c>
      <c r="E829" s="12">
        <v>141.33507900000001</v>
      </c>
      <c r="F829" s="20">
        <v>40.659433</v>
      </c>
      <c r="G829" s="12" t="s">
        <v>449</v>
      </c>
      <c r="P829" s="70"/>
    </row>
    <row r="830" spans="1:16" x14ac:dyDescent="0.55000000000000004">
      <c r="A830" s="26">
        <v>4371</v>
      </c>
      <c r="B830" s="26" t="s">
        <v>417</v>
      </c>
      <c r="C830" s="26" t="s">
        <v>1133</v>
      </c>
      <c r="D830" s="15" t="str">
        <f t="shared" si="12"/>
        <v>1</v>
      </c>
      <c r="E830" s="12">
        <v>141.33705900000001</v>
      </c>
      <c r="F830" s="20">
        <v>40.660252</v>
      </c>
      <c r="G830" s="12" t="s">
        <v>449</v>
      </c>
      <c r="P830" s="70"/>
    </row>
    <row r="831" spans="1:16" x14ac:dyDescent="0.55000000000000004">
      <c r="A831" s="26">
        <v>4381</v>
      </c>
      <c r="B831" s="26" t="s">
        <v>418</v>
      </c>
      <c r="C831" s="26" t="s">
        <v>1134</v>
      </c>
      <c r="D831" s="15" t="str">
        <f t="shared" si="12"/>
        <v>1</v>
      </c>
      <c r="E831" s="12">
        <v>141.33883499999999</v>
      </c>
      <c r="F831" s="20">
        <v>40.658557999999999</v>
      </c>
      <c r="G831" s="12" t="s">
        <v>449</v>
      </c>
      <c r="P831" s="70"/>
    </row>
    <row r="832" spans="1:16" x14ac:dyDescent="0.55000000000000004">
      <c r="A832" s="26">
        <v>4391</v>
      </c>
      <c r="B832" s="26" t="s">
        <v>419</v>
      </c>
      <c r="C832" s="26" t="s">
        <v>1135</v>
      </c>
      <c r="D832" s="15" t="str">
        <f t="shared" si="12"/>
        <v>1</v>
      </c>
      <c r="E832" s="12">
        <v>141.343931</v>
      </c>
      <c r="F832" s="20">
        <v>40.659644999999998</v>
      </c>
      <c r="G832" s="12" t="s">
        <v>449</v>
      </c>
      <c r="P832" s="70"/>
    </row>
    <row r="833" spans="1:16" x14ac:dyDescent="0.55000000000000004">
      <c r="A833" s="26">
        <v>4401</v>
      </c>
      <c r="B833" s="26" t="s">
        <v>1152</v>
      </c>
      <c r="C833" s="26" t="s">
        <v>912</v>
      </c>
      <c r="D833" s="15" t="str">
        <f t="shared" si="12"/>
        <v>1</v>
      </c>
      <c r="E833" s="12">
        <v>141.35915499999999</v>
      </c>
      <c r="F833" s="20">
        <v>40.680506000000001</v>
      </c>
      <c r="G833" s="12" t="s">
        <v>449</v>
      </c>
      <c r="P833" s="70"/>
    </row>
    <row r="834" spans="1:16" x14ac:dyDescent="0.55000000000000004">
      <c r="A834" s="26">
        <v>4411</v>
      </c>
      <c r="B834" s="26" t="s">
        <v>420</v>
      </c>
      <c r="C834" s="26" t="s">
        <v>1749</v>
      </c>
      <c r="D834" s="15" t="str">
        <f t="shared" si="12"/>
        <v>1</v>
      </c>
      <c r="E834" s="12">
        <v>141.35110800000001</v>
      </c>
      <c r="F834" s="20">
        <v>40.685566999999999</v>
      </c>
      <c r="G834" s="12" t="s">
        <v>449</v>
      </c>
      <c r="P834" s="70"/>
    </row>
    <row r="835" spans="1:16" x14ac:dyDescent="0.55000000000000004">
      <c r="A835" s="26">
        <v>4421</v>
      </c>
      <c r="B835" s="26" t="s">
        <v>421</v>
      </c>
      <c r="C835" s="26" t="s">
        <v>1750</v>
      </c>
      <c r="D835" s="15" t="str">
        <f t="shared" ref="D835:D898" si="13">RIGHT(A835,1)</f>
        <v>1</v>
      </c>
      <c r="E835" s="12">
        <v>141.34942899999999</v>
      </c>
      <c r="F835" s="20">
        <v>40.689106000000002</v>
      </c>
      <c r="G835" s="12" t="s">
        <v>449</v>
      </c>
      <c r="P835" s="70"/>
    </row>
    <row r="836" spans="1:16" x14ac:dyDescent="0.55000000000000004">
      <c r="A836" s="26">
        <v>4431</v>
      </c>
      <c r="B836" s="26" t="s">
        <v>422</v>
      </c>
      <c r="C836" s="26" t="s">
        <v>1751</v>
      </c>
      <c r="D836" s="15" t="str">
        <f t="shared" si="13"/>
        <v>1</v>
      </c>
      <c r="E836" s="12">
        <v>141.34549200000001</v>
      </c>
      <c r="F836" s="20">
        <v>40.690289999999997</v>
      </c>
      <c r="G836" s="12" t="s">
        <v>449</v>
      </c>
      <c r="P836" s="70"/>
    </row>
    <row r="837" spans="1:16" x14ac:dyDescent="0.55000000000000004">
      <c r="A837" s="26">
        <v>4441</v>
      </c>
      <c r="B837" s="26" t="s">
        <v>423</v>
      </c>
      <c r="C837" s="26" t="s">
        <v>1136</v>
      </c>
      <c r="D837" s="15" t="str">
        <f t="shared" si="13"/>
        <v>1</v>
      </c>
      <c r="E837" s="12">
        <v>141.33365800000001</v>
      </c>
      <c r="F837" s="20">
        <v>40.694448999999999</v>
      </c>
      <c r="G837" s="12" t="s">
        <v>449</v>
      </c>
      <c r="P837" s="70"/>
    </row>
    <row r="838" spans="1:16" x14ac:dyDescent="0.55000000000000004">
      <c r="A838" s="26">
        <v>4451</v>
      </c>
      <c r="B838" s="26" t="s">
        <v>424</v>
      </c>
      <c r="C838" s="26" t="s">
        <v>1137</v>
      </c>
      <c r="D838" s="15" t="str">
        <f t="shared" si="13"/>
        <v>1</v>
      </c>
      <c r="E838" s="12">
        <v>141.324308</v>
      </c>
      <c r="F838" s="20">
        <v>40.697426999999998</v>
      </c>
      <c r="G838" s="12" t="s">
        <v>449</v>
      </c>
      <c r="P838" s="70"/>
    </row>
    <row r="839" spans="1:16" x14ac:dyDescent="0.55000000000000004">
      <c r="A839" s="26">
        <v>4461</v>
      </c>
      <c r="B839" s="26" t="s">
        <v>425</v>
      </c>
      <c r="C839" s="26" t="s">
        <v>1752</v>
      </c>
      <c r="D839" s="15" t="str">
        <f t="shared" si="13"/>
        <v>1</v>
      </c>
      <c r="E839" s="12">
        <v>141.30257599999999</v>
      </c>
      <c r="F839" s="20">
        <v>40.708629000000002</v>
      </c>
      <c r="G839" s="12" t="s">
        <v>449</v>
      </c>
      <c r="P839" s="70"/>
    </row>
    <row r="840" spans="1:16" x14ac:dyDescent="0.55000000000000004">
      <c r="A840" s="26">
        <v>4471</v>
      </c>
      <c r="B840" s="26" t="s">
        <v>426</v>
      </c>
      <c r="C840" s="26" t="s">
        <v>1753</v>
      </c>
      <c r="D840" s="15" t="str">
        <f t="shared" si="13"/>
        <v>1</v>
      </c>
      <c r="E840" s="12">
        <v>141.297743</v>
      </c>
      <c r="F840" s="20">
        <v>40.711252999999999</v>
      </c>
      <c r="G840" s="12" t="s">
        <v>449</v>
      </c>
      <c r="P840" s="70"/>
    </row>
    <row r="841" spans="1:16" x14ac:dyDescent="0.55000000000000004">
      <c r="A841" s="26">
        <v>4481</v>
      </c>
      <c r="B841" s="26" t="s">
        <v>427</v>
      </c>
      <c r="C841" s="26" t="s">
        <v>1754</v>
      </c>
      <c r="D841" s="15" t="str">
        <f t="shared" si="13"/>
        <v>1</v>
      </c>
      <c r="E841" s="12">
        <v>141.286574</v>
      </c>
      <c r="F841" s="20">
        <v>40.719991999999998</v>
      </c>
      <c r="G841" s="12" t="s">
        <v>449</v>
      </c>
      <c r="P841" s="70"/>
    </row>
    <row r="842" spans="1:16" x14ac:dyDescent="0.55000000000000004">
      <c r="A842" s="26">
        <v>4491</v>
      </c>
      <c r="B842" s="26" t="s">
        <v>428</v>
      </c>
      <c r="C842" s="26" t="s">
        <v>1138</v>
      </c>
      <c r="D842" s="15" t="str">
        <f t="shared" si="13"/>
        <v>1</v>
      </c>
      <c r="E842" s="12">
        <v>141.28067899999999</v>
      </c>
      <c r="F842" s="20">
        <v>40.722467000000002</v>
      </c>
      <c r="G842" s="12" t="s">
        <v>449</v>
      </c>
      <c r="P842" s="70"/>
    </row>
    <row r="843" spans="1:16" x14ac:dyDescent="0.55000000000000004">
      <c r="A843" s="26">
        <v>4501</v>
      </c>
      <c r="B843" s="26" t="s">
        <v>429</v>
      </c>
      <c r="C843" s="26" t="s">
        <v>1139</v>
      </c>
      <c r="D843" s="15" t="str">
        <f t="shared" si="13"/>
        <v>1</v>
      </c>
      <c r="E843" s="12">
        <v>141.27480499999999</v>
      </c>
      <c r="F843" s="20">
        <v>40.728195999999997</v>
      </c>
      <c r="G843" s="12" t="s">
        <v>449</v>
      </c>
      <c r="P843" s="70"/>
    </row>
    <row r="844" spans="1:16" x14ac:dyDescent="0.55000000000000004">
      <c r="A844" s="26">
        <v>4511</v>
      </c>
      <c r="B844" s="26" t="s">
        <v>430</v>
      </c>
      <c r="C844" s="26" t="s">
        <v>1755</v>
      </c>
      <c r="D844" s="15" t="str">
        <f t="shared" si="13"/>
        <v>1</v>
      </c>
      <c r="E844" s="12">
        <v>141.27084099999999</v>
      </c>
      <c r="F844" s="20">
        <v>40.732061999999999</v>
      </c>
      <c r="G844" s="12" t="s">
        <v>449</v>
      </c>
      <c r="P844" s="70"/>
    </row>
    <row r="845" spans="1:16" x14ac:dyDescent="0.55000000000000004">
      <c r="A845" s="26">
        <v>4521</v>
      </c>
      <c r="B845" s="26" t="s">
        <v>431</v>
      </c>
      <c r="C845" s="26" t="s">
        <v>1756</v>
      </c>
      <c r="D845" s="15" t="str">
        <f t="shared" si="13"/>
        <v>1</v>
      </c>
      <c r="E845" s="12">
        <v>141.252612</v>
      </c>
      <c r="F845" s="20">
        <v>40.726967000000002</v>
      </c>
      <c r="G845" s="12" t="s">
        <v>449</v>
      </c>
      <c r="P845" s="70"/>
    </row>
    <row r="846" spans="1:16" x14ac:dyDescent="0.55000000000000004">
      <c r="A846" s="26">
        <v>4531</v>
      </c>
      <c r="B846" s="26" t="s">
        <v>432</v>
      </c>
      <c r="C846" s="26" t="s">
        <v>1757</v>
      </c>
      <c r="D846" s="15" t="str">
        <f t="shared" si="13"/>
        <v>1</v>
      </c>
      <c r="E846" s="12">
        <v>141.247253</v>
      </c>
      <c r="F846" s="20">
        <v>40.726654000000003</v>
      </c>
      <c r="G846" s="12" t="s">
        <v>449</v>
      </c>
      <c r="P846" s="70"/>
    </row>
    <row r="847" spans="1:16" x14ac:dyDescent="0.55000000000000004">
      <c r="A847" s="26">
        <v>4541</v>
      </c>
      <c r="B847" s="26" t="s">
        <v>433</v>
      </c>
      <c r="C847" s="26" t="s">
        <v>1758</v>
      </c>
      <c r="D847" s="15" t="str">
        <f t="shared" si="13"/>
        <v>1</v>
      </c>
      <c r="E847" s="12">
        <v>141.24468400000001</v>
      </c>
      <c r="F847" s="20">
        <v>40.725645999999998</v>
      </c>
      <c r="G847" s="12" t="s">
        <v>449</v>
      </c>
      <c r="P847" s="70"/>
    </row>
    <row r="848" spans="1:16" x14ac:dyDescent="0.55000000000000004">
      <c r="A848" s="26">
        <v>4551</v>
      </c>
      <c r="B848" s="26" t="s">
        <v>434</v>
      </c>
      <c r="C848" s="26" t="s">
        <v>1759</v>
      </c>
      <c r="D848" s="15" t="str">
        <f t="shared" si="13"/>
        <v>1</v>
      </c>
      <c r="E848" s="12">
        <v>141.239609</v>
      </c>
      <c r="F848" s="20">
        <v>40.722929999999998</v>
      </c>
      <c r="G848" s="12" t="s">
        <v>449</v>
      </c>
      <c r="P848" s="70"/>
    </row>
    <row r="849" spans="1:16" x14ac:dyDescent="0.55000000000000004">
      <c r="A849" s="26">
        <v>4561</v>
      </c>
      <c r="B849" s="26" t="s">
        <v>435</v>
      </c>
      <c r="C849" s="26" t="s">
        <v>1140</v>
      </c>
      <c r="D849" s="15" t="str">
        <f t="shared" si="13"/>
        <v>1</v>
      </c>
      <c r="E849" s="12">
        <v>141.23440500000001</v>
      </c>
      <c r="F849" s="20">
        <v>40.717343999999997</v>
      </c>
      <c r="G849" s="12" t="s">
        <v>449</v>
      </c>
      <c r="P849" s="70"/>
    </row>
    <row r="850" spans="1:16" x14ac:dyDescent="0.55000000000000004">
      <c r="A850" s="26">
        <v>4571</v>
      </c>
      <c r="B850" s="26" t="s">
        <v>436</v>
      </c>
      <c r="C850" s="26" t="s">
        <v>1141</v>
      </c>
      <c r="D850" s="15" t="str">
        <f t="shared" si="13"/>
        <v>1</v>
      </c>
      <c r="E850" s="12">
        <v>141.22512</v>
      </c>
      <c r="F850" s="20">
        <v>40.717063000000003</v>
      </c>
      <c r="G850" s="12" t="s">
        <v>449</v>
      </c>
      <c r="P850" s="70"/>
    </row>
    <row r="851" spans="1:16" x14ac:dyDescent="0.55000000000000004">
      <c r="A851" s="26">
        <v>4581</v>
      </c>
      <c r="B851" s="26" t="s">
        <v>437</v>
      </c>
      <c r="C851" s="26" t="s">
        <v>1142</v>
      </c>
      <c r="D851" s="15" t="str">
        <f t="shared" si="13"/>
        <v>1</v>
      </c>
      <c r="E851" s="12">
        <v>141.21889200000001</v>
      </c>
      <c r="F851" s="20">
        <v>40.713535999999998</v>
      </c>
      <c r="G851" s="12" t="s">
        <v>449</v>
      </c>
      <c r="P851" s="70"/>
    </row>
    <row r="852" spans="1:16" x14ac:dyDescent="0.55000000000000004">
      <c r="A852" s="26">
        <v>4591</v>
      </c>
      <c r="B852" s="26" t="s">
        <v>438</v>
      </c>
      <c r="C852" s="26" t="s">
        <v>1143</v>
      </c>
      <c r="D852" s="15" t="str">
        <f t="shared" si="13"/>
        <v>1</v>
      </c>
      <c r="E852" s="12">
        <v>141.21673000000001</v>
      </c>
      <c r="F852" s="20">
        <v>40.713121000000001</v>
      </c>
      <c r="G852" s="12" t="s">
        <v>449</v>
      </c>
      <c r="P852" s="70"/>
    </row>
    <row r="853" spans="1:16" x14ac:dyDescent="0.55000000000000004">
      <c r="A853" s="26">
        <v>4601</v>
      </c>
      <c r="B853" s="26" t="s">
        <v>439</v>
      </c>
      <c r="C853" s="26" t="s">
        <v>1144</v>
      </c>
      <c r="D853" s="15" t="str">
        <f t="shared" si="13"/>
        <v>1</v>
      </c>
      <c r="E853" s="12">
        <v>141.21202500000001</v>
      </c>
      <c r="F853" s="20">
        <v>40.711697999999998</v>
      </c>
      <c r="G853" s="12" t="s">
        <v>449</v>
      </c>
      <c r="P853" s="70"/>
    </row>
    <row r="854" spans="1:16" x14ac:dyDescent="0.55000000000000004">
      <c r="A854" s="26">
        <v>4611</v>
      </c>
      <c r="B854" s="26" t="s">
        <v>440</v>
      </c>
      <c r="C854" s="26" t="s">
        <v>1145</v>
      </c>
      <c r="D854" s="15" t="str">
        <f t="shared" si="13"/>
        <v>1</v>
      </c>
      <c r="E854" s="12">
        <v>141.20740599999999</v>
      </c>
      <c r="F854" s="20">
        <v>40.709440000000001</v>
      </c>
      <c r="G854" s="12" t="s">
        <v>449</v>
      </c>
      <c r="P854" s="70"/>
    </row>
    <row r="855" spans="1:16" x14ac:dyDescent="0.55000000000000004">
      <c r="A855" s="26">
        <v>4621</v>
      </c>
      <c r="B855" s="26" t="s">
        <v>441</v>
      </c>
      <c r="C855" s="26" t="s">
        <v>1146</v>
      </c>
      <c r="D855" s="15" t="str">
        <f t="shared" si="13"/>
        <v>1</v>
      </c>
      <c r="E855" s="12">
        <v>141.204601</v>
      </c>
      <c r="F855" s="20">
        <v>40.708889999999997</v>
      </c>
      <c r="G855" s="12" t="s">
        <v>449</v>
      </c>
      <c r="P855" s="70"/>
    </row>
    <row r="856" spans="1:16" x14ac:dyDescent="0.55000000000000004">
      <c r="A856" s="26">
        <v>4631</v>
      </c>
      <c r="B856" s="26" t="s">
        <v>1760</v>
      </c>
      <c r="C856" s="26" t="s">
        <v>1147</v>
      </c>
      <c r="D856" s="15" t="str">
        <f t="shared" si="13"/>
        <v>1</v>
      </c>
      <c r="E856" s="12">
        <v>141.20122699999999</v>
      </c>
      <c r="F856" s="20">
        <v>40.707906000000001</v>
      </c>
      <c r="G856" s="12" t="s">
        <v>449</v>
      </c>
      <c r="P856" s="70"/>
    </row>
    <row r="857" spans="1:16" x14ac:dyDescent="0.55000000000000004">
      <c r="A857" s="26">
        <v>4641</v>
      </c>
      <c r="B857" s="26" t="s">
        <v>442</v>
      </c>
      <c r="C857" s="26" t="s">
        <v>1148</v>
      </c>
      <c r="D857" s="15" t="str">
        <f t="shared" si="13"/>
        <v>1</v>
      </c>
      <c r="E857" s="12">
        <v>141.19151199999999</v>
      </c>
      <c r="F857" s="20">
        <v>40.703335000000003</v>
      </c>
      <c r="G857" s="12" t="s">
        <v>449</v>
      </c>
      <c r="P857" s="70"/>
    </row>
    <row r="858" spans="1:16" x14ac:dyDescent="0.55000000000000004">
      <c r="A858" s="26">
        <v>4651</v>
      </c>
      <c r="B858" s="26" t="s">
        <v>749</v>
      </c>
      <c r="C858" s="26" t="s">
        <v>1761</v>
      </c>
      <c r="D858" s="15" t="str">
        <f t="shared" si="13"/>
        <v>1</v>
      </c>
      <c r="E858" s="12">
        <v>141.189269</v>
      </c>
      <c r="F858" s="20">
        <v>40.700757000000003</v>
      </c>
      <c r="G858" s="12" t="s">
        <v>449</v>
      </c>
      <c r="P858" s="70"/>
    </row>
    <row r="859" spans="1:16" x14ac:dyDescent="0.55000000000000004">
      <c r="A859" s="26">
        <v>4661</v>
      </c>
      <c r="B859" s="26" t="s">
        <v>445</v>
      </c>
      <c r="C859" s="26" t="s">
        <v>1149</v>
      </c>
      <c r="D859" s="15" t="str">
        <f t="shared" si="13"/>
        <v>1</v>
      </c>
      <c r="E859" s="12">
        <v>141.18580109999999</v>
      </c>
      <c r="F859" s="20">
        <v>40.698233899999998</v>
      </c>
      <c r="G859" s="12" t="s">
        <v>449</v>
      </c>
      <c r="P859" s="70"/>
    </row>
    <row r="860" spans="1:16" x14ac:dyDescent="0.55000000000000004">
      <c r="A860" s="26">
        <v>4671</v>
      </c>
      <c r="B860" s="26" t="s">
        <v>446</v>
      </c>
      <c r="C860" s="26" t="s">
        <v>1762</v>
      </c>
      <c r="D860" s="15" t="str">
        <f t="shared" si="13"/>
        <v>1</v>
      </c>
      <c r="E860" s="12">
        <v>141.17739800000001</v>
      </c>
      <c r="F860" s="20">
        <v>40.699328999999999</v>
      </c>
      <c r="G860" s="12" t="s">
        <v>449</v>
      </c>
      <c r="P860" s="70"/>
    </row>
    <row r="861" spans="1:16" x14ac:dyDescent="0.55000000000000004">
      <c r="A861" s="26">
        <v>4681</v>
      </c>
      <c r="B861" s="26" t="s">
        <v>447</v>
      </c>
      <c r="C861" s="26" t="s">
        <v>1150</v>
      </c>
      <c r="D861" s="15" t="str">
        <f t="shared" si="13"/>
        <v>1</v>
      </c>
      <c r="E861" s="12">
        <v>141.16489899999999</v>
      </c>
      <c r="F861" s="20">
        <v>40.697538000000002</v>
      </c>
      <c r="G861" s="12" t="s">
        <v>449</v>
      </c>
      <c r="P861" s="70"/>
    </row>
    <row r="862" spans="1:16" x14ac:dyDescent="0.55000000000000004">
      <c r="A862" s="26">
        <v>4691</v>
      </c>
      <c r="B862" s="26" t="s">
        <v>448</v>
      </c>
      <c r="C862" s="26" t="s">
        <v>1151</v>
      </c>
      <c r="D862" s="15" t="str">
        <f t="shared" si="13"/>
        <v>1</v>
      </c>
      <c r="E862" s="12">
        <v>141.16331099999999</v>
      </c>
      <c r="F862" s="20">
        <v>40.696756000000001</v>
      </c>
      <c r="G862" s="45" t="s">
        <v>1536</v>
      </c>
      <c r="P862" s="70"/>
    </row>
    <row r="863" spans="1:16" x14ac:dyDescent="0.55000000000000004">
      <c r="A863" s="26">
        <v>4692</v>
      </c>
      <c r="B863" s="26" t="s">
        <v>448</v>
      </c>
      <c r="C863" s="26" t="s">
        <v>1151</v>
      </c>
      <c r="D863" s="15" t="str">
        <f t="shared" si="13"/>
        <v>2</v>
      </c>
      <c r="E863" s="12">
        <v>141.163241</v>
      </c>
      <c r="F863" s="20">
        <v>40.696829000000001</v>
      </c>
      <c r="G863" s="12" t="s">
        <v>454</v>
      </c>
      <c r="P863" s="70"/>
    </row>
    <row r="864" spans="1:16" x14ac:dyDescent="0.55000000000000004">
      <c r="A864" s="26">
        <v>4682</v>
      </c>
      <c r="B864" s="26" t="s">
        <v>447</v>
      </c>
      <c r="C864" s="26" t="s">
        <v>1150</v>
      </c>
      <c r="D864" s="15" t="str">
        <f t="shared" si="13"/>
        <v>2</v>
      </c>
      <c r="E864" s="12">
        <v>141.165773</v>
      </c>
      <c r="F864" s="20">
        <v>40.698315000000001</v>
      </c>
      <c r="G864" s="12" t="s">
        <v>453</v>
      </c>
      <c r="P864" s="70"/>
    </row>
    <row r="865" spans="1:16" x14ac:dyDescent="0.55000000000000004">
      <c r="A865" s="26">
        <v>4672</v>
      </c>
      <c r="B865" s="26" t="s">
        <v>446</v>
      </c>
      <c r="C865" s="26" t="s">
        <v>1762</v>
      </c>
      <c r="D865" s="15" t="str">
        <f t="shared" si="13"/>
        <v>2</v>
      </c>
      <c r="E865" s="12">
        <v>141.17752100000001</v>
      </c>
      <c r="F865" s="20">
        <v>40.699328999999999</v>
      </c>
      <c r="G865" s="12" t="s">
        <v>454</v>
      </c>
      <c r="P865" s="70"/>
    </row>
    <row r="866" spans="1:16" x14ac:dyDescent="0.55000000000000004">
      <c r="A866" s="26">
        <v>4662</v>
      </c>
      <c r="B866" s="26" t="s">
        <v>445</v>
      </c>
      <c r="C866" s="26" t="s">
        <v>1149</v>
      </c>
      <c r="D866" s="15" t="str">
        <f t="shared" si="13"/>
        <v>2</v>
      </c>
      <c r="E866" s="12">
        <v>141.18558899999999</v>
      </c>
      <c r="F866" s="20">
        <v>40.698250000000002</v>
      </c>
      <c r="G866" s="12" t="s">
        <v>453</v>
      </c>
      <c r="P866" s="70"/>
    </row>
    <row r="867" spans="1:16" x14ac:dyDescent="0.55000000000000004">
      <c r="A867" s="26">
        <v>4652</v>
      </c>
      <c r="B867" s="26" t="s">
        <v>749</v>
      </c>
      <c r="C867" s="26" t="s">
        <v>1761</v>
      </c>
      <c r="D867" s="15" t="str">
        <f t="shared" si="13"/>
        <v>2</v>
      </c>
      <c r="E867" s="12">
        <v>141.18921599999999</v>
      </c>
      <c r="F867" s="20">
        <v>40.700789</v>
      </c>
      <c r="G867" s="12" t="s">
        <v>454</v>
      </c>
      <c r="P867" s="70"/>
    </row>
    <row r="868" spans="1:16" x14ac:dyDescent="0.55000000000000004">
      <c r="A868" s="26">
        <v>4642</v>
      </c>
      <c r="B868" s="26" t="s">
        <v>442</v>
      </c>
      <c r="C868" s="26" t="s">
        <v>1148</v>
      </c>
      <c r="D868" s="15" t="str">
        <f t="shared" si="13"/>
        <v>2</v>
      </c>
      <c r="E868" s="12">
        <v>141.19141999999999</v>
      </c>
      <c r="F868" s="20">
        <v>40.703335000000003</v>
      </c>
      <c r="G868" s="12" t="s">
        <v>453</v>
      </c>
      <c r="P868" s="70"/>
    </row>
    <row r="869" spans="1:16" x14ac:dyDescent="0.55000000000000004">
      <c r="A869" s="26">
        <v>4632</v>
      </c>
      <c r="B869" s="26" t="s">
        <v>1760</v>
      </c>
      <c r="C869" s="26" t="s">
        <v>1147</v>
      </c>
      <c r="D869" s="15" t="str">
        <f t="shared" si="13"/>
        <v>2</v>
      </c>
      <c r="E869" s="12">
        <v>141.20118400000001</v>
      </c>
      <c r="F869" s="20">
        <v>40.707954999999998</v>
      </c>
      <c r="G869" s="12" t="s">
        <v>454</v>
      </c>
      <c r="P869" s="70"/>
    </row>
    <row r="870" spans="1:16" x14ac:dyDescent="0.55000000000000004">
      <c r="A870" s="26">
        <v>4622</v>
      </c>
      <c r="B870" s="26" t="s">
        <v>441</v>
      </c>
      <c r="C870" s="26" t="s">
        <v>1146</v>
      </c>
      <c r="D870" s="15" t="str">
        <f t="shared" si="13"/>
        <v>2</v>
      </c>
      <c r="E870" s="12">
        <v>141.20456899999999</v>
      </c>
      <c r="F870" s="20">
        <v>40.708939000000001</v>
      </c>
      <c r="G870" s="12" t="s">
        <v>453</v>
      </c>
      <c r="P870" s="70"/>
    </row>
    <row r="871" spans="1:16" x14ac:dyDescent="0.55000000000000004">
      <c r="A871" s="26">
        <v>4612</v>
      </c>
      <c r="B871" s="26" t="s">
        <v>440</v>
      </c>
      <c r="C871" s="26" t="s">
        <v>1145</v>
      </c>
      <c r="D871" s="15" t="str">
        <f t="shared" si="13"/>
        <v>2</v>
      </c>
      <c r="E871" s="12">
        <v>141.20739</v>
      </c>
      <c r="F871" s="20">
        <v>40.709493000000002</v>
      </c>
      <c r="G871" s="12" t="s">
        <v>454</v>
      </c>
      <c r="P871" s="70"/>
    </row>
    <row r="872" spans="1:16" x14ac:dyDescent="0.55000000000000004">
      <c r="A872" s="26">
        <v>4602</v>
      </c>
      <c r="B872" s="26" t="s">
        <v>439</v>
      </c>
      <c r="C872" s="26" t="s">
        <v>1144</v>
      </c>
      <c r="D872" s="15" t="str">
        <f t="shared" si="13"/>
        <v>2</v>
      </c>
      <c r="E872" s="12">
        <v>141.211939</v>
      </c>
      <c r="F872" s="20">
        <v>40.711730000000003</v>
      </c>
      <c r="G872" s="12" t="s">
        <v>453</v>
      </c>
      <c r="P872" s="70"/>
    </row>
    <row r="873" spans="1:16" x14ac:dyDescent="0.55000000000000004">
      <c r="A873" s="26">
        <v>4592</v>
      </c>
      <c r="B873" s="26" t="s">
        <v>438</v>
      </c>
      <c r="C873" s="26" t="s">
        <v>1143</v>
      </c>
      <c r="D873" s="15" t="str">
        <f t="shared" si="13"/>
        <v>2</v>
      </c>
      <c r="E873" s="12">
        <v>141.21667600000001</v>
      </c>
      <c r="F873" s="20">
        <v>40.713166000000001</v>
      </c>
      <c r="G873" s="12" t="s">
        <v>454</v>
      </c>
      <c r="P873" s="70"/>
    </row>
    <row r="874" spans="1:16" x14ac:dyDescent="0.55000000000000004">
      <c r="A874" s="26">
        <v>4582</v>
      </c>
      <c r="B874" s="26" t="s">
        <v>437</v>
      </c>
      <c r="C874" s="26" t="s">
        <v>1142</v>
      </c>
      <c r="D874" s="15" t="str">
        <f t="shared" si="13"/>
        <v>2</v>
      </c>
      <c r="E874" s="12">
        <v>141.218897</v>
      </c>
      <c r="F874" s="20">
        <v>40.713597</v>
      </c>
      <c r="G874" s="12" t="s">
        <v>453</v>
      </c>
      <c r="P874" s="70"/>
    </row>
    <row r="875" spans="1:16" x14ac:dyDescent="0.55000000000000004">
      <c r="A875" s="26">
        <v>4572</v>
      </c>
      <c r="B875" s="26" t="s">
        <v>436</v>
      </c>
      <c r="C875" s="26" t="s">
        <v>1141</v>
      </c>
      <c r="D875" s="15" t="str">
        <f t="shared" si="13"/>
        <v>2</v>
      </c>
      <c r="E875" s="12">
        <v>141.224996</v>
      </c>
      <c r="F875" s="20">
        <v>40.717092000000001</v>
      </c>
      <c r="G875" s="12" t="s">
        <v>454</v>
      </c>
      <c r="P875" s="70"/>
    </row>
    <row r="876" spans="1:16" x14ac:dyDescent="0.55000000000000004">
      <c r="A876" s="26">
        <v>4562</v>
      </c>
      <c r="B876" s="26" t="s">
        <v>435</v>
      </c>
      <c r="C876" s="26" t="s">
        <v>1140</v>
      </c>
      <c r="D876" s="15" t="str">
        <f t="shared" si="13"/>
        <v>2</v>
      </c>
      <c r="E876" s="12">
        <v>141.23437300000001</v>
      </c>
      <c r="F876" s="20">
        <v>40.717421000000002</v>
      </c>
      <c r="G876" s="12" t="s">
        <v>453</v>
      </c>
      <c r="P876" s="70"/>
    </row>
    <row r="877" spans="1:16" x14ac:dyDescent="0.55000000000000004">
      <c r="A877" s="26">
        <v>4552</v>
      </c>
      <c r="B877" s="26" t="s">
        <v>434</v>
      </c>
      <c r="C877" s="26" t="s">
        <v>1759</v>
      </c>
      <c r="D877" s="15" t="str">
        <f t="shared" si="13"/>
        <v>2</v>
      </c>
      <c r="E877" s="12">
        <v>141.239507</v>
      </c>
      <c r="F877" s="20">
        <v>40.722966</v>
      </c>
      <c r="G877" s="12" t="s">
        <v>454</v>
      </c>
      <c r="P877" s="70"/>
    </row>
    <row r="878" spans="1:16" x14ac:dyDescent="0.55000000000000004">
      <c r="A878" s="26">
        <v>4542</v>
      </c>
      <c r="B878" s="26" t="s">
        <v>433</v>
      </c>
      <c r="C878" s="26" t="s">
        <v>1758</v>
      </c>
      <c r="D878" s="15" t="str">
        <f t="shared" si="13"/>
        <v>2</v>
      </c>
      <c r="E878" s="12">
        <v>141.24464599999999</v>
      </c>
      <c r="F878" s="20">
        <v>40.725698999999999</v>
      </c>
      <c r="G878" s="12" t="s">
        <v>453</v>
      </c>
      <c r="P878" s="70"/>
    </row>
    <row r="879" spans="1:16" x14ac:dyDescent="0.55000000000000004">
      <c r="A879" s="26">
        <v>4532</v>
      </c>
      <c r="B879" s="26" t="s">
        <v>432</v>
      </c>
      <c r="C879" s="26" t="s">
        <v>1757</v>
      </c>
      <c r="D879" s="15" t="str">
        <f t="shared" si="13"/>
        <v>2</v>
      </c>
      <c r="E879" s="12">
        <v>141.247173</v>
      </c>
      <c r="F879" s="20">
        <v>40.726711000000002</v>
      </c>
      <c r="G879" s="12" t="s">
        <v>454</v>
      </c>
      <c r="P879" s="70"/>
    </row>
    <row r="880" spans="1:16" x14ac:dyDescent="0.55000000000000004">
      <c r="A880" s="26">
        <v>4522</v>
      </c>
      <c r="B880" s="26" t="s">
        <v>431</v>
      </c>
      <c r="C880" s="26" t="s">
        <v>1756</v>
      </c>
      <c r="D880" s="15" t="str">
        <f t="shared" si="13"/>
        <v>2</v>
      </c>
      <c r="E880" s="12">
        <v>141.25199499999999</v>
      </c>
      <c r="F880" s="20">
        <v>40.727080999999998</v>
      </c>
      <c r="G880" s="12" t="s">
        <v>453</v>
      </c>
      <c r="P880" s="70"/>
    </row>
    <row r="881" spans="1:16" x14ac:dyDescent="0.55000000000000004">
      <c r="A881" s="26">
        <v>4512</v>
      </c>
      <c r="B881" s="26" t="s">
        <v>430</v>
      </c>
      <c r="C881" s="26" t="s">
        <v>1763</v>
      </c>
      <c r="D881" s="15" t="str">
        <f t="shared" si="13"/>
        <v>2</v>
      </c>
      <c r="E881" s="12">
        <v>141.270996</v>
      </c>
      <c r="F881" s="20">
        <v>40.732050000000001</v>
      </c>
      <c r="G881" s="12" t="s">
        <v>454</v>
      </c>
      <c r="P881" s="70"/>
    </row>
    <row r="882" spans="1:16" x14ac:dyDescent="0.55000000000000004">
      <c r="A882" s="26">
        <v>4492</v>
      </c>
      <c r="B882" s="26" t="s">
        <v>428</v>
      </c>
      <c r="C882" s="26" t="s">
        <v>1138</v>
      </c>
      <c r="D882" s="15" t="str">
        <f t="shared" si="13"/>
        <v>2</v>
      </c>
      <c r="E882" s="12">
        <v>141.280722</v>
      </c>
      <c r="F882" s="20">
        <v>40.722560000000001</v>
      </c>
      <c r="G882" s="12" t="s">
        <v>453</v>
      </c>
      <c r="P882" s="70"/>
    </row>
    <row r="883" spans="1:16" x14ac:dyDescent="0.55000000000000004">
      <c r="A883" s="26">
        <v>4482</v>
      </c>
      <c r="B883" s="26" t="s">
        <v>427</v>
      </c>
      <c r="C883" s="26" t="s">
        <v>1754</v>
      </c>
      <c r="D883" s="15" t="str">
        <f t="shared" si="13"/>
        <v>2</v>
      </c>
      <c r="E883" s="12">
        <v>141.28666000000001</v>
      </c>
      <c r="F883" s="20">
        <v>40.720041000000002</v>
      </c>
      <c r="G883" s="12" t="s">
        <v>454</v>
      </c>
      <c r="P883" s="70"/>
    </row>
    <row r="884" spans="1:16" x14ac:dyDescent="0.55000000000000004">
      <c r="A884" s="26">
        <v>4472</v>
      </c>
      <c r="B884" s="26" t="s">
        <v>426</v>
      </c>
      <c r="C884" s="26" t="s">
        <v>1753</v>
      </c>
      <c r="D884" s="15" t="str">
        <f t="shared" si="13"/>
        <v>2</v>
      </c>
      <c r="E884" s="12">
        <v>141.29758799999999</v>
      </c>
      <c r="F884" s="20">
        <v>40.711427999999998</v>
      </c>
      <c r="G884" s="12" t="s">
        <v>453</v>
      </c>
      <c r="P884" s="70"/>
    </row>
    <row r="885" spans="1:16" x14ac:dyDescent="0.55000000000000004">
      <c r="A885" s="26">
        <v>4462</v>
      </c>
      <c r="B885" s="26" t="s">
        <v>425</v>
      </c>
      <c r="C885" s="26" t="s">
        <v>1752</v>
      </c>
      <c r="D885" s="15" t="str">
        <f t="shared" si="13"/>
        <v>2</v>
      </c>
      <c r="E885" s="12">
        <v>141.30267799999999</v>
      </c>
      <c r="F885" s="20">
        <v>40.708649000000001</v>
      </c>
      <c r="G885" s="12" t="s">
        <v>454</v>
      </c>
      <c r="P885" s="70"/>
    </row>
    <row r="886" spans="1:16" x14ac:dyDescent="0.55000000000000004">
      <c r="A886" s="26">
        <v>4452</v>
      </c>
      <c r="B886" s="26" t="s">
        <v>424</v>
      </c>
      <c r="C886" s="26" t="s">
        <v>1137</v>
      </c>
      <c r="D886" s="15" t="str">
        <f t="shared" si="13"/>
        <v>2</v>
      </c>
      <c r="E886" s="12">
        <v>141.32442599999999</v>
      </c>
      <c r="F886" s="20">
        <v>40.697436000000003</v>
      </c>
      <c r="G886" s="12" t="s">
        <v>453</v>
      </c>
      <c r="P886" s="70"/>
    </row>
    <row r="887" spans="1:16" x14ac:dyDescent="0.55000000000000004">
      <c r="A887" s="26">
        <v>4442</v>
      </c>
      <c r="B887" s="26" t="s">
        <v>423</v>
      </c>
      <c r="C887" s="26" t="s">
        <v>1136</v>
      </c>
      <c r="D887" s="15" t="str">
        <f t="shared" si="13"/>
        <v>2</v>
      </c>
      <c r="E887" s="12">
        <v>141.33370600000001</v>
      </c>
      <c r="F887" s="20">
        <v>40.694490000000002</v>
      </c>
      <c r="G887" s="12" t="s">
        <v>454</v>
      </c>
      <c r="P887" s="70"/>
    </row>
    <row r="888" spans="1:16" x14ac:dyDescent="0.55000000000000004">
      <c r="A888" s="26">
        <v>4432</v>
      </c>
      <c r="B888" s="26" t="s">
        <v>422</v>
      </c>
      <c r="C888" s="26" t="s">
        <v>1751</v>
      </c>
      <c r="D888" s="15" t="str">
        <f t="shared" si="13"/>
        <v>2</v>
      </c>
      <c r="E888" s="12">
        <v>141.345551</v>
      </c>
      <c r="F888" s="20">
        <v>40.690351</v>
      </c>
      <c r="G888" s="12" t="s">
        <v>453</v>
      </c>
      <c r="P888" s="70"/>
    </row>
    <row r="889" spans="1:16" x14ac:dyDescent="0.55000000000000004">
      <c r="A889" s="26">
        <v>4422</v>
      </c>
      <c r="B889" s="26" t="s">
        <v>421</v>
      </c>
      <c r="C889" s="26" t="s">
        <v>1750</v>
      </c>
      <c r="D889" s="15" t="str">
        <f t="shared" si="13"/>
        <v>2</v>
      </c>
      <c r="E889" s="12">
        <v>141.34937600000001</v>
      </c>
      <c r="F889" s="20">
        <v>40.689171000000002</v>
      </c>
      <c r="G889" s="12" t="s">
        <v>454</v>
      </c>
      <c r="P889" s="70"/>
    </row>
    <row r="890" spans="1:16" x14ac:dyDescent="0.55000000000000004">
      <c r="A890" s="26">
        <v>4412</v>
      </c>
      <c r="B890" s="26" t="s">
        <v>420</v>
      </c>
      <c r="C890" s="26" t="s">
        <v>1749</v>
      </c>
      <c r="D890" s="15" t="str">
        <f t="shared" si="13"/>
        <v>2</v>
      </c>
      <c r="E890" s="12">
        <v>141.35122100000001</v>
      </c>
      <c r="F890" s="20">
        <v>40.685541999999998</v>
      </c>
      <c r="G890" s="12" t="s">
        <v>453</v>
      </c>
      <c r="P890" s="70"/>
    </row>
    <row r="891" spans="1:16" x14ac:dyDescent="0.55000000000000004">
      <c r="A891" s="26">
        <v>4402</v>
      </c>
      <c r="B891" s="26" t="s">
        <v>1152</v>
      </c>
      <c r="C891" s="26" t="s">
        <v>912</v>
      </c>
      <c r="D891" s="15" t="str">
        <f t="shared" si="13"/>
        <v>2</v>
      </c>
      <c r="E891" s="12">
        <v>141.35924600000001</v>
      </c>
      <c r="F891" s="20">
        <v>40.680554999999998</v>
      </c>
      <c r="G891" s="12" t="s">
        <v>454</v>
      </c>
      <c r="P891" s="70"/>
    </row>
    <row r="892" spans="1:16" x14ac:dyDescent="0.55000000000000004">
      <c r="A892" s="26">
        <v>4392</v>
      </c>
      <c r="B892" s="26" t="s">
        <v>419</v>
      </c>
      <c r="C892" s="26" t="s">
        <v>1135</v>
      </c>
      <c r="D892" s="15" t="str">
        <f t="shared" si="13"/>
        <v>2</v>
      </c>
      <c r="E892" s="12">
        <v>141.343941</v>
      </c>
      <c r="F892" s="20">
        <v>40.659523</v>
      </c>
      <c r="G892" s="12" t="s">
        <v>453</v>
      </c>
      <c r="P892" s="70"/>
    </row>
    <row r="893" spans="1:16" x14ac:dyDescent="0.55000000000000004">
      <c r="A893" s="26">
        <v>4382</v>
      </c>
      <c r="B893" s="26" t="s">
        <v>418</v>
      </c>
      <c r="C893" s="26" t="s">
        <v>1134</v>
      </c>
      <c r="D893" s="15" t="str">
        <f t="shared" si="13"/>
        <v>2</v>
      </c>
      <c r="E893" s="12">
        <v>141.338641</v>
      </c>
      <c r="F893" s="20">
        <v>40.658562000000003</v>
      </c>
      <c r="G893" s="12" t="s">
        <v>454</v>
      </c>
      <c r="P893" s="70"/>
    </row>
    <row r="894" spans="1:16" x14ac:dyDescent="0.55000000000000004">
      <c r="A894" s="26">
        <v>4372</v>
      </c>
      <c r="B894" s="26" t="s">
        <v>417</v>
      </c>
      <c r="C894" s="26" t="s">
        <v>1133</v>
      </c>
      <c r="D894" s="15" t="str">
        <f t="shared" si="13"/>
        <v>2</v>
      </c>
      <c r="E894" s="12">
        <v>141.33592200000001</v>
      </c>
      <c r="F894" s="20">
        <v>40.661166999999999</v>
      </c>
      <c r="G894" s="12" t="s">
        <v>453</v>
      </c>
      <c r="P894" s="70"/>
    </row>
    <row r="895" spans="1:16" x14ac:dyDescent="0.55000000000000004">
      <c r="A895" s="26">
        <v>4701</v>
      </c>
      <c r="B895" s="26" t="s">
        <v>452</v>
      </c>
      <c r="C895" s="26" t="s">
        <v>1764</v>
      </c>
      <c r="D895" s="15" t="str">
        <f t="shared" si="13"/>
        <v>1</v>
      </c>
      <c r="E895" s="12">
        <v>141.33343300000001</v>
      </c>
      <c r="F895" s="20">
        <v>40.661830000000002</v>
      </c>
      <c r="G895" s="12" t="s">
        <v>454</v>
      </c>
      <c r="P895" s="70"/>
    </row>
    <row r="896" spans="1:16" x14ac:dyDescent="0.55000000000000004">
      <c r="A896" s="26">
        <v>4352</v>
      </c>
      <c r="B896" s="26" t="s">
        <v>415</v>
      </c>
      <c r="C896" s="26" t="s">
        <v>1131</v>
      </c>
      <c r="D896" s="15" t="str">
        <f t="shared" si="13"/>
        <v>2</v>
      </c>
      <c r="E896" s="12">
        <v>141.331603</v>
      </c>
      <c r="F896" s="20">
        <v>40.660722999999997</v>
      </c>
      <c r="G896" s="12" t="s">
        <v>453</v>
      </c>
      <c r="P896" s="70"/>
    </row>
    <row r="897" spans="1:16" x14ac:dyDescent="0.55000000000000004">
      <c r="A897" s="26">
        <v>4342</v>
      </c>
      <c r="B897" s="26" t="s">
        <v>414</v>
      </c>
      <c r="C897" s="26" t="s">
        <v>1130</v>
      </c>
      <c r="D897" s="15" t="str">
        <f t="shared" si="13"/>
        <v>2</v>
      </c>
      <c r="E897" s="12">
        <v>141.33029999999999</v>
      </c>
      <c r="F897" s="20">
        <v>40.662579999999998</v>
      </c>
      <c r="G897" s="23" t="s">
        <v>454</v>
      </c>
      <c r="P897" s="70"/>
    </row>
    <row r="898" spans="1:16" x14ac:dyDescent="0.55000000000000004">
      <c r="A898" s="26">
        <v>1292</v>
      </c>
      <c r="B898" s="26" t="s">
        <v>1570</v>
      </c>
      <c r="C898" s="26" t="s">
        <v>489</v>
      </c>
      <c r="D898" s="15" t="str">
        <f t="shared" si="13"/>
        <v>2</v>
      </c>
      <c r="E898" s="12">
        <v>141.368156</v>
      </c>
      <c r="F898" s="20">
        <v>40.683427000000002</v>
      </c>
      <c r="G898" s="23" t="s">
        <v>458</v>
      </c>
      <c r="P898" s="70"/>
    </row>
    <row r="899" spans="1:16" x14ac:dyDescent="0.55000000000000004">
      <c r="A899" s="26">
        <v>1372</v>
      </c>
      <c r="B899" s="26" t="s">
        <v>107</v>
      </c>
      <c r="C899" s="26" t="s">
        <v>490</v>
      </c>
      <c r="D899" s="15" t="str">
        <f t="shared" ref="D899:D962" si="14">RIGHT(A899,1)</f>
        <v>2</v>
      </c>
      <c r="E899" s="12">
        <v>141.37102100000001</v>
      </c>
      <c r="F899" s="20">
        <v>40.685524999999998</v>
      </c>
      <c r="G899" s="23" t="s">
        <v>458</v>
      </c>
      <c r="P899" s="70"/>
    </row>
    <row r="900" spans="1:16" x14ac:dyDescent="0.55000000000000004">
      <c r="A900" s="26">
        <v>1102</v>
      </c>
      <c r="B900" s="26" t="s">
        <v>86</v>
      </c>
      <c r="C900" s="26" t="s">
        <v>491</v>
      </c>
      <c r="D900" s="15" t="str">
        <f t="shared" si="14"/>
        <v>2</v>
      </c>
      <c r="E900" s="12">
        <v>141.36657400000001</v>
      </c>
      <c r="F900" s="20">
        <v>40.685993000000003</v>
      </c>
      <c r="G900" s="23" t="s">
        <v>458</v>
      </c>
      <c r="P900" s="70"/>
    </row>
    <row r="901" spans="1:16" x14ac:dyDescent="0.55000000000000004">
      <c r="A901" s="26">
        <v>4711</v>
      </c>
      <c r="B901" s="26" t="s">
        <v>459</v>
      </c>
      <c r="C901" s="26" t="s">
        <v>1765</v>
      </c>
      <c r="D901" s="15" t="str">
        <f t="shared" si="14"/>
        <v>1</v>
      </c>
      <c r="E901" s="12">
        <v>141.36891800000001</v>
      </c>
      <c r="F901" s="20">
        <v>40.687607999999997</v>
      </c>
      <c r="G901" s="23" t="s">
        <v>458</v>
      </c>
      <c r="P901" s="70"/>
    </row>
    <row r="902" spans="1:16" x14ac:dyDescent="0.55000000000000004">
      <c r="A902" s="26">
        <v>1362</v>
      </c>
      <c r="B902" s="26" t="s">
        <v>106</v>
      </c>
      <c r="C902" s="26" t="s">
        <v>492</v>
      </c>
      <c r="D902" s="15" t="str">
        <f t="shared" si="14"/>
        <v>2</v>
      </c>
      <c r="E902" s="12">
        <v>141.37266299999999</v>
      </c>
      <c r="F902" s="20">
        <v>40.688710999999998</v>
      </c>
      <c r="G902" s="23" t="s">
        <v>458</v>
      </c>
      <c r="P902" s="70"/>
    </row>
    <row r="903" spans="1:16" x14ac:dyDescent="0.55000000000000004">
      <c r="A903" s="26">
        <v>1352</v>
      </c>
      <c r="B903" s="26" t="s">
        <v>105</v>
      </c>
      <c r="C903" s="26" t="s">
        <v>493</v>
      </c>
      <c r="D903" s="15" t="str">
        <f t="shared" si="14"/>
        <v>2</v>
      </c>
      <c r="E903" s="12">
        <v>141.378488</v>
      </c>
      <c r="F903" s="20">
        <v>40.690407999999998</v>
      </c>
      <c r="G903" s="23" t="s">
        <v>458</v>
      </c>
      <c r="P903" s="70"/>
    </row>
    <row r="904" spans="1:16" x14ac:dyDescent="0.55000000000000004">
      <c r="A904" s="26">
        <v>1342</v>
      </c>
      <c r="B904" s="26" t="s">
        <v>104</v>
      </c>
      <c r="C904" s="26" t="s">
        <v>494</v>
      </c>
      <c r="D904" s="15" t="str">
        <f t="shared" si="14"/>
        <v>2</v>
      </c>
      <c r="E904" s="12">
        <v>141.382925</v>
      </c>
      <c r="F904" s="20">
        <v>40.691412999999997</v>
      </c>
      <c r="G904" s="23" t="s">
        <v>458</v>
      </c>
      <c r="P904" s="70"/>
    </row>
    <row r="905" spans="1:16" x14ac:dyDescent="0.55000000000000004">
      <c r="A905" s="26">
        <v>1332</v>
      </c>
      <c r="B905" s="26" t="s">
        <v>103</v>
      </c>
      <c r="C905" s="26" t="s">
        <v>495</v>
      </c>
      <c r="D905" s="15" t="str">
        <f t="shared" si="14"/>
        <v>2</v>
      </c>
      <c r="E905" s="12">
        <v>141.388273</v>
      </c>
      <c r="F905" s="20">
        <v>40.692093999999997</v>
      </c>
      <c r="G905" s="23" t="s">
        <v>458</v>
      </c>
      <c r="P905" s="70"/>
    </row>
    <row r="906" spans="1:16" x14ac:dyDescent="0.55000000000000004">
      <c r="A906" s="26">
        <v>1322</v>
      </c>
      <c r="B906" s="26" t="s">
        <v>460</v>
      </c>
      <c r="C906" s="26" t="s">
        <v>496</v>
      </c>
      <c r="D906" s="15" t="str">
        <f t="shared" si="14"/>
        <v>2</v>
      </c>
      <c r="E906" s="12">
        <v>141.39457100000001</v>
      </c>
      <c r="F906" s="20">
        <v>40.691735999999999</v>
      </c>
      <c r="G906" s="23" t="s">
        <v>458</v>
      </c>
      <c r="P906" s="70"/>
    </row>
    <row r="907" spans="1:16" x14ac:dyDescent="0.55000000000000004">
      <c r="A907" s="26">
        <v>1312</v>
      </c>
      <c r="B907" s="26" t="s">
        <v>876</v>
      </c>
      <c r="C907" s="26" t="s">
        <v>497</v>
      </c>
      <c r="D907" s="15" t="str">
        <f t="shared" si="14"/>
        <v>2</v>
      </c>
      <c r="E907" s="12">
        <v>141.397527</v>
      </c>
      <c r="F907" s="20">
        <v>40.691406999999998</v>
      </c>
      <c r="G907" s="23" t="s">
        <v>458</v>
      </c>
      <c r="P907" s="70"/>
    </row>
    <row r="908" spans="1:16" x14ac:dyDescent="0.55000000000000004">
      <c r="A908" s="26">
        <v>4721</v>
      </c>
      <c r="B908" s="26" t="s">
        <v>461</v>
      </c>
      <c r="C908" s="26" t="s">
        <v>498</v>
      </c>
      <c r="D908" s="15" t="str">
        <f t="shared" si="14"/>
        <v>1</v>
      </c>
      <c r="E908" s="12">
        <v>141.405058</v>
      </c>
      <c r="F908" s="20">
        <v>40.692281999999999</v>
      </c>
      <c r="G908" s="23" t="s">
        <v>458</v>
      </c>
      <c r="P908" s="70"/>
    </row>
    <row r="909" spans="1:16" x14ac:dyDescent="0.55000000000000004">
      <c r="A909" s="26">
        <v>4731</v>
      </c>
      <c r="B909" s="26" t="s">
        <v>462</v>
      </c>
      <c r="C909" s="26" t="s">
        <v>499</v>
      </c>
      <c r="D909" s="15" t="str">
        <f t="shared" si="14"/>
        <v>1</v>
      </c>
      <c r="E909" s="12">
        <v>141.409817</v>
      </c>
      <c r="F909" s="20">
        <v>40.692855000000002</v>
      </c>
      <c r="G909" s="23" t="s">
        <v>458</v>
      </c>
      <c r="P909" s="70"/>
    </row>
    <row r="910" spans="1:16" x14ac:dyDescent="0.55000000000000004">
      <c r="A910" s="26">
        <v>4741</v>
      </c>
      <c r="B910" s="26" t="s">
        <v>463</v>
      </c>
      <c r="C910" s="26" t="s">
        <v>500</v>
      </c>
      <c r="D910" s="15" t="str">
        <f t="shared" si="14"/>
        <v>1</v>
      </c>
      <c r="E910" s="12">
        <v>141.411742</v>
      </c>
      <c r="F910" s="20">
        <v>40.685113000000001</v>
      </c>
      <c r="G910" s="23" t="s">
        <v>458</v>
      </c>
      <c r="P910" s="70"/>
    </row>
    <row r="911" spans="1:16" x14ac:dyDescent="0.55000000000000004">
      <c r="A911" s="26">
        <v>4751</v>
      </c>
      <c r="B911" s="26" t="s">
        <v>464</v>
      </c>
      <c r="C911" s="26" t="s">
        <v>501</v>
      </c>
      <c r="D911" s="15" t="str">
        <f t="shared" si="14"/>
        <v>1</v>
      </c>
      <c r="E911" s="12">
        <v>141.41471999999999</v>
      </c>
      <c r="F911" s="20">
        <v>40.685417999999999</v>
      </c>
      <c r="G911" s="23" t="s">
        <v>458</v>
      </c>
      <c r="P911" s="70"/>
    </row>
    <row r="912" spans="1:16" x14ac:dyDescent="0.55000000000000004">
      <c r="A912" s="26">
        <v>4761</v>
      </c>
      <c r="B912" s="26" t="s">
        <v>465</v>
      </c>
      <c r="C912" s="26" t="s">
        <v>502</v>
      </c>
      <c r="D912" s="15" t="str">
        <f t="shared" si="14"/>
        <v>1</v>
      </c>
      <c r="E912" s="12">
        <v>141.42032499999999</v>
      </c>
      <c r="F912" s="20">
        <v>40.685724999999998</v>
      </c>
      <c r="G912" s="23" t="s">
        <v>458</v>
      </c>
      <c r="P912" s="70"/>
    </row>
    <row r="913" spans="1:16" x14ac:dyDescent="0.55000000000000004">
      <c r="A913" s="26">
        <v>4771</v>
      </c>
      <c r="B913" s="26" t="s">
        <v>466</v>
      </c>
      <c r="C913" s="26" t="s">
        <v>503</v>
      </c>
      <c r="D913" s="15" t="str">
        <f t="shared" si="14"/>
        <v>1</v>
      </c>
      <c r="E913" s="12">
        <v>141.425051</v>
      </c>
      <c r="F913" s="20">
        <v>40.686928999999999</v>
      </c>
      <c r="G913" s="23" t="s">
        <v>458</v>
      </c>
      <c r="P913" s="70"/>
    </row>
    <row r="914" spans="1:16" x14ac:dyDescent="0.55000000000000004">
      <c r="A914" s="26">
        <v>4781</v>
      </c>
      <c r="B914" s="26" t="s">
        <v>467</v>
      </c>
      <c r="C914" s="26" t="s">
        <v>504</v>
      </c>
      <c r="D914" s="15" t="str">
        <f t="shared" si="14"/>
        <v>1</v>
      </c>
      <c r="E914" s="12">
        <v>141.42685399999999</v>
      </c>
      <c r="F914" s="20">
        <v>40.684238999999998</v>
      </c>
      <c r="G914" s="23" t="s">
        <v>458</v>
      </c>
      <c r="P914" s="70"/>
    </row>
    <row r="915" spans="1:16" x14ac:dyDescent="0.55000000000000004">
      <c r="A915" s="26">
        <v>4791</v>
      </c>
      <c r="B915" s="26" t="s">
        <v>468</v>
      </c>
      <c r="C915" s="26" t="s">
        <v>505</v>
      </c>
      <c r="D915" s="15" t="str">
        <f t="shared" si="14"/>
        <v>1</v>
      </c>
      <c r="E915" s="12">
        <v>141.42864</v>
      </c>
      <c r="F915" s="20">
        <v>40.681102000000003</v>
      </c>
      <c r="G915" s="23" t="s">
        <v>458</v>
      </c>
      <c r="P915" s="70"/>
    </row>
    <row r="916" spans="1:16" x14ac:dyDescent="0.55000000000000004">
      <c r="A916" s="26">
        <v>4801</v>
      </c>
      <c r="B916" s="26" t="s">
        <v>469</v>
      </c>
      <c r="C916" s="26" t="s">
        <v>506</v>
      </c>
      <c r="D916" s="15" t="str">
        <f t="shared" si="14"/>
        <v>1</v>
      </c>
      <c r="E916" s="12">
        <v>141.429992</v>
      </c>
      <c r="F916" s="20">
        <v>40.676796000000003</v>
      </c>
      <c r="G916" s="23" t="s">
        <v>458</v>
      </c>
      <c r="P916" s="70"/>
    </row>
    <row r="917" spans="1:16" x14ac:dyDescent="0.55000000000000004">
      <c r="A917" s="26">
        <v>4811</v>
      </c>
      <c r="B917" s="26" t="s">
        <v>470</v>
      </c>
      <c r="C917" s="26" t="s">
        <v>507</v>
      </c>
      <c r="D917" s="15" t="str">
        <f t="shared" si="14"/>
        <v>1</v>
      </c>
      <c r="E917" s="12">
        <v>141.4307</v>
      </c>
      <c r="F917" s="20">
        <v>40.671827</v>
      </c>
      <c r="G917" s="23" t="s">
        <v>458</v>
      </c>
      <c r="P917" s="70"/>
    </row>
    <row r="918" spans="1:16" x14ac:dyDescent="0.55000000000000004">
      <c r="A918" s="26">
        <v>4821</v>
      </c>
      <c r="B918" s="26" t="s">
        <v>471</v>
      </c>
      <c r="C918" s="26" t="s">
        <v>524</v>
      </c>
      <c r="D918" s="15" t="str">
        <f t="shared" si="14"/>
        <v>1</v>
      </c>
      <c r="E918" s="12">
        <v>141.43293199999999</v>
      </c>
      <c r="F918" s="20">
        <v>40.663159</v>
      </c>
      <c r="G918" s="23" t="s">
        <v>458</v>
      </c>
      <c r="P918" s="70"/>
    </row>
    <row r="919" spans="1:16" x14ac:dyDescent="0.55000000000000004">
      <c r="A919" s="26">
        <v>4831</v>
      </c>
      <c r="B919" s="26" t="s">
        <v>472</v>
      </c>
      <c r="C919" s="26" t="s">
        <v>508</v>
      </c>
      <c r="D919" s="15" t="str">
        <f t="shared" si="14"/>
        <v>1</v>
      </c>
      <c r="E919" s="12">
        <v>141.434235</v>
      </c>
      <c r="F919" s="20">
        <v>40.660414000000003</v>
      </c>
      <c r="G919" s="23" t="s">
        <v>458</v>
      </c>
      <c r="P919" s="70"/>
    </row>
    <row r="920" spans="1:16" x14ac:dyDescent="0.55000000000000004">
      <c r="A920" s="26">
        <v>4841</v>
      </c>
      <c r="B920" s="26" t="s">
        <v>473</v>
      </c>
      <c r="C920" s="26" t="s">
        <v>509</v>
      </c>
      <c r="D920" s="15" t="str">
        <f t="shared" si="14"/>
        <v>1</v>
      </c>
      <c r="E920" s="12">
        <v>141.438366</v>
      </c>
      <c r="F920" s="20">
        <v>40.654454999999999</v>
      </c>
      <c r="G920" s="23" t="s">
        <v>458</v>
      </c>
      <c r="P920" s="70"/>
    </row>
    <row r="921" spans="1:16" x14ac:dyDescent="0.55000000000000004">
      <c r="A921" s="26">
        <v>4851</v>
      </c>
      <c r="B921" s="26" t="s">
        <v>474</v>
      </c>
      <c r="C921" s="26" t="s">
        <v>510</v>
      </c>
      <c r="D921" s="15" t="str">
        <f t="shared" si="14"/>
        <v>1</v>
      </c>
      <c r="E921" s="12">
        <v>141.43811400000001</v>
      </c>
      <c r="F921" s="20">
        <v>40.651569000000002</v>
      </c>
      <c r="G921" s="23" t="s">
        <v>458</v>
      </c>
      <c r="P921" s="70"/>
    </row>
    <row r="922" spans="1:16" x14ac:dyDescent="0.55000000000000004">
      <c r="A922" s="26">
        <v>4861</v>
      </c>
      <c r="B922" s="26" t="s">
        <v>475</v>
      </c>
      <c r="C922" s="26" t="s">
        <v>511</v>
      </c>
      <c r="D922" s="15" t="str">
        <f t="shared" si="14"/>
        <v>1</v>
      </c>
      <c r="E922" s="12">
        <v>141.43974499999999</v>
      </c>
      <c r="F922" s="20">
        <v>40.645139</v>
      </c>
      <c r="G922" s="23" t="s">
        <v>458</v>
      </c>
      <c r="P922" s="70"/>
    </row>
    <row r="923" spans="1:16" x14ac:dyDescent="0.55000000000000004">
      <c r="A923" s="26">
        <v>4871</v>
      </c>
      <c r="B923" s="26" t="s">
        <v>476</v>
      </c>
      <c r="C923" s="26" t="s">
        <v>512</v>
      </c>
      <c r="D923" s="15" t="str">
        <f t="shared" si="14"/>
        <v>1</v>
      </c>
      <c r="E923" s="12">
        <v>141.44107</v>
      </c>
      <c r="F923" s="20">
        <v>40.642601999999997</v>
      </c>
      <c r="G923" s="23" t="s">
        <v>458</v>
      </c>
      <c r="P923" s="70"/>
    </row>
    <row r="924" spans="1:16" x14ac:dyDescent="0.55000000000000004">
      <c r="A924" s="26">
        <v>4881</v>
      </c>
      <c r="B924" s="26" t="s">
        <v>477</v>
      </c>
      <c r="C924" s="26" t="s">
        <v>513</v>
      </c>
      <c r="D924" s="15" t="str">
        <f t="shared" si="14"/>
        <v>1</v>
      </c>
      <c r="E924" s="12">
        <v>141.44211000000001</v>
      </c>
      <c r="F924" s="20">
        <v>40.636035999999997</v>
      </c>
      <c r="G924" s="23" t="s">
        <v>458</v>
      </c>
      <c r="P924" s="70"/>
    </row>
    <row r="925" spans="1:16" x14ac:dyDescent="0.55000000000000004">
      <c r="A925" s="26">
        <v>4891</v>
      </c>
      <c r="B925" s="26" t="s">
        <v>478</v>
      </c>
      <c r="C925" s="26" t="s">
        <v>514</v>
      </c>
      <c r="D925" s="15" t="str">
        <f t="shared" si="14"/>
        <v>1</v>
      </c>
      <c r="E925" s="12">
        <v>141.437229</v>
      </c>
      <c r="F925" s="20">
        <v>40.630586000000001</v>
      </c>
      <c r="G925" s="23" t="s">
        <v>458</v>
      </c>
      <c r="P925" s="70"/>
    </row>
    <row r="926" spans="1:16" x14ac:dyDescent="0.55000000000000004">
      <c r="A926" s="26">
        <v>4901</v>
      </c>
      <c r="B926" s="26" t="s">
        <v>479</v>
      </c>
      <c r="C926" s="26" t="s">
        <v>515</v>
      </c>
      <c r="D926" s="15" t="str">
        <f t="shared" si="14"/>
        <v>1</v>
      </c>
      <c r="E926" s="12">
        <v>141.430545</v>
      </c>
      <c r="F926" s="20">
        <v>40.621378999999997</v>
      </c>
      <c r="G926" s="23" t="s">
        <v>458</v>
      </c>
      <c r="P926" s="70"/>
    </row>
    <row r="927" spans="1:16" x14ac:dyDescent="0.55000000000000004">
      <c r="A927" s="26">
        <v>4911</v>
      </c>
      <c r="B927" s="26" t="s">
        <v>480</v>
      </c>
      <c r="C927" s="26" t="s">
        <v>516</v>
      </c>
      <c r="D927" s="15" t="str">
        <f t="shared" si="14"/>
        <v>1</v>
      </c>
      <c r="E927" s="12">
        <v>141.42899399999999</v>
      </c>
      <c r="F927" s="20">
        <v>40.616456999999997</v>
      </c>
      <c r="G927" s="23" t="s">
        <v>458</v>
      </c>
      <c r="P927" s="70"/>
    </row>
    <row r="928" spans="1:16" x14ac:dyDescent="0.55000000000000004">
      <c r="A928" s="26">
        <v>4921</v>
      </c>
      <c r="B928" s="26" t="s">
        <v>481</v>
      </c>
      <c r="C928" s="26" t="s">
        <v>517</v>
      </c>
      <c r="D928" s="15" t="str">
        <f t="shared" si="14"/>
        <v>1</v>
      </c>
      <c r="E928" s="12">
        <v>141.429563</v>
      </c>
      <c r="F928" s="20">
        <v>40.613602999999998</v>
      </c>
      <c r="G928" s="23" t="s">
        <v>458</v>
      </c>
      <c r="P928" s="70"/>
    </row>
    <row r="929" spans="1:16" x14ac:dyDescent="0.55000000000000004">
      <c r="A929" s="26">
        <v>4931</v>
      </c>
      <c r="B929" s="26" t="s">
        <v>482</v>
      </c>
      <c r="C929" s="26" t="s">
        <v>518</v>
      </c>
      <c r="D929" s="15" t="str">
        <f t="shared" si="14"/>
        <v>1</v>
      </c>
      <c r="E929" s="12">
        <v>141.43505099999999</v>
      </c>
      <c r="F929" s="20">
        <v>40.614336999999999</v>
      </c>
      <c r="G929" s="23" t="s">
        <v>458</v>
      </c>
      <c r="P929" s="70"/>
    </row>
    <row r="930" spans="1:16" x14ac:dyDescent="0.55000000000000004">
      <c r="A930" s="26">
        <v>4941</v>
      </c>
      <c r="B930" s="26" t="s">
        <v>483</v>
      </c>
      <c r="C930" s="26" t="s">
        <v>519</v>
      </c>
      <c r="D930" s="15" t="str">
        <f t="shared" si="14"/>
        <v>1</v>
      </c>
      <c r="E930" s="12">
        <v>141.43946</v>
      </c>
      <c r="F930" s="20">
        <v>40.612830000000002</v>
      </c>
      <c r="G930" s="23" t="s">
        <v>458</v>
      </c>
      <c r="P930" s="70"/>
    </row>
    <row r="931" spans="1:16" x14ac:dyDescent="0.55000000000000004">
      <c r="A931" s="26">
        <v>4951</v>
      </c>
      <c r="B931" s="26" t="s">
        <v>484</v>
      </c>
      <c r="C931" s="26" t="s">
        <v>520</v>
      </c>
      <c r="D931" s="15" t="str">
        <f t="shared" si="14"/>
        <v>1</v>
      </c>
      <c r="E931" s="12">
        <v>141.44251800000001</v>
      </c>
      <c r="F931" s="20">
        <v>40.611277000000001</v>
      </c>
      <c r="G931" s="23" t="s">
        <v>458</v>
      </c>
      <c r="P931" s="70"/>
    </row>
    <row r="932" spans="1:16" x14ac:dyDescent="0.55000000000000004">
      <c r="A932" s="26">
        <v>4961</v>
      </c>
      <c r="B932" s="26" t="s">
        <v>485</v>
      </c>
      <c r="C932" s="26" t="s">
        <v>521</v>
      </c>
      <c r="D932" s="15" t="str">
        <f t="shared" si="14"/>
        <v>1</v>
      </c>
      <c r="E932" s="12">
        <v>141.44034500000001</v>
      </c>
      <c r="F932" s="20">
        <v>40.604610000000001</v>
      </c>
      <c r="G932" s="23" t="s">
        <v>458</v>
      </c>
      <c r="P932" s="70"/>
    </row>
    <row r="933" spans="1:16" x14ac:dyDescent="0.55000000000000004">
      <c r="A933" s="26">
        <v>4971</v>
      </c>
      <c r="B933" s="26" t="s">
        <v>486</v>
      </c>
      <c r="C933" s="26" t="s">
        <v>1766</v>
      </c>
      <c r="D933" s="15" t="str">
        <f t="shared" si="14"/>
        <v>1</v>
      </c>
      <c r="E933" s="12">
        <v>141.43410700000001</v>
      </c>
      <c r="F933" s="20">
        <v>40.603876</v>
      </c>
      <c r="G933" s="23" t="s">
        <v>458</v>
      </c>
      <c r="P933" s="70"/>
    </row>
    <row r="934" spans="1:16" x14ac:dyDescent="0.55000000000000004">
      <c r="A934" s="26">
        <v>4981</v>
      </c>
      <c r="B934" s="26" t="s">
        <v>487</v>
      </c>
      <c r="C934" s="26" t="s">
        <v>522</v>
      </c>
      <c r="D934" s="15" t="str">
        <f t="shared" si="14"/>
        <v>1</v>
      </c>
      <c r="E934" s="12">
        <v>141.429676</v>
      </c>
      <c r="F934" s="20">
        <v>40.602794000000003</v>
      </c>
      <c r="G934" s="23" t="s">
        <v>458</v>
      </c>
      <c r="P934" s="70"/>
    </row>
    <row r="935" spans="1:16" x14ac:dyDescent="0.55000000000000004">
      <c r="A935" s="26">
        <v>383</v>
      </c>
      <c r="B935" s="26" t="s">
        <v>1661</v>
      </c>
      <c r="C935" s="26" t="s">
        <v>797</v>
      </c>
      <c r="D935" s="15" t="str">
        <f t="shared" si="14"/>
        <v>3</v>
      </c>
      <c r="E935" s="12">
        <v>141.41590500000001</v>
      </c>
      <c r="F935" s="20">
        <v>40.601126999999998</v>
      </c>
      <c r="G935" s="45" t="s">
        <v>1497</v>
      </c>
      <c r="P935" s="70"/>
    </row>
    <row r="936" spans="1:16" x14ac:dyDescent="0.55000000000000004">
      <c r="A936" s="26">
        <v>384</v>
      </c>
      <c r="B936" s="26" t="s">
        <v>1661</v>
      </c>
      <c r="C936" s="26" t="s">
        <v>797</v>
      </c>
      <c r="D936" s="15" t="str">
        <f t="shared" si="14"/>
        <v>4</v>
      </c>
      <c r="E936" s="12">
        <v>141.41558900000001</v>
      </c>
      <c r="F936" s="20">
        <v>40.601652999999999</v>
      </c>
      <c r="G936" s="23" t="s">
        <v>488</v>
      </c>
      <c r="P936" s="70"/>
    </row>
    <row r="937" spans="1:16" x14ac:dyDescent="0.55000000000000004">
      <c r="A937" s="26">
        <v>4982</v>
      </c>
      <c r="B937" s="26" t="s">
        <v>487</v>
      </c>
      <c r="C937" s="26" t="s">
        <v>522</v>
      </c>
      <c r="D937" s="15" t="str">
        <f t="shared" si="14"/>
        <v>2</v>
      </c>
      <c r="E937" s="12">
        <v>141.42952500000001</v>
      </c>
      <c r="F937" s="20">
        <v>40.602879999999999</v>
      </c>
      <c r="G937" s="23" t="s">
        <v>488</v>
      </c>
      <c r="P937" s="70"/>
    </row>
    <row r="938" spans="1:16" x14ac:dyDescent="0.55000000000000004">
      <c r="A938" s="26">
        <v>4972</v>
      </c>
      <c r="B938" s="26" t="s">
        <v>486</v>
      </c>
      <c r="C938" s="26" t="s">
        <v>1766</v>
      </c>
      <c r="D938" s="15" t="str">
        <f t="shared" si="14"/>
        <v>2</v>
      </c>
      <c r="E938" s="12">
        <v>141.43439100000001</v>
      </c>
      <c r="F938" s="20">
        <v>40.603994</v>
      </c>
      <c r="G938" s="23" t="s">
        <v>488</v>
      </c>
      <c r="P938" s="70"/>
    </row>
    <row r="939" spans="1:16" x14ac:dyDescent="0.55000000000000004">
      <c r="A939" s="26">
        <v>4962</v>
      </c>
      <c r="B939" s="26" t="s">
        <v>485</v>
      </c>
      <c r="C939" s="26" t="s">
        <v>521</v>
      </c>
      <c r="D939" s="15" t="str">
        <f t="shared" si="14"/>
        <v>2</v>
      </c>
      <c r="E939" s="12">
        <v>141.44022699999999</v>
      </c>
      <c r="F939" s="20">
        <v>40.604723999999997</v>
      </c>
      <c r="G939" s="23" t="s">
        <v>488</v>
      </c>
      <c r="P939" s="70"/>
    </row>
    <row r="940" spans="1:16" x14ac:dyDescent="0.55000000000000004">
      <c r="A940" s="26">
        <v>4952</v>
      </c>
      <c r="B940" s="26" t="s">
        <v>484</v>
      </c>
      <c r="C940" s="26" t="s">
        <v>520</v>
      </c>
      <c r="D940" s="15" t="str">
        <f t="shared" si="14"/>
        <v>2</v>
      </c>
      <c r="E940" s="12">
        <v>141.442421</v>
      </c>
      <c r="F940" s="20">
        <v>40.611179</v>
      </c>
      <c r="G940" s="23" t="s">
        <v>488</v>
      </c>
      <c r="P940" s="70"/>
    </row>
    <row r="941" spans="1:16" x14ac:dyDescent="0.55000000000000004">
      <c r="A941" s="26">
        <v>4942</v>
      </c>
      <c r="B941" s="26" t="s">
        <v>483</v>
      </c>
      <c r="C941" s="26" t="s">
        <v>519</v>
      </c>
      <c r="D941" s="15" t="str">
        <f t="shared" si="14"/>
        <v>2</v>
      </c>
      <c r="E941" s="12">
        <v>141.43933699999999</v>
      </c>
      <c r="F941" s="20">
        <v>40.612797</v>
      </c>
      <c r="G941" s="23" t="s">
        <v>488</v>
      </c>
      <c r="P941" s="70"/>
    </row>
    <row r="942" spans="1:16" x14ac:dyDescent="0.55000000000000004">
      <c r="A942" s="26">
        <v>4932</v>
      </c>
      <c r="B942" s="26" t="s">
        <v>482</v>
      </c>
      <c r="C942" s="26" t="s">
        <v>518</v>
      </c>
      <c r="D942" s="15" t="str">
        <f t="shared" si="14"/>
        <v>2</v>
      </c>
      <c r="E942" s="12">
        <v>141.43497600000001</v>
      </c>
      <c r="F942" s="20">
        <v>40.614268000000003</v>
      </c>
      <c r="G942" s="23" t="s">
        <v>488</v>
      </c>
      <c r="P942" s="70"/>
    </row>
    <row r="943" spans="1:16" x14ac:dyDescent="0.55000000000000004">
      <c r="A943" s="26">
        <v>4922</v>
      </c>
      <c r="B943" s="26" t="s">
        <v>481</v>
      </c>
      <c r="C943" s="26" t="s">
        <v>517</v>
      </c>
      <c r="D943" s="15" t="str">
        <f t="shared" si="14"/>
        <v>2</v>
      </c>
      <c r="E943" s="12">
        <v>141.42952</v>
      </c>
      <c r="F943" s="20">
        <v>40.613517999999999</v>
      </c>
      <c r="G943" s="23" t="s">
        <v>488</v>
      </c>
      <c r="P943" s="70"/>
    </row>
    <row r="944" spans="1:16" x14ac:dyDescent="0.55000000000000004">
      <c r="A944" s="26">
        <v>4912</v>
      </c>
      <c r="B944" s="26" t="s">
        <v>480</v>
      </c>
      <c r="C944" s="26" t="s">
        <v>516</v>
      </c>
      <c r="D944" s="15" t="str">
        <f t="shared" si="14"/>
        <v>2</v>
      </c>
      <c r="E944" s="12">
        <v>141.42885999999999</v>
      </c>
      <c r="F944" s="20">
        <v>40.616399999999999</v>
      </c>
      <c r="G944" s="23" t="s">
        <v>488</v>
      </c>
      <c r="P944" s="70"/>
    </row>
    <row r="945" spans="1:16" x14ac:dyDescent="0.55000000000000004">
      <c r="A945" s="26">
        <v>4902</v>
      </c>
      <c r="B945" s="26" t="s">
        <v>479</v>
      </c>
      <c r="C945" s="26" t="s">
        <v>515</v>
      </c>
      <c r="D945" s="15" t="str">
        <f t="shared" si="14"/>
        <v>2</v>
      </c>
      <c r="E945" s="12">
        <v>141.430432</v>
      </c>
      <c r="F945" s="20">
        <v>40.621420000000001</v>
      </c>
      <c r="G945" s="23" t="s">
        <v>488</v>
      </c>
      <c r="P945" s="70"/>
    </row>
    <row r="946" spans="1:16" x14ac:dyDescent="0.55000000000000004">
      <c r="A946" s="26">
        <v>4892</v>
      </c>
      <c r="B946" s="26" t="s">
        <v>478</v>
      </c>
      <c r="C946" s="26" t="s">
        <v>514</v>
      </c>
      <c r="D946" s="15" t="str">
        <f t="shared" si="14"/>
        <v>2</v>
      </c>
      <c r="E946" s="12">
        <v>141.43730400000001</v>
      </c>
      <c r="F946" s="20">
        <v>40.630842000000001</v>
      </c>
      <c r="G946" s="23" t="s">
        <v>488</v>
      </c>
      <c r="P946" s="70"/>
    </row>
    <row r="947" spans="1:16" x14ac:dyDescent="0.55000000000000004">
      <c r="A947" s="26">
        <v>4882</v>
      </c>
      <c r="B947" s="26" t="s">
        <v>477</v>
      </c>
      <c r="C947" s="26" t="s">
        <v>513</v>
      </c>
      <c r="D947" s="15" t="str">
        <f t="shared" si="14"/>
        <v>2</v>
      </c>
      <c r="E947" s="12">
        <v>141.44179399999999</v>
      </c>
      <c r="F947" s="20">
        <v>40.635845000000003</v>
      </c>
      <c r="G947" s="23" t="s">
        <v>488</v>
      </c>
      <c r="P947" s="70"/>
    </row>
    <row r="948" spans="1:16" x14ac:dyDescent="0.55000000000000004">
      <c r="A948" s="26">
        <v>4872</v>
      </c>
      <c r="B948" s="26" t="s">
        <v>476</v>
      </c>
      <c r="C948" s="26" t="s">
        <v>512</v>
      </c>
      <c r="D948" s="15" t="str">
        <f t="shared" si="14"/>
        <v>2</v>
      </c>
      <c r="E948" s="12">
        <v>141.44091399999999</v>
      </c>
      <c r="F948" s="20">
        <v>40.642707999999999</v>
      </c>
      <c r="G948" s="23" t="s">
        <v>488</v>
      </c>
      <c r="P948" s="70"/>
    </row>
    <row r="949" spans="1:16" x14ac:dyDescent="0.55000000000000004">
      <c r="A949" s="26">
        <v>4862</v>
      </c>
      <c r="B949" s="26" t="s">
        <v>475</v>
      </c>
      <c r="C949" s="26" t="s">
        <v>511</v>
      </c>
      <c r="D949" s="15" t="str">
        <f t="shared" si="14"/>
        <v>2</v>
      </c>
      <c r="E949" s="12">
        <v>141.43964299999999</v>
      </c>
      <c r="F949" s="20">
        <v>40.645122000000001</v>
      </c>
      <c r="G949" s="23" t="s">
        <v>488</v>
      </c>
      <c r="P949" s="70"/>
    </row>
    <row r="950" spans="1:16" x14ac:dyDescent="0.55000000000000004">
      <c r="A950" s="26">
        <v>4852</v>
      </c>
      <c r="B950" s="26" t="s">
        <v>474</v>
      </c>
      <c r="C950" s="26" t="s">
        <v>510</v>
      </c>
      <c r="D950" s="15" t="str">
        <f t="shared" si="14"/>
        <v>2</v>
      </c>
      <c r="E950" s="12">
        <v>141.438017</v>
      </c>
      <c r="F950" s="20">
        <v>40.651381000000001</v>
      </c>
      <c r="G950" s="23" t="s">
        <v>488</v>
      </c>
      <c r="P950" s="70"/>
    </row>
    <row r="951" spans="1:16" x14ac:dyDescent="0.55000000000000004">
      <c r="A951" s="26">
        <v>4842</v>
      </c>
      <c r="B951" s="26" t="s">
        <v>473</v>
      </c>
      <c r="C951" s="26" t="s">
        <v>509</v>
      </c>
      <c r="D951" s="15" t="str">
        <f t="shared" si="14"/>
        <v>2</v>
      </c>
      <c r="E951" s="12">
        <v>141.437996</v>
      </c>
      <c r="F951" s="20">
        <v>40.654834000000001</v>
      </c>
      <c r="G951" s="23" t="s">
        <v>488</v>
      </c>
      <c r="P951" s="70"/>
    </row>
    <row r="952" spans="1:16" x14ac:dyDescent="0.55000000000000004">
      <c r="A952" s="26">
        <v>4832</v>
      </c>
      <c r="B952" s="26" t="s">
        <v>472</v>
      </c>
      <c r="C952" s="26" t="s">
        <v>508</v>
      </c>
      <c r="D952" s="15" t="str">
        <f t="shared" si="14"/>
        <v>2</v>
      </c>
      <c r="E952" s="12">
        <v>141.433989</v>
      </c>
      <c r="F952" s="20">
        <v>40.660707000000002</v>
      </c>
      <c r="G952" s="23" t="s">
        <v>488</v>
      </c>
      <c r="P952" s="70"/>
    </row>
    <row r="953" spans="1:16" x14ac:dyDescent="0.55000000000000004">
      <c r="A953" s="26">
        <v>4822</v>
      </c>
      <c r="B953" s="26" t="s">
        <v>471</v>
      </c>
      <c r="C953" s="26" t="s">
        <v>524</v>
      </c>
      <c r="D953" s="15" t="str">
        <f t="shared" si="14"/>
        <v>2</v>
      </c>
      <c r="E953" s="12">
        <v>141.43249700000001</v>
      </c>
      <c r="F953" s="20">
        <v>40.663843</v>
      </c>
      <c r="G953" s="23" t="s">
        <v>488</v>
      </c>
      <c r="P953" s="70"/>
    </row>
    <row r="954" spans="1:16" x14ac:dyDescent="0.55000000000000004">
      <c r="A954" s="26">
        <v>4812</v>
      </c>
      <c r="B954" s="26" t="s">
        <v>470</v>
      </c>
      <c r="C954" s="26" t="s">
        <v>507</v>
      </c>
      <c r="D954" s="15" t="str">
        <f t="shared" si="14"/>
        <v>2</v>
      </c>
      <c r="E954" s="12">
        <v>141.43053900000001</v>
      </c>
      <c r="F954" s="20">
        <v>40.671737</v>
      </c>
      <c r="G954" s="23" t="s">
        <v>488</v>
      </c>
      <c r="P954" s="70"/>
    </row>
    <row r="955" spans="1:16" x14ac:dyDescent="0.55000000000000004">
      <c r="A955" s="26">
        <v>4802</v>
      </c>
      <c r="B955" s="26" t="s">
        <v>469</v>
      </c>
      <c r="C955" s="26" t="s">
        <v>506</v>
      </c>
      <c r="D955" s="15" t="str">
        <f t="shared" si="14"/>
        <v>2</v>
      </c>
      <c r="E955" s="12">
        <v>141.42987400000001</v>
      </c>
      <c r="F955" s="20">
        <v>40.676811999999998</v>
      </c>
      <c r="G955" s="23" t="s">
        <v>488</v>
      </c>
      <c r="P955" s="70"/>
    </row>
    <row r="956" spans="1:16" x14ac:dyDescent="0.55000000000000004">
      <c r="A956" s="26">
        <v>4792</v>
      </c>
      <c r="B956" s="26" t="s">
        <v>468</v>
      </c>
      <c r="C956" s="26" t="s">
        <v>505</v>
      </c>
      <c r="D956" s="15" t="str">
        <f t="shared" si="14"/>
        <v>2</v>
      </c>
      <c r="E956" s="12">
        <v>141.42852199999999</v>
      </c>
      <c r="F956" s="20">
        <v>40.681082000000004</v>
      </c>
      <c r="G956" s="23" t="s">
        <v>488</v>
      </c>
      <c r="P956" s="70"/>
    </row>
    <row r="957" spans="1:16" x14ac:dyDescent="0.55000000000000004">
      <c r="A957" s="26">
        <v>4782</v>
      </c>
      <c r="B957" s="26" t="s">
        <v>467</v>
      </c>
      <c r="C957" s="26" t="s">
        <v>504</v>
      </c>
      <c r="D957" s="15" t="str">
        <f t="shared" si="14"/>
        <v>2</v>
      </c>
      <c r="E957" s="12">
        <v>141.42668800000001</v>
      </c>
      <c r="F957" s="20">
        <v>40.6843</v>
      </c>
      <c r="G957" s="23" t="s">
        <v>488</v>
      </c>
      <c r="P957" s="70"/>
    </row>
    <row r="958" spans="1:16" x14ac:dyDescent="0.55000000000000004">
      <c r="A958" s="26">
        <v>4772</v>
      </c>
      <c r="B958" s="26" t="s">
        <v>466</v>
      </c>
      <c r="C958" s="26" t="s">
        <v>503</v>
      </c>
      <c r="D958" s="15" t="str">
        <f t="shared" si="14"/>
        <v>2</v>
      </c>
      <c r="E958" s="12">
        <v>141.424746</v>
      </c>
      <c r="F958" s="20">
        <v>40.686782999999998</v>
      </c>
      <c r="G958" s="23" t="s">
        <v>488</v>
      </c>
      <c r="P958" s="70"/>
    </row>
    <row r="959" spans="1:16" x14ac:dyDescent="0.55000000000000004">
      <c r="A959" s="26">
        <v>4762</v>
      </c>
      <c r="B959" s="26" t="s">
        <v>465</v>
      </c>
      <c r="C959" s="26" t="s">
        <v>502</v>
      </c>
      <c r="D959" s="15" t="str">
        <f t="shared" si="14"/>
        <v>2</v>
      </c>
      <c r="E959" s="12">
        <v>141.420063</v>
      </c>
      <c r="F959" s="20">
        <v>40.685581999999997</v>
      </c>
      <c r="G959" s="23" t="s">
        <v>488</v>
      </c>
      <c r="P959" s="70"/>
    </row>
    <row r="960" spans="1:16" x14ac:dyDescent="0.55000000000000004">
      <c r="A960" s="26">
        <v>4752</v>
      </c>
      <c r="B960" s="26" t="s">
        <v>464</v>
      </c>
      <c r="C960" s="26" t="s">
        <v>501</v>
      </c>
      <c r="D960" s="15" t="str">
        <f t="shared" si="14"/>
        <v>2</v>
      </c>
      <c r="E960" s="12">
        <v>141.414682</v>
      </c>
      <c r="F960" s="20">
        <v>40.685308999999997</v>
      </c>
      <c r="G960" s="23" t="s">
        <v>488</v>
      </c>
      <c r="P960" s="70"/>
    </row>
    <row r="961" spans="1:16" x14ac:dyDescent="0.55000000000000004">
      <c r="A961" s="26">
        <v>4742</v>
      </c>
      <c r="B961" s="26" t="s">
        <v>463</v>
      </c>
      <c r="C961" s="26" t="s">
        <v>500</v>
      </c>
      <c r="D961" s="15" t="str">
        <f t="shared" si="14"/>
        <v>2</v>
      </c>
      <c r="E961" s="12">
        <v>141.41196199999999</v>
      </c>
      <c r="F961" s="20">
        <v>40.685043999999998</v>
      </c>
      <c r="G961" s="23" t="s">
        <v>488</v>
      </c>
      <c r="P961" s="70"/>
    </row>
    <row r="962" spans="1:16" x14ac:dyDescent="0.55000000000000004">
      <c r="A962" s="26">
        <v>4732</v>
      </c>
      <c r="B962" s="26" t="s">
        <v>462</v>
      </c>
      <c r="C962" s="26" t="s">
        <v>499</v>
      </c>
      <c r="D962" s="15" t="str">
        <f t="shared" si="14"/>
        <v>2</v>
      </c>
      <c r="E962" s="12">
        <v>141.40971500000001</v>
      </c>
      <c r="F962" s="20">
        <v>40.692858999999999</v>
      </c>
      <c r="G962" s="23" t="s">
        <v>488</v>
      </c>
      <c r="P962" s="70"/>
    </row>
    <row r="963" spans="1:16" x14ac:dyDescent="0.55000000000000004">
      <c r="A963" s="26">
        <v>4722</v>
      </c>
      <c r="B963" s="26" t="s">
        <v>461</v>
      </c>
      <c r="C963" s="26" t="s">
        <v>498</v>
      </c>
      <c r="D963" s="15" t="str">
        <f t="shared" ref="D963:D1026" si="15">RIGHT(A963,1)</f>
        <v>2</v>
      </c>
      <c r="E963" s="12">
        <v>141.40316999999999</v>
      </c>
      <c r="F963" s="20">
        <v>40.691870999999999</v>
      </c>
      <c r="G963" s="23" t="s">
        <v>488</v>
      </c>
      <c r="P963" s="70"/>
    </row>
    <row r="964" spans="1:16" x14ac:dyDescent="0.55000000000000004">
      <c r="A964" s="26">
        <v>4712</v>
      </c>
      <c r="B964" s="26" t="s">
        <v>459</v>
      </c>
      <c r="C964" s="26" t="s">
        <v>1765</v>
      </c>
      <c r="D964" s="15" t="str">
        <f t="shared" si="15"/>
        <v>2</v>
      </c>
      <c r="E964" s="12">
        <v>141.369428</v>
      </c>
      <c r="F964" s="20">
        <v>40.687657000000002</v>
      </c>
      <c r="G964" s="12" t="s">
        <v>1394</v>
      </c>
      <c r="P964" s="70"/>
    </row>
    <row r="965" spans="1:16" x14ac:dyDescent="0.55000000000000004">
      <c r="A965" s="26">
        <v>4991</v>
      </c>
      <c r="B965" s="26" t="s">
        <v>1442</v>
      </c>
      <c r="C965" s="26" t="s">
        <v>552</v>
      </c>
      <c r="D965" s="15" t="str">
        <f t="shared" si="15"/>
        <v>1</v>
      </c>
      <c r="E965" s="12">
        <v>141.390703</v>
      </c>
      <c r="F965" s="20">
        <v>40.669429000000001</v>
      </c>
      <c r="G965" s="12" t="s">
        <v>549</v>
      </c>
      <c r="P965" s="70"/>
    </row>
    <row r="966" spans="1:16" x14ac:dyDescent="0.55000000000000004">
      <c r="A966" s="26">
        <v>5001</v>
      </c>
      <c r="B966" s="26" t="s">
        <v>1441</v>
      </c>
      <c r="C966" s="26" t="s">
        <v>1767</v>
      </c>
      <c r="D966" s="15" t="str">
        <f t="shared" si="15"/>
        <v>1</v>
      </c>
      <c r="E966" s="12">
        <v>141.38284400000001</v>
      </c>
      <c r="F966" s="20">
        <v>40.666950999999997</v>
      </c>
      <c r="G966" s="12" t="s">
        <v>549</v>
      </c>
      <c r="P966" s="70"/>
    </row>
    <row r="967" spans="1:16" x14ac:dyDescent="0.55000000000000004">
      <c r="A967" s="26">
        <v>5011</v>
      </c>
      <c r="B967" s="26" t="s">
        <v>1440</v>
      </c>
      <c r="C967" s="26" t="s">
        <v>553</v>
      </c>
      <c r="D967" s="15" t="str">
        <f t="shared" si="15"/>
        <v>1</v>
      </c>
      <c r="E967" s="12">
        <v>141.37895</v>
      </c>
      <c r="F967" s="20">
        <v>40.674035000000003</v>
      </c>
      <c r="G967" s="12" t="s">
        <v>549</v>
      </c>
      <c r="P967" s="70"/>
    </row>
    <row r="968" spans="1:16" x14ac:dyDescent="0.55000000000000004">
      <c r="A968" s="26">
        <v>5021</v>
      </c>
      <c r="B968" s="26" t="s">
        <v>1439</v>
      </c>
      <c r="C968" s="26" t="s">
        <v>554</v>
      </c>
      <c r="D968" s="15" t="str">
        <f t="shared" si="15"/>
        <v>1</v>
      </c>
      <c r="E968" s="12">
        <v>141.37861699999999</v>
      </c>
      <c r="F968" s="20">
        <v>40.674982999999997</v>
      </c>
      <c r="G968" s="12" t="s">
        <v>549</v>
      </c>
      <c r="P968" s="70"/>
    </row>
    <row r="969" spans="1:16" x14ac:dyDescent="0.55000000000000004">
      <c r="A969" s="26">
        <v>5031</v>
      </c>
      <c r="B969" s="26" t="s">
        <v>1601</v>
      </c>
      <c r="C969" s="26" t="s">
        <v>555</v>
      </c>
      <c r="D969" s="15" t="str">
        <f t="shared" si="15"/>
        <v>1</v>
      </c>
      <c r="E969" s="12">
        <v>141.372646</v>
      </c>
      <c r="F969" s="20">
        <v>40.676780999999998</v>
      </c>
      <c r="G969" s="12" t="s">
        <v>549</v>
      </c>
      <c r="P969" s="70"/>
    </row>
    <row r="970" spans="1:16" x14ac:dyDescent="0.55000000000000004">
      <c r="A970" s="26">
        <v>5041</v>
      </c>
      <c r="B970" s="26" t="s">
        <v>1600</v>
      </c>
      <c r="C970" s="26" t="s">
        <v>1768</v>
      </c>
      <c r="D970" s="15" t="str">
        <f t="shared" si="15"/>
        <v>1</v>
      </c>
      <c r="E970" s="12">
        <v>141.37402499999999</v>
      </c>
      <c r="F970" s="20">
        <v>40.681666999999997</v>
      </c>
      <c r="G970" s="12" t="s">
        <v>549</v>
      </c>
      <c r="P970" s="70"/>
    </row>
    <row r="971" spans="1:16" x14ac:dyDescent="0.55000000000000004">
      <c r="A971" s="26">
        <v>5051</v>
      </c>
      <c r="B971" s="26" t="s">
        <v>525</v>
      </c>
      <c r="C971" s="26" t="s">
        <v>551</v>
      </c>
      <c r="D971" s="15" t="str">
        <f t="shared" si="15"/>
        <v>1</v>
      </c>
      <c r="E971" s="12">
        <v>141.414312</v>
      </c>
      <c r="F971" s="20">
        <v>40.726201000000003</v>
      </c>
      <c r="G971" s="12" t="s">
        <v>549</v>
      </c>
      <c r="P971" s="70"/>
    </row>
    <row r="972" spans="1:16" x14ac:dyDescent="0.55000000000000004">
      <c r="A972" s="26">
        <v>5061</v>
      </c>
      <c r="B972" s="26" t="s">
        <v>526</v>
      </c>
      <c r="C972" s="26" t="s">
        <v>556</v>
      </c>
      <c r="D972" s="15" t="str">
        <f t="shared" si="15"/>
        <v>1</v>
      </c>
      <c r="E972" s="12">
        <v>141.41290599999999</v>
      </c>
      <c r="F972" s="20">
        <v>40.730356</v>
      </c>
      <c r="G972" s="12" t="s">
        <v>549</v>
      </c>
      <c r="P972" s="70"/>
    </row>
    <row r="973" spans="1:16" x14ac:dyDescent="0.55000000000000004">
      <c r="A973" s="26">
        <v>5071</v>
      </c>
      <c r="B973" s="26" t="s">
        <v>527</v>
      </c>
      <c r="C973" s="26" t="s">
        <v>590</v>
      </c>
      <c r="D973" s="15" t="str">
        <f t="shared" si="15"/>
        <v>1</v>
      </c>
      <c r="E973" s="12">
        <v>141.41080600000001</v>
      </c>
      <c r="F973" s="20">
        <v>40.735976000000001</v>
      </c>
      <c r="G973" s="12" t="s">
        <v>549</v>
      </c>
      <c r="P973" s="70"/>
    </row>
    <row r="974" spans="1:16" x14ac:dyDescent="0.55000000000000004">
      <c r="A974" s="26">
        <v>5081</v>
      </c>
      <c r="B974" s="26" t="s">
        <v>528</v>
      </c>
      <c r="C974" s="26" t="s">
        <v>557</v>
      </c>
      <c r="D974" s="15" t="str">
        <f t="shared" si="15"/>
        <v>1</v>
      </c>
      <c r="E974" s="12">
        <v>141.40692799999999</v>
      </c>
      <c r="F974" s="20">
        <v>40.756849000000003</v>
      </c>
      <c r="G974" s="12" t="s">
        <v>549</v>
      </c>
      <c r="P974" s="70"/>
    </row>
    <row r="975" spans="1:16" x14ac:dyDescent="0.55000000000000004">
      <c r="A975" s="26">
        <v>5091</v>
      </c>
      <c r="B975" s="26" t="s">
        <v>529</v>
      </c>
      <c r="C975" s="26" t="s">
        <v>558</v>
      </c>
      <c r="D975" s="15" t="str">
        <f t="shared" si="15"/>
        <v>1</v>
      </c>
      <c r="E975" s="12">
        <v>141.40553800000001</v>
      </c>
      <c r="F975" s="20">
        <v>40.764755999999998</v>
      </c>
      <c r="G975" s="12" t="s">
        <v>549</v>
      </c>
      <c r="P975" s="70"/>
    </row>
    <row r="976" spans="1:16" x14ac:dyDescent="0.55000000000000004">
      <c r="A976" s="26">
        <v>5101</v>
      </c>
      <c r="B976" s="26" t="s">
        <v>530</v>
      </c>
      <c r="C976" s="26" t="s">
        <v>559</v>
      </c>
      <c r="D976" s="15" t="str">
        <f t="shared" si="15"/>
        <v>1</v>
      </c>
      <c r="E976" s="12">
        <v>141.40494000000001</v>
      </c>
      <c r="F976" s="20">
        <v>40.768213000000003</v>
      </c>
      <c r="G976" s="12" t="s">
        <v>549</v>
      </c>
      <c r="P976" s="70"/>
    </row>
    <row r="977" spans="1:16" x14ac:dyDescent="0.55000000000000004">
      <c r="A977" s="26">
        <v>5111</v>
      </c>
      <c r="B977" s="26" t="s">
        <v>531</v>
      </c>
      <c r="C977" s="26" t="s">
        <v>560</v>
      </c>
      <c r="D977" s="15" t="str">
        <f t="shared" si="15"/>
        <v>1</v>
      </c>
      <c r="E977" s="12">
        <v>141.40377100000001</v>
      </c>
      <c r="F977" s="20">
        <v>40.773006000000002</v>
      </c>
      <c r="G977" s="12" t="s">
        <v>549</v>
      </c>
      <c r="P977" s="70"/>
    </row>
    <row r="978" spans="1:16" x14ac:dyDescent="0.55000000000000004">
      <c r="A978" s="26">
        <v>5121</v>
      </c>
      <c r="B978" s="26" t="s">
        <v>1769</v>
      </c>
      <c r="C978" s="26" t="s">
        <v>561</v>
      </c>
      <c r="D978" s="15" t="str">
        <f t="shared" si="15"/>
        <v>1</v>
      </c>
      <c r="E978" s="12">
        <v>141.402387</v>
      </c>
      <c r="F978" s="20">
        <v>40.777673</v>
      </c>
      <c r="G978" s="12" t="s">
        <v>549</v>
      </c>
      <c r="P978" s="70"/>
    </row>
    <row r="979" spans="1:16" x14ac:dyDescent="0.55000000000000004">
      <c r="A979" s="26">
        <v>5131</v>
      </c>
      <c r="B979" s="26" t="s">
        <v>1770</v>
      </c>
      <c r="C979" s="26" t="s">
        <v>562</v>
      </c>
      <c r="D979" s="15" t="str">
        <f t="shared" si="15"/>
        <v>1</v>
      </c>
      <c r="E979" s="12">
        <v>141.400552</v>
      </c>
      <c r="F979" s="20">
        <v>40.782494999999997</v>
      </c>
      <c r="G979" s="12" t="s">
        <v>549</v>
      </c>
      <c r="P979" s="70"/>
    </row>
    <row r="980" spans="1:16" x14ac:dyDescent="0.55000000000000004">
      <c r="A980" s="26">
        <v>5141</v>
      </c>
      <c r="B980" s="26" t="s">
        <v>1771</v>
      </c>
      <c r="C980" s="26" t="s">
        <v>563</v>
      </c>
      <c r="D980" s="15" t="str">
        <f t="shared" si="15"/>
        <v>1</v>
      </c>
      <c r="E980" s="12">
        <v>141.391122</v>
      </c>
      <c r="F980" s="20">
        <v>40.782978</v>
      </c>
      <c r="G980" s="12" t="s">
        <v>549</v>
      </c>
      <c r="P980" s="70"/>
    </row>
    <row r="981" spans="1:16" x14ac:dyDescent="0.55000000000000004">
      <c r="A981" s="26">
        <v>5151</v>
      </c>
      <c r="B981" s="26" t="s">
        <v>1772</v>
      </c>
      <c r="C981" s="26" t="s">
        <v>564</v>
      </c>
      <c r="D981" s="15" t="str">
        <f t="shared" si="15"/>
        <v>1</v>
      </c>
      <c r="E981" s="12">
        <v>141.390896</v>
      </c>
      <c r="F981" s="20">
        <v>40.783993000000002</v>
      </c>
      <c r="G981" s="12" t="s">
        <v>549</v>
      </c>
      <c r="P981" s="70"/>
    </row>
    <row r="982" spans="1:16" x14ac:dyDescent="0.55000000000000004">
      <c r="A982" s="26">
        <v>5161</v>
      </c>
      <c r="B982" s="26" t="s">
        <v>1773</v>
      </c>
      <c r="C982" s="26" t="s">
        <v>565</v>
      </c>
      <c r="D982" s="15" t="str">
        <f t="shared" si="15"/>
        <v>1</v>
      </c>
      <c r="E982" s="12">
        <v>141.38919000000001</v>
      </c>
      <c r="F982" s="20">
        <v>40.784371</v>
      </c>
      <c r="G982" s="12" t="s">
        <v>549</v>
      </c>
      <c r="P982" s="70"/>
    </row>
    <row r="983" spans="1:16" x14ac:dyDescent="0.55000000000000004">
      <c r="A983" s="26">
        <v>5142</v>
      </c>
      <c r="B983" s="26" t="s">
        <v>1771</v>
      </c>
      <c r="C983" s="26" t="s">
        <v>563</v>
      </c>
      <c r="D983" s="15" t="str">
        <f t="shared" si="15"/>
        <v>2</v>
      </c>
      <c r="E983" s="12">
        <v>141.391336</v>
      </c>
      <c r="F983" s="20">
        <v>40.783059999999999</v>
      </c>
      <c r="G983" s="12" t="s">
        <v>549</v>
      </c>
      <c r="P983" s="70"/>
    </row>
    <row r="984" spans="1:16" x14ac:dyDescent="0.55000000000000004">
      <c r="A984" s="26">
        <v>5171</v>
      </c>
      <c r="B984" s="26" t="s">
        <v>532</v>
      </c>
      <c r="C984" s="26" t="s">
        <v>566</v>
      </c>
      <c r="D984" s="15" t="str">
        <f t="shared" si="15"/>
        <v>1</v>
      </c>
      <c r="E984" s="12">
        <v>141.399911</v>
      </c>
      <c r="F984" s="20">
        <v>40.789380999999999</v>
      </c>
      <c r="G984" s="12" t="s">
        <v>549</v>
      </c>
      <c r="P984" s="70"/>
    </row>
    <row r="985" spans="1:16" x14ac:dyDescent="0.55000000000000004">
      <c r="A985" s="26">
        <v>5181</v>
      </c>
      <c r="B985" s="26" t="s">
        <v>533</v>
      </c>
      <c r="C985" s="26" t="s">
        <v>567</v>
      </c>
      <c r="D985" s="15" t="str">
        <f t="shared" si="15"/>
        <v>1</v>
      </c>
      <c r="E985" s="12">
        <v>141.399632</v>
      </c>
      <c r="F985" s="20">
        <v>40.793053</v>
      </c>
      <c r="G985" s="12" t="s">
        <v>549</v>
      </c>
      <c r="P985" s="70"/>
    </row>
    <row r="986" spans="1:16" x14ac:dyDescent="0.55000000000000004">
      <c r="A986" s="26">
        <v>5191</v>
      </c>
      <c r="B986" s="26" t="s">
        <v>534</v>
      </c>
      <c r="C986" s="26" t="s">
        <v>568</v>
      </c>
      <c r="D986" s="15" t="str">
        <f t="shared" si="15"/>
        <v>1</v>
      </c>
      <c r="E986" s="12">
        <v>141.398436</v>
      </c>
      <c r="F986" s="20">
        <v>40.798144999999998</v>
      </c>
      <c r="G986" s="12" t="s">
        <v>549</v>
      </c>
      <c r="P986" s="70"/>
    </row>
    <row r="987" spans="1:16" x14ac:dyDescent="0.55000000000000004">
      <c r="A987" s="26">
        <v>5201</v>
      </c>
      <c r="B987" s="26" t="s">
        <v>535</v>
      </c>
      <c r="C987" s="26" t="s">
        <v>569</v>
      </c>
      <c r="D987" s="15" t="str">
        <f t="shared" si="15"/>
        <v>1</v>
      </c>
      <c r="E987" s="12">
        <v>141.39764199999999</v>
      </c>
      <c r="F987" s="20">
        <v>40.802709999999998</v>
      </c>
      <c r="G987" s="12" t="s">
        <v>549</v>
      </c>
      <c r="P987" s="70"/>
    </row>
    <row r="988" spans="1:16" x14ac:dyDescent="0.55000000000000004">
      <c r="A988" s="26">
        <v>5211</v>
      </c>
      <c r="B988" s="26" t="s">
        <v>536</v>
      </c>
      <c r="C988" s="26" t="s">
        <v>570</v>
      </c>
      <c r="D988" s="15" t="str">
        <f t="shared" si="15"/>
        <v>1</v>
      </c>
      <c r="E988" s="12">
        <v>141.390749</v>
      </c>
      <c r="F988" s="20">
        <v>40.827368</v>
      </c>
      <c r="G988" s="12" t="s">
        <v>549</v>
      </c>
      <c r="P988" s="70"/>
    </row>
    <row r="989" spans="1:16" x14ac:dyDescent="0.55000000000000004">
      <c r="A989" s="26">
        <v>5221</v>
      </c>
      <c r="B989" s="26" t="s">
        <v>537</v>
      </c>
      <c r="C989" s="26" t="s">
        <v>571</v>
      </c>
      <c r="D989" s="15" t="str">
        <f t="shared" si="15"/>
        <v>1</v>
      </c>
      <c r="E989" s="12">
        <v>141.382316</v>
      </c>
      <c r="F989" s="20">
        <v>40.845891999999999</v>
      </c>
      <c r="G989" s="12" t="s">
        <v>549</v>
      </c>
      <c r="P989" s="70"/>
    </row>
    <row r="990" spans="1:16" x14ac:dyDescent="0.55000000000000004">
      <c r="A990" s="26">
        <v>5231</v>
      </c>
      <c r="B990" s="26" t="s">
        <v>538</v>
      </c>
      <c r="C990" s="26" t="s">
        <v>572</v>
      </c>
      <c r="D990" s="15" t="str">
        <f t="shared" si="15"/>
        <v>1</v>
      </c>
      <c r="E990" s="12">
        <v>141.370756</v>
      </c>
      <c r="F990" s="20">
        <v>40.845413000000001</v>
      </c>
      <c r="G990" s="12" t="s">
        <v>549</v>
      </c>
      <c r="P990" s="70"/>
    </row>
    <row r="991" spans="1:16" x14ac:dyDescent="0.55000000000000004">
      <c r="A991" s="26">
        <v>5241</v>
      </c>
      <c r="B991" s="26" t="s">
        <v>539</v>
      </c>
      <c r="C991" s="26" t="s">
        <v>573</v>
      </c>
      <c r="D991" s="15" t="str">
        <f t="shared" si="15"/>
        <v>1</v>
      </c>
      <c r="E991" s="12">
        <v>141.36714000000001</v>
      </c>
      <c r="F991" s="20">
        <v>40.845291000000003</v>
      </c>
      <c r="G991" s="12" t="s">
        <v>549</v>
      </c>
      <c r="P991" s="70"/>
    </row>
    <row r="992" spans="1:16" x14ac:dyDescent="0.55000000000000004">
      <c r="A992" s="26">
        <v>5251</v>
      </c>
      <c r="B992" s="26" t="s">
        <v>540</v>
      </c>
      <c r="C992" s="26" t="s">
        <v>574</v>
      </c>
      <c r="D992" s="15" t="str">
        <f t="shared" si="15"/>
        <v>1</v>
      </c>
      <c r="E992" s="12">
        <v>141.36256900000001</v>
      </c>
      <c r="F992" s="20">
        <v>40.846988000000003</v>
      </c>
      <c r="G992" s="12" t="s">
        <v>549</v>
      </c>
      <c r="P992" s="70"/>
    </row>
    <row r="993" spans="1:16" x14ac:dyDescent="0.55000000000000004">
      <c r="A993" s="26">
        <v>5261</v>
      </c>
      <c r="B993" s="26" t="s">
        <v>541</v>
      </c>
      <c r="C993" s="26" t="s">
        <v>575</v>
      </c>
      <c r="D993" s="15" t="str">
        <f t="shared" si="15"/>
        <v>1</v>
      </c>
      <c r="E993" s="12">
        <v>141.36242999999999</v>
      </c>
      <c r="F993" s="20">
        <v>40.849983000000002</v>
      </c>
      <c r="G993" s="12" t="s">
        <v>549</v>
      </c>
      <c r="P993" s="70"/>
    </row>
    <row r="994" spans="1:16" x14ac:dyDescent="0.55000000000000004">
      <c r="A994" s="26">
        <v>5271</v>
      </c>
      <c r="B994" s="26" t="s">
        <v>542</v>
      </c>
      <c r="C994" s="26" t="s">
        <v>576</v>
      </c>
      <c r="D994" s="15" t="str">
        <f t="shared" si="15"/>
        <v>1</v>
      </c>
      <c r="E994" s="12">
        <v>141.35628199999999</v>
      </c>
      <c r="F994" s="20">
        <v>40.865006000000001</v>
      </c>
      <c r="G994" s="12" t="s">
        <v>549</v>
      </c>
      <c r="P994" s="70"/>
    </row>
    <row r="995" spans="1:16" x14ac:dyDescent="0.55000000000000004">
      <c r="A995" s="26">
        <v>5281</v>
      </c>
      <c r="B995" s="26" t="s">
        <v>543</v>
      </c>
      <c r="C995" s="26" t="s">
        <v>577</v>
      </c>
      <c r="D995" s="15" t="str">
        <f t="shared" si="15"/>
        <v>1</v>
      </c>
      <c r="E995" s="12">
        <v>141.35962699999999</v>
      </c>
      <c r="F995" s="20">
        <v>40.870781000000001</v>
      </c>
      <c r="G995" s="12" t="s">
        <v>549</v>
      </c>
      <c r="P995" s="70"/>
    </row>
    <row r="996" spans="1:16" x14ac:dyDescent="0.55000000000000004">
      <c r="A996" s="26">
        <v>5291</v>
      </c>
      <c r="B996" s="26" t="s">
        <v>544</v>
      </c>
      <c r="C996" s="26" t="s">
        <v>578</v>
      </c>
      <c r="D996" s="15" t="str">
        <f t="shared" si="15"/>
        <v>1</v>
      </c>
      <c r="E996" s="12">
        <v>141.36746400000001</v>
      </c>
      <c r="F996" s="20">
        <v>40.875543999999998</v>
      </c>
      <c r="G996" s="12" t="s">
        <v>549</v>
      </c>
      <c r="P996" s="70"/>
    </row>
    <row r="997" spans="1:16" x14ac:dyDescent="0.55000000000000004">
      <c r="A997" s="26">
        <v>5301</v>
      </c>
      <c r="B997" s="26" t="s">
        <v>545</v>
      </c>
      <c r="C997" s="26" t="s">
        <v>579</v>
      </c>
      <c r="D997" s="15" t="str">
        <f t="shared" si="15"/>
        <v>1</v>
      </c>
      <c r="E997" s="12">
        <v>141.36814000000001</v>
      </c>
      <c r="F997" s="20">
        <v>40.879199999999997</v>
      </c>
      <c r="G997" s="12" t="s">
        <v>549</v>
      </c>
      <c r="P997" s="70"/>
    </row>
    <row r="998" spans="1:16" x14ac:dyDescent="0.55000000000000004">
      <c r="A998" s="26">
        <v>5311</v>
      </c>
      <c r="B998" s="26" t="s">
        <v>546</v>
      </c>
      <c r="C998" s="26" t="s">
        <v>580</v>
      </c>
      <c r="D998" s="15" t="str">
        <f t="shared" si="15"/>
        <v>1</v>
      </c>
      <c r="E998" s="12">
        <v>141.36920799999999</v>
      </c>
      <c r="F998" s="20">
        <v>40.883471</v>
      </c>
      <c r="G998" s="12" t="s">
        <v>549</v>
      </c>
      <c r="P998" s="70"/>
    </row>
    <row r="999" spans="1:16" x14ac:dyDescent="0.55000000000000004">
      <c r="A999" s="26">
        <v>5312</v>
      </c>
      <c r="B999" s="26" t="s">
        <v>546</v>
      </c>
      <c r="C999" s="26" t="s">
        <v>580</v>
      </c>
      <c r="D999" s="15" t="str">
        <f t="shared" si="15"/>
        <v>2</v>
      </c>
      <c r="E999" s="12">
        <v>141.369272</v>
      </c>
      <c r="F999" s="20">
        <v>40.883443</v>
      </c>
      <c r="G999" s="12" t="s">
        <v>550</v>
      </c>
      <c r="P999" s="70"/>
    </row>
    <row r="1000" spans="1:16" x14ac:dyDescent="0.55000000000000004">
      <c r="A1000" s="26">
        <v>5302</v>
      </c>
      <c r="B1000" s="26" t="s">
        <v>545</v>
      </c>
      <c r="C1000" s="26" t="s">
        <v>579</v>
      </c>
      <c r="D1000" s="15" t="str">
        <f t="shared" si="15"/>
        <v>2</v>
      </c>
      <c r="E1000" s="12">
        <v>141.36821</v>
      </c>
      <c r="F1000" s="20">
        <v>40.879195000000003</v>
      </c>
      <c r="G1000" s="12" t="s">
        <v>550</v>
      </c>
      <c r="P1000" s="70"/>
    </row>
    <row r="1001" spans="1:16" x14ac:dyDescent="0.55000000000000004">
      <c r="A1001" s="26">
        <v>5292</v>
      </c>
      <c r="B1001" s="26" t="s">
        <v>544</v>
      </c>
      <c r="C1001" s="26" t="s">
        <v>578</v>
      </c>
      <c r="D1001" s="15" t="str">
        <f t="shared" si="15"/>
        <v>2</v>
      </c>
      <c r="E1001" s="12">
        <v>141.36755600000001</v>
      </c>
      <c r="F1001" s="38">
        <v>40.875535999999997</v>
      </c>
      <c r="G1001" s="12" t="s">
        <v>550</v>
      </c>
      <c r="P1001" s="70"/>
    </row>
    <row r="1002" spans="1:16" x14ac:dyDescent="0.55000000000000004">
      <c r="A1002" s="29">
        <v>5282</v>
      </c>
      <c r="B1002" s="29" t="s">
        <v>543</v>
      </c>
      <c r="C1002" s="29" t="s">
        <v>577</v>
      </c>
      <c r="D1002" s="15" t="str">
        <f t="shared" si="15"/>
        <v>2</v>
      </c>
      <c r="E1002" s="12">
        <v>141.35974999999999</v>
      </c>
      <c r="F1002" s="38">
        <v>40.870761000000002</v>
      </c>
      <c r="G1002" s="12" t="s">
        <v>550</v>
      </c>
      <c r="P1002" s="70"/>
    </row>
    <row r="1003" spans="1:16" x14ac:dyDescent="0.55000000000000004">
      <c r="A1003" s="29">
        <v>5272</v>
      </c>
      <c r="B1003" s="29" t="s">
        <v>542</v>
      </c>
      <c r="C1003" s="29" t="s">
        <v>576</v>
      </c>
      <c r="D1003" s="15" t="str">
        <f t="shared" si="15"/>
        <v>2</v>
      </c>
      <c r="E1003" s="12">
        <v>141.35643300000001</v>
      </c>
      <c r="F1003" s="38">
        <v>40.865014000000002</v>
      </c>
      <c r="G1003" s="12" t="s">
        <v>550</v>
      </c>
      <c r="P1003" s="70"/>
    </row>
    <row r="1004" spans="1:16" x14ac:dyDescent="0.55000000000000004">
      <c r="A1004" s="29">
        <v>5262</v>
      </c>
      <c r="B1004" s="29" t="s">
        <v>541</v>
      </c>
      <c r="C1004" s="29" t="s">
        <v>575</v>
      </c>
      <c r="D1004" s="15" t="str">
        <f t="shared" si="15"/>
        <v>2</v>
      </c>
      <c r="E1004" s="12">
        <v>141.362537</v>
      </c>
      <c r="F1004" s="38">
        <v>40.850006999999998</v>
      </c>
      <c r="G1004" s="12" t="s">
        <v>550</v>
      </c>
      <c r="P1004" s="70"/>
    </row>
    <row r="1005" spans="1:16" x14ac:dyDescent="0.55000000000000004">
      <c r="A1005" s="29">
        <v>5252</v>
      </c>
      <c r="B1005" s="29" t="s">
        <v>540</v>
      </c>
      <c r="C1005" s="29" t="s">
        <v>574</v>
      </c>
      <c r="D1005" s="15" t="str">
        <f t="shared" si="15"/>
        <v>2</v>
      </c>
      <c r="E1005" s="12">
        <v>141.362709</v>
      </c>
      <c r="F1005" s="38">
        <v>40.846988000000003</v>
      </c>
      <c r="G1005" s="12" t="s">
        <v>550</v>
      </c>
      <c r="P1005" s="70"/>
    </row>
    <row r="1006" spans="1:16" x14ac:dyDescent="0.55000000000000004">
      <c r="A1006" s="29">
        <v>5242</v>
      </c>
      <c r="B1006" s="29" t="s">
        <v>539</v>
      </c>
      <c r="C1006" s="29" t="s">
        <v>573</v>
      </c>
      <c r="D1006" s="15" t="str">
        <f t="shared" si="15"/>
        <v>2</v>
      </c>
      <c r="E1006" s="12">
        <v>141.36725799999999</v>
      </c>
      <c r="F1006" s="38">
        <v>40.845405</v>
      </c>
      <c r="G1006" s="12" t="s">
        <v>550</v>
      </c>
      <c r="P1006" s="70"/>
    </row>
    <row r="1007" spans="1:16" x14ac:dyDescent="0.55000000000000004">
      <c r="A1007" s="29">
        <v>5232</v>
      </c>
      <c r="B1007" s="29" t="s">
        <v>538</v>
      </c>
      <c r="C1007" s="29" t="s">
        <v>572</v>
      </c>
      <c r="D1007" s="15" t="str">
        <f t="shared" si="15"/>
        <v>2</v>
      </c>
      <c r="E1007" s="12">
        <v>141.370756</v>
      </c>
      <c r="F1007" s="38">
        <v>40.845502000000003</v>
      </c>
      <c r="G1007" s="12" t="s">
        <v>550</v>
      </c>
      <c r="P1007" s="70"/>
    </row>
    <row r="1008" spans="1:16" x14ac:dyDescent="0.55000000000000004">
      <c r="A1008" s="29">
        <v>5222</v>
      </c>
      <c r="B1008" s="29" t="s">
        <v>537</v>
      </c>
      <c r="C1008" s="29" t="s">
        <v>571</v>
      </c>
      <c r="D1008" s="15" t="str">
        <f t="shared" si="15"/>
        <v>2</v>
      </c>
      <c r="E1008" s="12">
        <v>141.38235900000001</v>
      </c>
      <c r="F1008" s="38">
        <v>40.845973000000001</v>
      </c>
      <c r="G1008" s="12" t="s">
        <v>550</v>
      </c>
      <c r="P1008" s="70"/>
    </row>
    <row r="1009" spans="1:16" x14ac:dyDescent="0.55000000000000004">
      <c r="A1009" s="29">
        <v>5321</v>
      </c>
      <c r="B1009" s="29" t="s">
        <v>751</v>
      </c>
      <c r="C1009" s="29" t="s">
        <v>1761</v>
      </c>
      <c r="D1009" s="15" t="str">
        <f t="shared" si="15"/>
        <v>1</v>
      </c>
      <c r="E1009" s="12">
        <v>141.35994099999999</v>
      </c>
      <c r="F1009" s="38">
        <v>40.803130000000003</v>
      </c>
      <c r="G1009" s="12" t="s">
        <v>550</v>
      </c>
      <c r="P1009" s="70"/>
    </row>
    <row r="1010" spans="1:16" x14ac:dyDescent="0.55000000000000004">
      <c r="A1010" s="29">
        <v>5331</v>
      </c>
      <c r="B1010" s="29" t="s">
        <v>598</v>
      </c>
      <c r="C1010" s="29" t="s">
        <v>582</v>
      </c>
      <c r="D1010" s="15" t="str">
        <f t="shared" si="15"/>
        <v>1</v>
      </c>
      <c r="E1010" s="12">
        <v>141.36055200000001</v>
      </c>
      <c r="F1010" s="38">
        <v>40.801009999999998</v>
      </c>
      <c r="G1010" s="12" t="s">
        <v>550</v>
      </c>
      <c r="P1010" s="70"/>
    </row>
    <row r="1011" spans="1:16" x14ac:dyDescent="0.55000000000000004">
      <c r="A1011" s="29">
        <v>5341</v>
      </c>
      <c r="B1011" s="29" t="s">
        <v>597</v>
      </c>
      <c r="C1011" s="29" t="s">
        <v>583</v>
      </c>
      <c r="D1011" s="15" t="str">
        <f t="shared" si="15"/>
        <v>1</v>
      </c>
      <c r="E1011" s="12">
        <v>141.36188300000001</v>
      </c>
      <c r="F1011" s="38">
        <v>40.798369999999998</v>
      </c>
      <c r="G1011" s="12" t="s">
        <v>550</v>
      </c>
      <c r="P1011" s="70"/>
    </row>
    <row r="1012" spans="1:16" x14ac:dyDescent="0.55000000000000004">
      <c r="A1012" s="29">
        <v>5351</v>
      </c>
      <c r="B1012" s="29" t="s">
        <v>596</v>
      </c>
      <c r="C1012" s="29" t="s">
        <v>584</v>
      </c>
      <c r="D1012" s="15" t="str">
        <f t="shared" si="15"/>
        <v>1</v>
      </c>
      <c r="E1012" s="12">
        <v>141.36441500000001</v>
      </c>
      <c r="F1012" s="38">
        <v>40.792312000000003</v>
      </c>
      <c r="G1012" s="12" t="s">
        <v>550</v>
      </c>
      <c r="P1012" s="70"/>
    </row>
    <row r="1013" spans="1:16" x14ac:dyDescent="0.55000000000000004">
      <c r="A1013" s="29">
        <v>5361</v>
      </c>
      <c r="B1013" s="29" t="s">
        <v>595</v>
      </c>
      <c r="C1013" s="29" t="s">
        <v>585</v>
      </c>
      <c r="D1013" s="15" t="str">
        <f t="shared" si="15"/>
        <v>1</v>
      </c>
      <c r="E1013" s="12">
        <v>141.365917</v>
      </c>
      <c r="F1013" s="38">
        <v>40.785578000000001</v>
      </c>
      <c r="G1013" s="12" t="s">
        <v>550</v>
      </c>
      <c r="P1013" s="70"/>
    </row>
    <row r="1014" spans="1:16" x14ac:dyDescent="0.55000000000000004">
      <c r="A1014" s="29">
        <v>5371</v>
      </c>
      <c r="B1014" s="29" t="s">
        <v>594</v>
      </c>
      <c r="C1014" s="29" t="s">
        <v>586</v>
      </c>
      <c r="D1014" s="15" t="str">
        <f t="shared" si="15"/>
        <v>1</v>
      </c>
      <c r="E1014" s="12">
        <v>141.36801199999999</v>
      </c>
      <c r="F1014" s="38">
        <v>40.780101999999999</v>
      </c>
      <c r="G1014" s="12" t="s">
        <v>550</v>
      </c>
      <c r="P1014" s="70"/>
    </row>
    <row r="1015" spans="1:16" x14ac:dyDescent="0.55000000000000004">
      <c r="A1015" s="29">
        <v>5381</v>
      </c>
      <c r="B1015" s="29" t="s">
        <v>593</v>
      </c>
      <c r="C1015" s="29" t="s">
        <v>587</v>
      </c>
      <c r="D1015" s="15" t="str">
        <f t="shared" si="15"/>
        <v>1</v>
      </c>
      <c r="E1015" s="12">
        <v>141.37038000000001</v>
      </c>
      <c r="F1015" s="38">
        <v>40.773902999999997</v>
      </c>
      <c r="G1015" s="12" t="s">
        <v>550</v>
      </c>
      <c r="P1015" s="70"/>
    </row>
    <row r="1016" spans="1:16" x14ac:dyDescent="0.55000000000000004">
      <c r="A1016" s="29">
        <v>5391</v>
      </c>
      <c r="B1016" s="29" t="s">
        <v>592</v>
      </c>
      <c r="C1016" s="29" t="s">
        <v>588</v>
      </c>
      <c r="D1016" s="15" t="str">
        <f t="shared" si="15"/>
        <v>1</v>
      </c>
      <c r="E1016" s="12">
        <v>141.37178</v>
      </c>
      <c r="F1016" s="38">
        <v>40.763899000000002</v>
      </c>
      <c r="G1016" s="12" t="s">
        <v>550</v>
      </c>
      <c r="P1016" s="70"/>
    </row>
    <row r="1017" spans="1:16" x14ac:dyDescent="0.55000000000000004">
      <c r="A1017" s="29">
        <v>5401</v>
      </c>
      <c r="B1017" s="29" t="s">
        <v>591</v>
      </c>
      <c r="C1017" s="29" t="s">
        <v>589</v>
      </c>
      <c r="D1017" s="15" t="str">
        <f t="shared" si="15"/>
        <v>1</v>
      </c>
      <c r="E1017" s="12">
        <v>141.37551400000001</v>
      </c>
      <c r="F1017" s="38">
        <v>40.756225999999998</v>
      </c>
      <c r="G1017" s="12" t="s">
        <v>550</v>
      </c>
      <c r="P1017" s="70"/>
    </row>
    <row r="1018" spans="1:16" x14ac:dyDescent="0.55000000000000004">
      <c r="A1018" s="29">
        <v>5212</v>
      </c>
      <c r="B1018" s="29" t="s">
        <v>536</v>
      </c>
      <c r="C1018" s="29" t="s">
        <v>570</v>
      </c>
      <c r="D1018" s="15" t="str">
        <f t="shared" si="15"/>
        <v>2</v>
      </c>
      <c r="E1018" s="12">
        <v>141.390963</v>
      </c>
      <c r="F1018" s="38">
        <v>40.827303000000001</v>
      </c>
      <c r="G1018" s="12" t="s">
        <v>550</v>
      </c>
      <c r="P1018" s="70"/>
    </row>
    <row r="1019" spans="1:16" x14ac:dyDescent="0.55000000000000004">
      <c r="A1019" s="29">
        <v>5202</v>
      </c>
      <c r="B1019" s="29" t="s">
        <v>535</v>
      </c>
      <c r="C1019" s="29" t="s">
        <v>569</v>
      </c>
      <c r="D1019" s="15" t="str">
        <f t="shared" si="15"/>
        <v>2</v>
      </c>
      <c r="E1019" s="12">
        <v>141.39776000000001</v>
      </c>
      <c r="F1019" s="38">
        <v>40.802824000000001</v>
      </c>
      <c r="G1019" s="12" t="s">
        <v>550</v>
      </c>
      <c r="P1019" s="70"/>
    </row>
    <row r="1020" spans="1:16" x14ac:dyDescent="0.55000000000000004">
      <c r="A1020" s="29">
        <v>5192</v>
      </c>
      <c r="B1020" s="29" t="s">
        <v>534</v>
      </c>
      <c r="C1020" s="29" t="s">
        <v>568</v>
      </c>
      <c r="D1020" s="15" t="str">
        <f t="shared" si="15"/>
        <v>2</v>
      </c>
      <c r="E1020" s="12">
        <v>141.398608</v>
      </c>
      <c r="F1020" s="38">
        <v>40.798136999999997</v>
      </c>
      <c r="G1020" s="12" t="s">
        <v>550</v>
      </c>
      <c r="P1020" s="70"/>
    </row>
    <row r="1021" spans="1:16" x14ac:dyDescent="0.55000000000000004">
      <c r="A1021" s="29">
        <v>5182</v>
      </c>
      <c r="B1021" s="29" t="s">
        <v>533</v>
      </c>
      <c r="C1021" s="29" t="s">
        <v>567</v>
      </c>
      <c r="D1021" s="15" t="str">
        <f t="shared" si="15"/>
        <v>2</v>
      </c>
      <c r="E1021" s="12">
        <v>141.39978199999999</v>
      </c>
      <c r="F1021" s="38">
        <v>40.793036999999998</v>
      </c>
      <c r="G1021" s="12" t="s">
        <v>550</v>
      </c>
      <c r="P1021" s="70"/>
    </row>
    <row r="1022" spans="1:16" x14ac:dyDescent="0.55000000000000004">
      <c r="A1022" s="29">
        <v>5172</v>
      </c>
      <c r="B1022" s="29" t="s">
        <v>532</v>
      </c>
      <c r="C1022" s="29" t="s">
        <v>566</v>
      </c>
      <c r="D1022" s="15" t="str">
        <f t="shared" si="15"/>
        <v>2</v>
      </c>
      <c r="E1022" s="12">
        <v>141.400104</v>
      </c>
      <c r="F1022" s="38">
        <v>40.789397000000001</v>
      </c>
      <c r="G1022" s="12" t="s">
        <v>550</v>
      </c>
      <c r="P1022" s="70"/>
    </row>
    <row r="1023" spans="1:16" x14ac:dyDescent="0.55000000000000004">
      <c r="A1023" s="29">
        <v>5132</v>
      </c>
      <c r="B1023" s="29" t="s">
        <v>1770</v>
      </c>
      <c r="C1023" s="29" t="s">
        <v>562</v>
      </c>
      <c r="D1023" s="15" t="str">
        <f t="shared" si="15"/>
        <v>2</v>
      </c>
      <c r="E1023" s="12">
        <v>141.40074000000001</v>
      </c>
      <c r="F1023" s="38">
        <v>40.782702</v>
      </c>
      <c r="G1023" s="12" t="s">
        <v>550</v>
      </c>
      <c r="P1023" s="70"/>
    </row>
    <row r="1024" spans="1:16" x14ac:dyDescent="0.55000000000000004">
      <c r="A1024" s="29">
        <v>5122</v>
      </c>
      <c r="B1024" s="29" t="s">
        <v>1769</v>
      </c>
      <c r="C1024" s="29" t="s">
        <v>561</v>
      </c>
      <c r="D1024" s="15" t="str">
        <f t="shared" si="15"/>
        <v>2</v>
      </c>
      <c r="E1024" s="12">
        <v>141.402612</v>
      </c>
      <c r="F1024" s="38">
        <v>40.777689000000002</v>
      </c>
      <c r="G1024" s="12" t="s">
        <v>550</v>
      </c>
      <c r="P1024" s="70"/>
    </row>
    <row r="1025" spans="1:16" x14ac:dyDescent="0.55000000000000004">
      <c r="A1025" s="29">
        <v>5112</v>
      </c>
      <c r="B1025" s="29" t="s">
        <v>531</v>
      </c>
      <c r="C1025" s="29" t="s">
        <v>560</v>
      </c>
      <c r="D1025" s="15" t="str">
        <f t="shared" si="15"/>
        <v>2</v>
      </c>
      <c r="E1025" s="12">
        <v>141.40401800000001</v>
      </c>
      <c r="F1025" s="38">
        <v>40.772984999999998</v>
      </c>
      <c r="G1025" s="12" t="s">
        <v>550</v>
      </c>
      <c r="P1025" s="70"/>
    </row>
    <row r="1026" spans="1:16" x14ac:dyDescent="0.55000000000000004">
      <c r="A1026" s="29">
        <v>5102</v>
      </c>
      <c r="B1026" s="29" t="s">
        <v>530</v>
      </c>
      <c r="C1026" s="29" t="s">
        <v>559</v>
      </c>
      <c r="D1026" s="15" t="str">
        <f t="shared" si="15"/>
        <v>2</v>
      </c>
      <c r="E1026" s="12">
        <v>141.40517600000001</v>
      </c>
      <c r="F1026" s="38">
        <v>40.768213000000003</v>
      </c>
      <c r="G1026" s="12" t="s">
        <v>550</v>
      </c>
      <c r="P1026" s="70"/>
    </row>
    <row r="1027" spans="1:16" x14ac:dyDescent="0.55000000000000004">
      <c r="A1027" s="29">
        <v>5092</v>
      </c>
      <c r="B1027" s="29" t="s">
        <v>529</v>
      </c>
      <c r="C1027" s="29" t="s">
        <v>558</v>
      </c>
      <c r="D1027" s="15" t="str">
        <f t="shared" ref="D1027:D1090" si="16">RIGHT(A1027,1)</f>
        <v>2</v>
      </c>
      <c r="E1027" s="12">
        <v>141.405689</v>
      </c>
      <c r="F1027" s="38">
        <v>40.764797000000002</v>
      </c>
      <c r="G1027" s="12" t="s">
        <v>550</v>
      </c>
      <c r="P1027" s="70"/>
    </row>
    <row r="1028" spans="1:16" x14ac:dyDescent="0.55000000000000004">
      <c r="A1028" s="29">
        <v>5082</v>
      </c>
      <c r="B1028" s="29" t="s">
        <v>528</v>
      </c>
      <c r="C1028" s="29" t="s">
        <v>557</v>
      </c>
      <c r="D1028" s="15" t="str">
        <f t="shared" si="16"/>
        <v>2</v>
      </c>
      <c r="E1028" s="12">
        <v>141.40709899999999</v>
      </c>
      <c r="F1028" s="38">
        <v>40.756864999999998</v>
      </c>
      <c r="G1028" s="12" t="s">
        <v>550</v>
      </c>
      <c r="P1028" s="70"/>
    </row>
    <row r="1029" spans="1:16" x14ac:dyDescent="0.55000000000000004">
      <c r="A1029" s="29">
        <v>5072</v>
      </c>
      <c r="B1029" s="29" t="s">
        <v>527</v>
      </c>
      <c r="C1029" s="29" t="s">
        <v>590</v>
      </c>
      <c r="D1029" s="15" t="str">
        <f t="shared" si="16"/>
        <v>2</v>
      </c>
      <c r="E1029" s="12">
        <v>141.410967</v>
      </c>
      <c r="F1029" s="38">
        <v>40.735926999999997</v>
      </c>
      <c r="G1029" s="12" t="s">
        <v>550</v>
      </c>
      <c r="P1029" s="70"/>
    </row>
    <row r="1030" spans="1:16" x14ac:dyDescent="0.55000000000000004">
      <c r="A1030" s="29">
        <v>5062</v>
      </c>
      <c r="B1030" s="29" t="s">
        <v>526</v>
      </c>
      <c r="C1030" s="29" t="s">
        <v>556</v>
      </c>
      <c r="D1030" s="15" t="str">
        <f t="shared" si="16"/>
        <v>2</v>
      </c>
      <c r="E1030" s="12">
        <v>141.41302400000001</v>
      </c>
      <c r="F1030" s="38">
        <v>40.730364999999999</v>
      </c>
      <c r="G1030" s="12" t="s">
        <v>550</v>
      </c>
      <c r="P1030" s="70"/>
    </row>
    <row r="1031" spans="1:16" x14ac:dyDescent="0.55000000000000004">
      <c r="A1031" s="29">
        <v>5052</v>
      </c>
      <c r="B1031" s="29" t="s">
        <v>525</v>
      </c>
      <c r="C1031" s="29" t="s">
        <v>551</v>
      </c>
      <c r="D1031" s="15" t="str">
        <f t="shared" si="16"/>
        <v>2</v>
      </c>
      <c r="E1031" s="12">
        <v>141.41441900000001</v>
      </c>
      <c r="F1031" s="38">
        <v>40.726213000000001</v>
      </c>
      <c r="G1031" s="12" t="s">
        <v>550</v>
      </c>
      <c r="P1031" s="70"/>
    </row>
    <row r="1032" spans="1:16" x14ac:dyDescent="0.55000000000000004">
      <c r="A1032" s="29">
        <v>5042</v>
      </c>
      <c r="B1032" s="29" t="s">
        <v>1600</v>
      </c>
      <c r="C1032" s="29" t="s">
        <v>1774</v>
      </c>
      <c r="D1032" s="15" t="str">
        <f t="shared" si="16"/>
        <v>2</v>
      </c>
      <c r="E1032" s="12">
        <v>141.37410600000001</v>
      </c>
      <c r="F1032" s="38">
        <v>40.681541000000003</v>
      </c>
      <c r="G1032" s="12" t="s">
        <v>550</v>
      </c>
      <c r="P1032" s="70"/>
    </row>
    <row r="1033" spans="1:16" x14ac:dyDescent="0.55000000000000004">
      <c r="A1033" s="29">
        <v>5032</v>
      </c>
      <c r="B1033" s="29" t="s">
        <v>1601</v>
      </c>
      <c r="C1033" s="29" t="s">
        <v>555</v>
      </c>
      <c r="D1033" s="15" t="str">
        <f t="shared" si="16"/>
        <v>2</v>
      </c>
      <c r="E1033" s="12">
        <v>141.37274300000001</v>
      </c>
      <c r="F1033" s="38">
        <v>40.676699999999997</v>
      </c>
      <c r="G1033" s="12" t="s">
        <v>550</v>
      </c>
      <c r="P1033" s="70"/>
    </row>
    <row r="1034" spans="1:16" x14ac:dyDescent="0.55000000000000004">
      <c r="A1034" s="29">
        <v>5022</v>
      </c>
      <c r="B1034" s="29" t="s">
        <v>1439</v>
      </c>
      <c r="C1034" s="29" t="s">
        <v>554</v>
      </c>
      <c r="D1034" s="15" t="str">
        <f t="shared" si="16"/>
        <v>2</v>
      </c>
      <c r="E1034" s="12">
        <v>141.37858</v>
      </c>
      <c r="F1034" s="38">
        <v>40.675100999999998</v>
      </c>
      <c r="G1034" s="12" t="s">
        <v>550</v>
      </c>
      <c r="P1034" s="70"/>
    </row>
    <row r="1035" spans="1:16" x14ac:dyDescent="0.55000000000000004">
      <c r="A1035" s="26">
        <v>5012</v>
      </c>
      <c r="B1035" s="26" t="s">
        <v>1440</v>
      </c>
      <c r="C1035" s="26" t="s">
        <v>553</v>
      </c>
      <c r="D1035" s="15" t="str">
        <f t="shared" si="16"/>
        <v>2</v>
      </c>
      <c r="E1035" s="12">
        <v>141.37912700000001</v>
      </c>
      <c r="F1035" s="38">
        <v>40.674042999999998</v>
      </c>
      <c r="G1035" s="12" t="s">
        <v>550</v>
      </c>
      <c r="P1035" s="70"/>
    </row>
    <row r="1036" spans="1:16" x14ac:dyDescent="0.55000000000000004">
      <c r="A1036" s="29">
        <v>5002</v>
      </c>
      <c r="B1036" s="29" t="s">
        <v>1441</v>
      </c>
      <c r="C1036" s="29" t="s">
        <v>1767</v>
      </c>
      <c r="D1036" s="15" t="str">
        <f t="shared" si="16"/>
        <v>2</v>
      </c>
      <c r="E1036" s="12">
        <v>141.38181399999999</v>
      </c>
      <c r="F1036" s="38">
        <v>40.667203000000001</v>
      </c>
      <c r="G1036" s="45" t="s">
        <v>1395</v>
      </c>
      <c r="P1036" s="70"/>
    </row>
    <row r="1037" spans="1:16" x14ac:dyDescent="0.55000000000000004">
      <c r="A1037" s="29">
        <v>5402</v>
      </c>
      <c r="B1037" s="29" t="s">
        <v>591</v>
      </c>
      <c r="C1037" s="29" t="s">
        <v>589</v>
      </c>
      <c r="D1037" s="15" t="str">
        <f t="shared" si="16"/>
        <v>2</v>
      </c>
      <c r="E1037" s="12">
        <v>141.37534199999999</v>
      </c>
      <c r="F1037" s="38">
        <v>40.756193000000003</v>
      </c>
      <c r="G1037" s="12" t="s">
        <v>601</v>
      </c>
      <c r="P1037" s="70"/>
    </row>
    <row r="1038" spans="1:16" x14ac:dyDescent="0.55000000000000004">
      <c r="A1038" s="29">
        <v>5392</v>
      </c>
      <c r="B1038" s="29" t="s">
        <v>592</v>
      </c>
      <c r="C1038" s="29" t="s">
        <v>588</v>
      </c>
      <c r="D1038" s="15" t="str">
        <f t="shared" si="16"/>
        <v>2</v>
      </c>
      <c r="E1038" s="12">
        <v>141.37160800000001</v>
      </c>
      <c r="F1038" s="38">
        <v>40.763899000000002</v>
      </c>
      <c r="G1038" s="12" t="s">
        <v>601</v>
      </c>
      <c r="P1038" s="70"/>
    </row>
    <row r="1039" spans="1:16" x14ac:dyDescent="0.55000000000000004">
      <c r="A1039" s="29">
        <v>5382</v>
      </c>
      <c r="B1039" s="29" t="s">
        <v>593</v>
      </c>
      <c r="C1039" s="29" t="s">
        <v>587</v>
      </c>
      <c r="D1039" s="15" t="str">
        <f t="shared" si="16"/>
        <v>2</v>
      </c>
      <c r="E1039" s="12">
        <v>141.37024099999999</v>
      </c>
      <c r="F1039" s="38">
        <v>40.773878000000003</v>
      </c>
      <c r="G1039" s="12" t="s">
        <v>601</v>
      </c>
      <c r="P1039" s="70"/>
    </row>
    <row r="1040" spans="1:16" x14ac:dyDescent="0.55000000000000004">
      <c r="A1040" s="29">
        <v>5372</v>
      </c>
      <c r="B1040" s="29" t="s">
        <v>594</v>
      </c>
      <c r="C1040" s="29" t="s">
        <v>586</v>
      </c>
      <c r="D1040" s="15" t="str">
        <f t="shared" si="16"/>
        <v>2</v>
      </c>
      <c r="E1040" s="12">
        <v>141.36789400000001</v>
      </c>
      <c r="F1040" s="38">
        <v>40.780090000000001</v>
      </c>
      <c r="G1040" s="12" t="s">
        <v>601</v>
      </c>
      <c r="P1040" s="70"/>
    </row>
    <row r="1041" spans="1:16" x14ac:dyDescent="0.55000000000000004">
      <c r="A1041" s="29">
        <v>5362</v>
      </c>
      <c r="B1041" s="29" t="s">
        <v>595</v>
      </c>
      <c r="C1041" s="29" t="s">
        <v>585</v>
      </c>
      <c r="D1041" s="15" t="str">
        <f t="shared" si="16"/>
        <v>2</v>
      </c>
      <c r="E1041" s="12">
        <v>141.36577700000001</v>
      </c>
      <c r="F1041" s="38">
        <v>40.785569000000002</v>
      </c>
      <c r="G1041" s="12" t="s">
        <v>601</v>
      </c>
      <c r="P1041" s="70"/>
    </row>
    <row r="1042" spans="1:16" x14ac:dyDescent="0.55000000000000004">
      <c r="A1042" s="29">
        <v>5352</v>
      </c>
      <c r="B1042" s="29" t="s">
        <v>596</v>
      </c>
      <c r="C1042" s="29" t="s">
        <v>584</v>
      </c>
      <c r="D1042" s="15" t="str">
        <f t="shared" si="16"/>
        <v>2</v>
      </c>
      <c r="E1042" s="12">
        <v>141.36427499999999</v>
      </c>
      <c r="F1042" s="38">
        <v>40.792295000000003</v>
      </c>
      <c r="G1042" s="12" t="s">
        <v>601</v>
      </c>
      <c r="P1042" s="70"/>
    </row>
    <row r="1043" spans="1:16" x14ac:dyDescent="0.55000000000000004">
      <c r="A1043" s="29">
        <v>5342</v>
      </c>
      <c r="B1043" s="29" t="s">
        <v>597</v>
      </c>
      <c r="C1043" s="29" t="s">
        <v>583</v>
      </c>
      <c r="D1043" s="15" t="str">
        <f t="shared" si="16"/>
        <v>2</v>
      </c>
      <c r="E1043" s="12">
        <v>141.36173299999999</v>
      </c>
      <c r="F1043" s="38">
        <v>40.798321999999999</v>
      </c>
      <c r="G1043" s="12" t="s">
        <v>601</v>
      </c>
      <c r="P1043" s="70"/>
    </row>
    <row r="1044" spans="1:16" x14ac:dyDescent="0.55000000000000004">
      <c r="A1044" s="29">
        <v>5332</v>
      </c>
      <c r="B1044" s="29" t="s">
        <v>598</v>
      </c>
      <c r="C1044" s="29" t="s">
        <v>582</v>
      </c>
      <c r="D1044" s="15" t="str">
        <f t="shared" si="16"/>
        <v>2</v>
      </c>
      <c r="E1044" s="12">
        <v>141.360445</v>
      </c>
      <c r="F1044" s="38">
        <v>40.800961000000001</v>
      </c>
      <c r="G1044" s="12" t="s">
        <v>601</v>
      </c>
      <c r="P1044" s="70"/>
    </row>
    <row r="1045" spans="1:16" x14ac:dyDescent="0.55000000000000004">
      <c r="A1045" s="29">
        <v>5322</v>
      </c>
      <c r="B1045" s="29" t="s">
        <v>751</v>
      </c>
      <c r="C1045" s="29" t="s">
        <v>1761</v>
      </c>
      <c r="D1045" s="15" t="str">
        <f t="shared" si="16"/>
        <v>2</v>
      </c>
      <c r="E1045" s="12">
        <v>141.35978</v>
      </c>
      <c r="F1045" s="38">
        <v>40.803122000000002</v>
      </c>
      <c r="G1045" s="45" t="s">
        <v>1609</v>
      </c>
      <c r="P1045" s="70"/>
    </row>
    <row r="1046" spans="1:16" x14ac:dyDescent="0.55000000000000004">
      <c r="A1046" s="29">
        <v>5501</v>
      </c>
      <c r="B1046" s="29" t="s">
        <v>1449</v>
      </c>
      <c r="C1046" s="29" t="s">
        <v>610</v>
      </c>
      <c r="D1046" s="15" t="str">
        <f t="shared" si="16"/>
        <v>1</v>
      </c>
      <c r="E1046" s="12">
        <v>141.34741199999999</v>
      </c>
      <c r="F1046" s="38">
        <v>40.669936999999997</v>
      </c>
      <c r="G1046" s="12" t="s">
        <v>1208</v>
      </c>
      <c r="P1046" s="70"/>
    </row>
    <row r="1047" spans="1:16" x14ac:dyDescent="0.55000000000000004">
      <c r="A1047" s="29">
        <v>5511</v>
      </c>
      <c r="B1047" s="29" t="s">
        <v>602</v>
      </c>
      <c r="C1047" s="29" t="s">
        <v>611</v>
      </c>
      <c r="D1047" s="15" t="str">
        <f t="shared" si="16"/>
        <v>1</v>
      </c>
      <c r="E1047" s="12">
        <v>141.342477</v>
      </c>
      <c r="F1047" s="38">
        <v>40.670209</v>
      </c>
      <c r="G1047" s="12" t="s">
        <v>1208</v>
      </c>
      <c r="P1047" s="70"/>
    </row>
    <row r="1048" spans="1:16" x14ac:dyDescent="0.55000000000000004">
      <c r="A1048" s="29">
        <v>5521</v>
      </c>
      <c r="B1048" s="29" t="s">
        <v>1775</v>
      </c>
      <c r="C1048" s="29" t="s">
        <v>612</v>
      </c>
      <c r="D1048" s="15" t="str">
        <f t="shared" si="16"/>
        <v>1</v>
      </c>
      <c r="E1048" s="12">
        <v>141.34001499999999</v>
      </c>
      <c r="F1048" s="38">
        <v>40.669781999999998</v>
      </c>
      <c r="G1048" s="12" t="s">
        <v>1208</v>
      </c>
      <c r="P1048" s="70"/>
    </row>
    <row r="1049" spans="1:16" x14ac:dyDescent="0.55000000000000004">
      <c r="A1049" s="29">
        <v>5531</v>
      </c>
      <c r="B1049" s="29" t="s">
        <v>1776</v>
      </c>
      <c r="C1049" s="29" t="s">
        <v>1777</v>
      </c>
      <c r="D1049" s="15" t="str">
        <f t="shared" si="16"/>
        <v>1</v>
      </c>
      <c r="E1049" s="12">
        <v>141.338202</v>
      </c>
      <c r="F1049" s="38">
        <v>40.6663</v>
      </c>
      <c r="G1049" s="12" t="s">
        <v>1208</v>
      </c>
      <c r="P1049" s="70"/>
    </row>
    <row r="1050" spans="1:16" x14ac:dyDescent="0.55000000000000004">
      <c r="A1050" s="29">
        <v>5541</v>
      </c>
      <c r="B1050" s="29" t="s">
        <v>1778</v>
      </c>
      <c r="C1050" s="29" t="s">
        <v>613</v>
      </c>
      <c r="D1050" s="15" t="str">
        <f t="shared" si="16"/>
        <v>1</v>
      </c>
      <c r="E1050" s="12">
        <v>141.34246400000001</v>
      </c>
      <c r="F1050" s="38">
        <v>40.662678</v>
      </c>
      <c r="G1050" s="12" t="s">
        <v>1208</v>
      </c>
      <c r="P1050" s="70"/>
    </row>
    <row r="1051" spans="1:16" x14ac:dyDescent="0.55000000000000004">
      <c r="A1051" s="29">
        <v>5551</v>
      </c>
      <c r="B1051" s="29" t="s">
        <v>1779</v>
      </c>
      <c r="C1051" s="29" t="s">
        <v>1780</v>
      </c>
      <c r="D1051" s="15" t="str">
        <f t="shared" si="16"/>
        <v>1</v>
      </c>
      <c r="E1051" s="12">
        <v>141.35238799999999</v>
      </c>
      <c r="F1051" s="38">
        <v>40.673780000000001</v>
      </c>
      <c r="G1051" s="12" t="s">
        <v>1208</v>
      </c>
      <c r="P1051" s="70"/>
    </row>
    <row r="1052" spans="1:16" x14ac:dyDescent="0.55000000000000004">
      <c r="A1052" s="29">
        <v>5561</v>
      </c>
      <c r="B1052" s="29" t="s">
        <v>1435</v>
      </c>
      <c r="C1052" s="29" t="s">
        <v>615</v>
      </c>
      <c r="D1052" s="15" t="str">
        <f t="shared" si="16"/>
        <v>1</v>
      </c>
      <c r="E1052" s="12">
        <v>141.35469399999999</v>
      </c>
      <c r="F1052" s="38">
        <v>40.676946000000001</v>
      </c>
      <c r="G1052" s="12" t="s">
        <v>1208</v>
      </c>
      <c r="P1052" s="70"/>
    </row>
    <row r="1053" spans="1:16" x14ac:dyDescent="0.55000000000000004">
      <c r="A1053" s="29">
        <v>5571</v>
      </c>
      <c r="B1053" s="29" t="s">
        <v>1436</v>
      </c>
      <c r="C1053" s="29" t="s">
        <v>616</v>
      </c>
      <c r="D1053" s="15" t="str">
        <f t="shared" si="16"/>
        <v>1</v>
      </c>
      <c r="E1053" s="12">
        <v>141.356132</v>
      </c>
      <c r="F1053" s="38">
        <v>40.678849999999997</v>
      </c>
      <c r="G1053" s="12" t="s">
        <v>1208</v>
      </c>
      <c r="P1053" s="70"/>
    </row>
    <row r="1054" spans="1:16" x14ac:dyDescent="0.55000000000000004">
      <c r="A1054" s="29">
        <v>5581</v>
      </c>
      <c r="B1054" s="29" t="s">
        <v>1437</v>
      </c>
      <c r="C1054" s="29" t="s">
        <v>1781</v>
      </c>
      <c r="D1054" s="15" t="str">
        <f t="shared" si="16"/>
        <v>1</v>
      </c>
      <c r="E1054" s="12">
        <v>141.36554899999999</v>
      </c>
      <c r="F1054" s="38">
        <v>40.675871000000001</v>
      </c>
      <c r="G1054" s="12" t="s">
        <v>1208</v>
      </c>
      <c r="P1054" s="70"/>
    </row>
    <row r="1055" spans="1:16" x14ac:dyDescent="0.55000000000000004">
      <c r="A1055" s="29">
        <v>5591</v>
      </c>
      <c r="B1055" s="29" t="s">
        <v>603</v>
      </c>
      <c r="C1055" s="29" t="s">
        <v>1782</v>
      </c>
      <c r="D1055" s="15" t="str">
        <f t="shared" si="16"/>
        <v>1</v>
      </c>
      <c r="E1055" s="12">
        <v>141.361816</v>
      </c>
      <c r="F1055" s="38">
        <v>40.675015999999999</v>
      </c>
      <c r="G1055" s="12" t="s">
        <v>1208</v>
      </c>
      <c r="P1055" s="70"/>
    </row>
    <row r="1056" spans="1:16" x14ac:dyDescent="0.55000000000000004">
      <c r="A1056" s="29">
        <v>5601</v>
      </c>
      <c r="B1056" s="29" t="s">
        <v>1438</v>
      </c>
      <c r="C1056" s="29" t="s">
        <v>1783</v>
      </c>
      <c r="D1056" s="15" t="str">
        <f t="shared" si="16"/>
        <v>1</v>
      </c>
      <c r="E1056" s="12">
        <v>141.371364</v>
      </c>
      <c r="F1056" s="38">
        <v>40.674756000000002</v>
      </c>
      <c r="G1056" s="12" t="s">
        <v>1208</v>
      </c>
      <c r="P1056" s="70"/>
    </row>
    <row r="1057" spans="1:16" x14ac:dyDescent="0.55000000000000004">
      <c r="A1057" s="29">
        <v>5611</v>
      </c>
      <c r="B1057" s="29" t="s">
        <v>1784</v>
      </c>
      <c r="C1057" s="29" t="s">
        <v>618</v>
      </c>
      <c r="D1057" s="15" t="str">
        <f t="shared" si="16"/>
        <v>1</v>
      </c>
      <c r="E1057" s="12">
        <v>141.386312</v>
      </c>
      <c r="F1057" s="38">
        <v>40.675172000000003</v>
      </c>
      <c r="G1057" s="12" t="s">
        <v>1208</v>
      </c>
      <c r="P1057" s="70"/>
    </row>
    <row r="1058" spans="1:16" x14ac:dyDescent="0.55000000000000004">
      <c r="A1058" s="29">
        <v>5621</v>
      </c>
      <c r="B1058" s="29" t="s">
        <v>1785</v>
      </c>
      <c r="C1058" s="29" t="s">
        <v>619</v>
      </c>
      <c r="D1058" s="15" t="str">
        <f t="shared" si="16"/>
        <v>1</v>
      </c>
      <c r="E1058" s="12">
        <v>141.39255700000001</v>
      </c>
      <c r="F1058" s="38">
        <v>40.675961000000001</v>
      </c>
      <c r="G1058" s="12" t="s">
        <v>1208</v>
      </c>
      <c r="P1058" s="70"/>
    </row>
    <row r="1059" spans="1:16" x14ac:dyDescent="0.55000000000000004">
      <c r="A1059" s="29">
        <v>5631</v>
      </c>
      <c r="B1059" s="29" t="s">
        <v>1786</v>
      </c>
      <c r="C1059" s="29" t="s">
        <v>620</v>
      </c>
      <c r="D1059" s="15" t="str">
        <f t="shared" si="16"/>
        <v>1</v>
      </c>
      <c r="E1059" s="12">
        <v>141.399348</v>
      </c>
      <c r="F1059" s="38">
        <v>40.673592999999997</v>
      </c>
      <c r="G1059" s="12" t="s">
        <v>1208</v>
      </c>
      <c r="P1059" s="70"/>
    </row>
    <row r="1060" spans="1:16" x14ac:dyDescent="0.55000000000000004">
      <c r="A1060" s="29">
        <v>5641</v>
      </c>
      <c r="B1060" s="29" t="s">
        <v>1787</v>
      </c>
      <c r="C1060" s="29" t="s">
        <v>621</v>
      </c>
      <c r="D1060" s="15" t="str">
        <f t="shared" si="16"/>
        <v>1</v>
      </c>
      <c r="E1060" s="12">
        <v>141.40079600000001</v>
      </c>
      <c r="F1060" s="38">
        <v>40.679313999999998</v>
      </c>
      <c r="G1060" s="12" t="s">
        <v>1208</v>
      </c>
      <c r="P1060" s="70"/>
    </row>
    <row r="1061" spans="1:16" x14ac:dyDescent="0.55000000000000004">
      <c r="A1061" s="29">
        <v>5651</v>
      </c>
      <c r="B1061" s="29" t="s">
        <v>1788</v>
      </c>
      <c r="C1061" s="29" t="s">
        <v>622</v>
      </c>
      <c r="D1061" s="15" t="str">
        <f t="shared" si="16"/>
        <v>1</v>
      </c>
      <c r="E1061" s="12">
        <v>141.41090299999999</v>
      </c>
      <c r="F1061" s="38">
        <v>40.678134</v>
      </c>
      <c r="G1061" s="12" t="s">
        <v>1208</v>
      </c>
      <c r="P1061" s="70"/>
    </row>
    <row r="1062" spans="1:16" x14ac:dyDescent="0.55000000000000004">
      <c r="A1062" s="29">
        <v>5661</v>
      </c>
      <c r="B1062" s="29" t="s">
        <v>1484</v>
      </c>
      <c r="C1062" s="29" t="s">
        <v>1789</v>
      </c>
      <c r="D1062" s="15" t="str">
        <f t="shared" si="16"/>
        <v>1</v>
      </c>
      <c r="E1062" s="12">
        <v>141.41359600000001</v>
      </c>
      <c r="F1062" s="38">
        <v>40.681023000000003</v>
      </c>
      <c r="G1062" s="12" t="s">
        <v>1208</v>
      </c>
      <c r="P1062" s="70"/>
    </row>
    <row r="1063" spans="1:16" x14ac:dyDescent="0.55000000000000004">
      <c r="A1063" s="29">
        <v>5671</v>
      </c>
      <c r="B1063" s="29" t="s">
        <v>1790</v>
      </c>
      <c r="C1063" s="29" t="s">
        <v>507</v>
      </c>
      <c r="D1063" s="15" t="str">
        <f t="shared" si="16"/>
        <v>1</v>
      </c>
      <c r="E1063" s="12">
        <v>141.429743</v>
      </c>
      <c r="F1063" s="38">
        <v>40.673788999999999</v>
      </c>
      <c r="G1063" s="12" t="s">
        <v>1208</v>
      </c>
      <c r="P1063" s="70"/>
    </row>
    <row r="1064" spans="1:16" x14ac:dyDescent="0.55000000000000004">
      <c r="A1064" s="29">
        <v>5681</v>
      </c>
      <c r="B1064" s="29" t="s">
        <v>1791</v>
      </c>
      <c r="C1064" s="29" t="s">
        <v>623</v>
      </c>
      <c r="D1064" s="15" t="str">
        <f t="shared" si="16"/>
        <v>1</v>
      </c>
      <c r="E1064" s="12">
        <v>141.41659999999999</v>
      </c>
      <c r="F1064" s="38">
        <v>40.677598000000003</v>
      </c>
      <c r="G1064" s="12" t="s">
        <v>1208</v>
      </c>
      <c r="P1064" s="70"/>
    </row>
    <row r="1065" spans="1:16" x14ac:dyDescent="0.55000000000000004">
      <c r="A1065" s="29">
        <v>5691</v>
      </c>
      <c r="B1065" s="29" t="s">
        <v>1792</v>
      </c>
      <c r="C1065" s="29" t="s">
        <v>624</v>
      </c>
      <c r="D1065" s="15" t="str">
        <f t="shared" si="16"/>
        <v>1</v>
      </c>
      <c r="E1065" s="12">
        <v>141.413016</v>
      </c>
      <c r="F1065" s="38">
        <v>40.674366999999997</v>
      </c>
      <c r="G1065" s="12" t="s">
        <v>1208</v>
      </c>
      <c r="P1065" s="70"/>
    </row>
    <row r="1066" spans="1:16" x14ac:dyDescent="0.55000000000000004">
      <c r="A1066" s="29">
        <v>5701</v>
      </c>
      <c r="B1066" s="29" t="s">
        <v>1485</v>
      </c>
      <c r="C1066" s="29" t="s">
        <v>625</v>
      </c>
      <c r="D1066" s="15" t="str">
        <f t="shared" si="16"/>
        <v>1</v>
      </c>
      <c r="E1066" s="12">
        <v>141.41018399999999</v>
      </c>
      <c r="F1066" s="38">
        <v>40.672584000000001</v>
      </c>
      <c r="G1066" s="12" t="s">
        <v>1208</v>
      </c>
      <c r="P1066" s="70"/>
    </row>
    <row r="1067" spans="1:16" x14ac:dyDescent="0.55000000000000004">
      <c r="A1067" s="29">
        <v>5711</v>
      </c>
      <c r="B1067" s="29" t="s">
        <v>1793</v>
      </c>
      <c r="C1067" s="29" t="s">
        <v>626</v>
      </c>
      <c r="D1067" s="15" t="str">
        <f t="shared" si="16"/>
        <v>1</v>
      </c>
      <c r="E1067" s="12">
        <v>141.408897</v>
      </c>
      <c r="F1067" s="38">
        <v>40.671168000000002</v>
      </c>
      <c r="G1067" s="12" t="s">
        <v>1208</v>
      </c>
      <c r="P1067" s="70"/>
    </row>
    <row r="1068" spans="1:16" x14ac:dyDescent="0.55000000000000004">
      <c r="A1068" s="29">
        <v>5721</v>
      </c>
      <c r="B1068" s="29" t="s">
        <v>1794</v>
      </c>
      <c r="C1068" s="29" t="s">
        <v>627</v>
      </c>
      <c r="D1068" s="15" t="str">
        <f t="shared" si="16"/>
        <v>1</v>
      </c>
      <c r="E1068" s="12">
        <v>141.40561400000001</v>
      </c>
      <c r="F1068" s="38">
        <v>40.670696</v>
      </c>
      <c r="G1068" s="28" t="s">
        <v>1396</v>
      </c>
      <c r="P1068" s="70"/>
    </row>
    <row r="1069" spans="1:16" x14ac:dyDescent="0.55000000000000004">
      <c r="A1069" s="29">
        <v>5722</v>
      </c>
      <c r="B1069" s="29" t="s">
        <v>1794</v>
      </c>
      <c r="C1069" s="29" t="s">
        <v>627</v>
      </c>
      <c r="D1069" s="15" t="str">
        <f t="shared" si="16"/>
        <v>2</v>
      </c>
      <c r="E1069" s="12">
        <v>141.40562399999999</v>
      </c>
      <c r="F1069" s="38">
        <v>40.670810000000003</v>
      </c>
      <c r="G1069" s="12" t="s">
        <v>1209</v>
      </c>
      <c r="P1069" s="70"/>
    </row>
    <row r="1070" spans="1:16" x14ac:dyDescent="0.55000000000000004">
      <c r="A1070" s="29">
        <v>5712</v>
      </c>
      <c r="B1070" s="29" t="s">
        <v>1793</v>
      </c>
      <c r="C1070" s="29" t="s">
        <v>626</v>
      </c>
      <c r="D1070" s="15" t="str">
        <f t="shared" si="16"/>
        <v>2</v>
      </c>
      <c r="E1070" s="12">
        <v>141.408907</v>
      </c>
      <c r="F1070" s="38">
        <v>40.671266000000003</v>
      </c>
      <c r="G1070" s="12" t="s">
        <v>1209</v>
      </c>
      <c r="P1070" s="70"/>
    </row>
    <row r="1071" spans="1:16" x14ac:dyDescent="0.55000000000000004">
      <c r="A1071" s="29">
        <v>5702</v>
      </c>
      <c r="B1071" s="29" t="s">
        <v>1485</v>
      </c>
      <c r="C1071" s="29" t="s">
        <v>625</v>
      </c>
      <c r="D1071" s="15" t="str">
        <f t="shared" si="16"/>
        <v>2</v>
      </c>
      <c r="E1071" s="12">
        <v>141.410034</v>
      </c>
      <c r="F1071" s="38">
        <v>40.672601</v>
      </c>
      <c r="G1071" s="12" t="s">
        <v>1209</v>
      </c>
      <c r="P1071" s="70"/>
    </row>
    <row r="1072" spans="1:16" x14ac:dyDescent="0.55000000000000004">
      <c r="A1072" s="29">
        <v>5692</v>
      </c>
      <c r="B1072" s="29" t="s">
        <v>1792</v>
      </c>
      <c r="C1072" s="29" t="s">
        <v>624</v>
      </c>
      <c r="D1072" s="15" t="str">
        <f t="shared" si="16"/>
        <v>2</v>
      </c>
      <c r="E1072" s="12">
        <v>141.412995</v>
      </c>
      <c r="F1072" s="38">
        <v>40.674472999999999</v>
      </c>
      <c r="G1072" s="12" t="s">
        <v>1209</v>
      </c>
      <c r="P1072" s="70"/>
    </row>
    <row r="1073" spans="1:16" x14ac:dyDescent="0.55000000000000004">
      <c r="A1073" s="29">
        <v>5682</v>
      </c>
      <c r="B1073" s="29" t="s">
        <v>1791</v>
      </c>
      <c r="C1073" s="29" t="s">
        <v>623</v>
      </c>
      <c r="D1073" s="15" t="str">
        <f t="shared" si="16"/>
        <v>2</v>
      </c>
      <c r="E1073" s="12">
        <v>141.41659999999999</v>
      </c>
      <c r="F1073" s="38">
        <v>40.677703000000001</v>
      </c>
      <c r="G1073" s="12" t="s">
        <v>1209</v>
      </c>
      <c r="P1073" s="70"/>
    </row>
    <row r="1074" spans="1:16" x14ac:dyDescent="0.55000000000000004">
      <c r="A1074" s="29">
        <v>5672</v>
      </c>
      <c r="B1074" s="29" t="s">
        <v>1790</v>
      </c>
      <c r="C1074" s="29" t="s">
        <v>507</v>
      </c>
      <c r="D1074" s="15" t="str">
        <f t="shared" si="16"/>
        <v>2</v>
      </c>
      <c r="E1074" s="12">
        <v>141.42979600000001</v>
      </c>
      <c r="F1074" s="38">
        <v>40.673887000000001</v>
      </c>
      <c r="G1074" s="12" t="s">
        <v>1209</v>
      </c>
      <c r="P1074" s="70"/>
    </row>
    <row r="1075" spans="1:16" x14ac:dyDescent="0.55000000000000004">
      <c r="A1075" s="29">
        <v>5662</v>
      </c>
      <c r="B1075" s="29" t="s">
        <v>1484</v>
      </c>
      <c r="C1075" s="29" t="s">
        <v>1789</v>
      </c>
      <c r="D1075" s="15" t="str">
        <f t="shared" si="16"/>
        <v>2</v>
      </c>
      <c r="E1075" s="12">
        <v>141.413735</v>
      </c>
      <c r="F1075" s="38">
        <v>40.681038999999998</v>
      </c>
      <c r="G1075" s="12" t="s">
        <v>1209</v>
      </c>
      <c r="P1075" s="70"/>
    </row>
    <row r="1076" spans="1:16" x14ac:dyDescent="0.55000000000000004">
      <c r="A1076" s="29">
        <v>5652</v>
      </c>
      <c r="B1076" s="29" t="s">
        <v>1788</v>
      </c>
      <c r="C1076" s="29" t="s">
        <v>622</v>
      </c>
      <c r="D1076" s="15" t="str">
        <f t="shared" si="16"/>
        <v>2</v>
      </c>
      <c r="E1076" s="12">
        <v>141.41091399999999</v>
      </c>
      <c r="F1076" s="38">
        <v>40.678044</v>
      </c>
      <c r="G1076" s="12" t="s">
        <v>1209</v>
      </c>
      <c r="P1076" s="70"/>
    </row>
    <row r="1077" spans="1:16" x14ac:dyDescent="0.55000000000000004">
      <c r="A1077" s="29">
        <v>5642</v>
      </c>
      <c r="B1077" s="29" t="s">
        <v>1787</v>
      </c>
      <c r="C1077" s="29" t="s">
        <v>621</v>
      </c>
      <c r="D1077" s="15" t="str">
        <f t="shared" si="16"/>
        <v>2</v>
      </c>
      <c r="E1077" s="12">
        <v>141.400882</v>
      </c>
      <c r="F1077" s="38">
        <v>40.679338000000001</v>
      </c>
      <c r="G1077" s="12" t="s">
        <v>1209</v>
      </c>
      <c r="P1077" s="70"/>
    </row>
    <row r="1078" spans="1:16" x14ac:dyDescent="0.55000000000000004">
      <c r="A1078" s="29">
        <v>5632</v>
      </c>
      <c r="B1078" s="29" t="s">
        <v>1786</v>
      </c>
      <c r="C1078" s="29" t="s">
        <v>620</v>
      </c>
      <c r="D1078" s="15" t="str">
        <f t="shared" si="16"/>
        <v>2</v>
      </c>
      <c r="E1078" s="12">
        <v>141.39948699999999</v>
      </c>
      <c r="F1078" s="38">
        <v>40.673560000000002</v>
      </c>
      <c r="G1078" s="12" t="s">
        <v>1209</v>
      </c>
      <c r="P1078" s="70"/>
    </row>
    <row r="1079" spans="1:16" x14ac:dyDescent="0.55000000000000004">
      <c r="A1079" s="29">
        <v>5622</v>
      </c>
      <c r="B1079" s="29" t="s">
        <v>1785</v>
      </c>
      <c r="C1079" s="29" t="s">
        <v>619</v>
      </c>
      <c r="D1079" s="15" t="str">
        <f t="shared" si="16"/>
        <v>2</v>
      </c>
      <c r="E1079" s="12">
        <v>141.39254600000001</v>
      </c>
      <c r="F1079" s="38">
        <v>40.675846999999997</v>
      </c>
      <c r="G1079" s="12" t="s">
        <v>1209</v>
      </c>
      <c r="P1079" s="70"/>
    </row>
    <row r="1080" spans="1:16" x14ac:dyDescent="0.55000000000000004">
      <c r="A1080" s="29">
        <v>5612</v>
      </c>
      <c r="B1080" s="29" t="s">
        <v>1784</v>
      </c>
      <c r="C1080" s="29" t="s">
        <v>618</v>
      </c>
      <c r="D1080" s="15" t="str">
        <f t="shared" si="16"/>
        <v>2</v>
      </c>
      <c r="E1080" s="12">
        <v>141.38646299999999</v>
      </c>
      <c r="F1080" s="38">
        <v>40.675147000000003</v>
      </c>
      <c r="G1080" s="12" t="s">
        <v>1209</v>
      </c>
      <c r="P1080" s="70"/>
    </row>
    <row r="1081" spans="1:16" x14ac:dyDescent="0.55000000000000004">
      <c r="A1081" s="29">
        <v>5602</v>
      </c>
      <c r="B1081" s="29" t="s">
        <v>1438</v>
      </c>
      <c r="C1081" s="29" t="s">
        <v>617</v>
      </c>
      <c r="D1081" s="15" t="str">
        <f t="shared" si="16"/>
        <v>2</v>
      </c>
      <c r="E1081" s="12">
        <v>141.37119300000001</v>
      </c>
      <c r="F1081" s="38">
        <v>40.67465</v>
      </c>
      <c r="G1081" s="12" t="s">
        <v>1209</v>
      </c>
      <c r="P1081" s="70"/>
    </row>
    <row r="1082" spans="1:16" x14ac:dyDescent="0.55000000000000004">
      <c r="A1082" s="29">
        <v>5582</v>
      </c>
      <c r="B1082" s="29" t="s">
        <v>1437</v>
      </c>
      <c r="C1082" s="29" t="s">
        <v>1781</v>
      </c>
      <c r="D1082" s="15" t="str">
        <f t="shared" si="16"/>
        <v>2</v>
      </c>
      <c r="E1082" s="12">
        <v>141.36511999999999</v>
      </c>
      <c r="F1082" s="38">
        <v>40.676054000000001</v>
      </c>
      <c r="G1082" s="12" t="s">
        <v>1209</v>
      </c>
      <c r="P1082" s="70"/>
    </row>
    <row r="1083" spans="1:16" x14ac:dyDescent="0.55000000000000004">
      <c r="A1083" s="29">
        <v>5572</v>
      </c>
      <c r="B1083" s="29" t="s">
        <v>1436</v>
      </c>
      <c r="C1083" s="29" t="s">
        <v>616</v>
      </c>
      <c r="D1083" s="15" t="str">
        <f t="shared" si="16"/>
        <v>2</v>
      </c>
      <c r="E1083" s="12">
        <v>141.35627199999999</v>
      </c>
      <c r="F1083" s="38">
        <v>40.678842000000003</v>
      </c>
      <c r="G1083" s="12" t="s">
        <v>1209</v>
      </c>
      <c r="P1083" s="70"/>
    </row>
    <row r="1084" spans="1:16" x14ac:dyDescent="0.55000000000000004">
      <c r="A1084" s="29">
        <v>5562</v>
      </c>
      <c r="B1084" s="29" t="s">
        <v>1435</v>
      </c>
      <c r="C1084" s="29" t="s">
        <v>615</v>
      </c>
      <c r="D1084" s="15" t="str">
        <f t="shared" si="16"/>
        <v>2</v>
      </c>
      <c r="E1084" s="12">
        <v>141.354748</v>
      </c>
      <c r="F1084" s="38">
        <v>40.676856000000001</v>
      </c>
      <c r="G1084" s="12" t="s">
        <v>1209</v>
      </c>
      <c r="P1084" s="70"/>
    </row>
    <row r="1085" spans="1:16" x14ac:dyDescent="0.55000000000000004">
      <c r="A1085" s="29">
        <v>5552</v>
      </c>
      <c r="B1085" s="29" t="s">
        <v>1779</v>
      </c>
      <c r="C1085" s="29" t="s">
        <v>1780</v>
      </c>
      <c r="D1085" s="15" t="str">
        <f t="shared" si="16"/>
        <v>2</v>
      </c>
      <c r="E1085" s="12">
        <v>141.35255900000001</v>
      </c>
      <c r="F1085" s="38">
        <v>40.673755999999997</v>
      </c>
      <c r="G1085" s="12" t="s">
        <v>1209</v>
      </c>
      <c r="P1085" s="70"/>
    </row>
    <row r="1086" spans="1:16" x14ac:dyDescent="0.55000000000000004">
      <c r="A1086" s="29">
        <v>5542</v>
      </c>
      <c r="B1086" s="29" t="s">
        <v>1778</v>
      </c>
      <c r="C1086" s="29" t="s">
        <v>628</v>
      </c>
      <c r="D1086" s="15" t="str">
        <f t="shared" si="16"/>
        <v>2</v>
      </c>
      <c r="E1086" s="12">
        <v>141.342378</v>
      </c>
      <c r="F1086" s="38">
        <v>40.662613</v>
      </c>
      <c r="G1086" s="12" t="s">
        <v>1209</v>
      </c>
      <c r="P1086" s="70"/>
    </row>
    <row r="1087" spans="1:16" x14ac:dyDescent="0.55000000000000004">
      <c r="A1087" s="29">
        <v>5532</v>
      </c>
      <c r="B1087" s="29" t="s">
        <v>1776</v>
      </c>
      <c r="C1087" s="29" t="s">
        <v>1777</v>
      </c>
      <c r="D1087" s="15" t="str">
        <f t="shared" si="16"/>
        <v>2</v>
      </c>
      <c r="E1087" s="12">
        <v>141.338089</v>
      </c>
      <c r="F1087" s="38">
        <v>40.666226000000002</v>
      </c>
      <c r="G1087" s="12" t="s">
        <v>1209</v>
      </c>
      <c r="P1087" s="70"/>
    </row>
    <row r="1088" spans="1:16" x14ac:dyDescent="0.55000000000000004">
      <c r="A1088" s="29">
        <v>5522</v>
      </c>
      <c r="B1088" s="29" t="s">
        <v>1775</v>
      </c>
      <c r="C1088" s="29" t="s">
        <v>612</v>
      </c>
      <c r="D1088" s="15" t="str">
        <f t="shared" si="16"/>
        <v>2</v>
      </c>
      <c r="E1088" s="12">
        <v>141.340079</v>
      </c>
      <c r="F1088" s="38">
        <v>40.669868000000001</v>
      </c>
      <c r="G1088" s="12" t="s">
        <v>1209</v>
      </c>
      <c r="P1088" s="70"/>
    </row>
    <row r="1089" spans="1:16" x14ac:dyDescent="0.55000000000000004">
      <c r="A1089" s="29">
        <v>5512</v>
      </c>
      <c r="B1089" s="29" t="s">
        <v>602</v>
      </c>
      <c r="C1089" s="29" t="s">
        <v>611</v>
      </c>
      <c r="D1089" s="15" t="str">
        <f t="shared" si="16"/>
        <v>2</v>
      </c>
      <c r="E1089" s="12">
        <v>141.34351799999999</v>
      </c>
      <c r="F1089" s="38">
        <v>40.670332000000002</v>
      </c>
      <c r="G1089" s="12" t="s">
        <v>1856</v>
      </c>
      <c r="P1089" s="70"/>
    </row>
    <row r="1090" spans="1:16" x14ac:dyDescent="0.55000000000000004">
      <c r="A1090" s="29">
        <v>5941</v>
      </c>
      <c r="B1090" s="29" t="s">
        <v>1795</v>
      </c>
      <c r="C1090" s="29" t="s">
        <v>1153</v>
      </c>
      <c r="D1090" s="15" t="str">
        <f t="shared" si="16"/>
        <v>1</v>
      </c>
      <c r="E1090" s="12">
        <v>141.34213099999999</v>
      </c>
      <c r="F1090" s="38">
        <v>40.674363</v>
      </c>
      <c r="G1090" s="23" t="s">
        <v>1853</v>
      </c>
      <c r="P1090" s="70"/>
    </row>
    <row r="1091" spans="1:16" x14ac:dyDescent="0.55000000000000004">
      <c r="A1091" s="29">
        <v>5942</v>
      </c>
      <c r="B1091" s="29" t="s">
        <v>1795</v>
      </c>
      <c r="C1091" s="29" t="s">
        <v>1153</v>
      </c>
      <c r="D1091" s="15" t="str">
        <f t="shared" ref="D1091:D1154" si="17">RIGHT(A1091,1)</f>
        <v>2</v>
      </c>
      <c r="E1091" s="12">
        <v>141.34200200000001</v>
      </c>
      <c r="F1091" s="38">
        <v>40.674371000000001</v>
      </c>
      <c r="G1091" s="23" t="s">
        <v>1854</v>
      </c>
      <c r="P1091" s="70"/>
    </row>
    <row r="1092" spans="1:16" x14ac:dyDescent="0.55000000000000004">
      <c r="A1092" s="29">
        <v>6971</v>
      </c>
      <c r="B1092" s="29" t="s">
        <v>707</v>
      </c>
      <c r="C1092" s="29" t="s">
        <v>708</v>
      </c>
      <c r="D1092" s="15" t="str">
        <f t="shared" si="17"/>
        <v>1</v>
      </c>
      <c r="E1092" s="12">
        <v>141.12227300000001</v>
      </c>
      <c r="F1092" s="38">
        <v>40.850639000000001</v>
      </c>
      <c r="G1092" s="23" t="s">
        <v>1392</v>
      </c>
      <c r="P1092" s="70"/>
    </row>
    <row r="1093" spans="1:16" x14ac:dyDescent="0.55000000000000004">
      <c r="A1093" s="29">
        <v>6981</v>
      </c>
      <c r="B1093" s="29" t="s">
        <v>709</v>
      </c>
      <c r="C1093" s="29" t="s">
        <v>710</v>
      </c>
      <c r="D1093" s="15" t="str">
        <f t="shared" si="17"/>
        <v>1</v>
      </c>
      <c r="E1093" s="12">
        <v>141.11780999999999</v>
      </c>
      <c r="F1093" s="38">
        <v>40.853520000000003</v>
      </c>
      <c r="G1093" s="23" t="s">
        <v>1392</v>
      </c>
      <c r="P1093" s="70"/>
    </row>
    <row r="1094" spans="1:16" x14ac:dyDescent="0.55000000000000004">
      <c r="A1094" s="29">
        <v>6991</v>
      </c>
      <c r="B1094" s="29" t="s">
        <v>711</v>
      </c>
      <c r="C1094" s="29" t="s">
        <v>1796</v>
      </c>
      <c r="D1094" s="15" t="str">
        <f t="shared" si="17"/>
        <v>1</v>
      </c>
      <c r="E1094" s="12">
        <v>141.114822</v>
      </c>
      <c r="F1094" s="38">
        <v>40.854827</v>
      </c>
      <c r="G1094" s="23" t="s">
        <v>1392</v>
      </c>
      <c r="P1094" s="70"/>
    </row>
    <row r="1095" spans="1:16" x14ac:dyDescent="0.55000000000000004">
      <c r="A1095" s="29">
        <v>7001</v>
      </c>
      <c r="B1095" s="29" t="s">
        <v>755</v>
      </c>
      <c r="C1095" s="29" t="s">
        <v>1687</v>
      </c>
      <c r="D1095" s="15" t="str">
        <f t="shared" si="17"/>
        <v>1</v>
      </c>
      <c r="E1095" s="12">
        <v>141.112177</v>
      </c>
      <c r="F1095" s="38">
        <v>40.853484000000002</v>
      </c>
      <c r="G1095" s="23" t="s">
        <v>1392</v>
      </c>
      <c r="P1095" s="70"/>
    </row>
    <row r="1096" spans="1:16" x14ac:dyDescent="0.55000000000000004">
      <c r="A1096" s="29">
        <v>7011</v>
      </c>
      <c r="B1096" s="29" t="s">
        <v>713</v>
      </c>
      <c r="C1096" s="29" t="s">
        <v>1797</v>
      </c>
      <c r="D1096" s="15" t="str">
        <f t="shared" si="17"/>
        <v>1</v>
      </c>
      <c r="E1096" s="12">
        <v>141.11085800000001</v>
      </c>
      <c r="F1096" s="38">
        <v>40.852477</v>
      </c>
      <c r="G1096" s="23" t="s">
        <v>1392</v>
      </c>
      <c r="P1096" s="70"/>
    </row>
    <row r="1097" spans="1:16" x14ac:dyDescent="0.55000000000000004">
      <c r="A1097" s="29">
        <v>7021</v>
      </c>
      <c r="B1097" s="29" t="s">
        <v>714</v>
      </c>
      <c r="C1097" s="29" t="s">
        <v>715</v>
      </c>
      <c r="D1097" s="15" t="str">
        <f t="shared" si="17"/>
        <v>1</v>
      </c>
      <c r="E1097" s="12">
        <v>141.10823400000001</v>
      </c>
      <c r="F1097" s="38">
        <v>40.851239</v>
      </c>
      <c r="G1097" s="45" t="s">
        <v>1651</v>
      </c>
      <c r="P1097" s="70"/>
    </row>
    <row r="1098" spans="1:16" x14ac:dyDescent="0.55000000000000004">
      <c r="A1098" s="29">
        <v>7012</v>
      </c>
      <c r="B1098" s="29" t="s">
        <v>713</v>
      </c>
      <c r="C1098" s="29" t="s">
        <v>1797</v>
      </c>
      <c r="D1098" s="15" t="str">
        <f t="shared" si="17"/>
        <v>2</v>
      </c>
      <c r="E1098" s="12">
        <v>141.110804</v>
      </c>
      <c r="F1098" s="38">
        <v>40.852525999999997</v>
      </c>
      <c r="G1098" s="23" t="s">
        <v>1390</v>
      </c>
      <c r="P1098" s="70"/>
    </row>
    <row r="1099" spans="1:16" x14ac:dyDescent="0.55000000000000004">
      <c r="A1099" s="29">
        <v>7002</v>
      </c>
      <c r="B1099" s="29" t="s">
        <v>755</v>
      </c>
      <c r="C1099" s="29" t="s">
        <v>1687</v>
      </c>
      <c r="D1099" s="15" t="str">
        <f t="shared" si="17"/>
        <v>2</v>
      </c>
      <c r="E1099" s="12">
        <v>141.11210199999999</v>
      </c>
      <c r="F1099" s="38">
        <v>40.853532000000001</v>
      </c>
      <c r="G1099" s="23" t="s">
        <v>1390</v>
      </c>
      <c r="P1099" s="70"/>
    </row>
    <row r="1100" spans="1:16" x14ac:dyDescent="0.55000000000000004">
      <c r="A1100" s="29">
        <v>6992</v>
      </c>
      <c r="B1100" s="29" t="s">
        <v>711</v>
      </c>
      <c r="C1100" s="29" t="s">
        <v>1796</v>
      </c>
      <c r="D1100" s="15" t="str">
        <f t="shared" si="17"/>
        <v>2</v>
      </c>
      <c r="E1100" s="12">
        <v>141.11529400000001</v>
      </c>
      <c r="F1100" s="38">
        <v>40.854725999999999</v>
      </c>
      <c r="G1100" s="23" t="s">
        <v>1390</v>
      </c>
      <c r="P1100" s="70"/>
    </row>
    <row r="1101" spans="1:16" x14ac:dyDescent="0.55000000000000004">
      <c r="A1101" s="29">
        <v>6982</v>
      </c>
      <c r="B1101" s="29" t="s">
        <v>709</v>
      </c>
      <c r="C1101" s="29" t="s">
        <v>710</v>
      </c>
      <c r="D1101" s="15" t="str">
        <f t="shared" si="17"/>
        <v>2</v>
      </c>
      <c r="E1101" s="12">
        <v>141.11756800000001</v>
      </c>
      <c r="F1101" s="38">
        <v>40.853755999999997</v>
      </c>
      <c r="G1101" s="23" t="s">
        <v>1390</v>
      </c>
      <c r="P1101" s="70"/>
    </row>
    <row r="1102" spans="1:16" x14ac:dyDescent="0.55000000000000004">
      <c r="A1102" s="29">
        <v>6972</v>
      </c>
      <c r="B1102" s="29" t="s">
        <v>707</v>
      </c>
      <c r="C1102" s="29" t="s">
        <v>708</v>
      </c>
      <c r="D1102" s="15" t="str">
        <f t="shared" si="17"/>
        <v>2</v>
      </c>
      <c r="E1102" s="12">
        <v>141.12309400000001</v>
      </c>
      <c r="F1102" s="38">
        <v>40.849791000000003</v>
      </c>
      <c r="G1102" s="45" t="s">
        <v>1390</v>
      </c>
      <c r="P1102" s="70"/>
    </row>
    <row r="1103" spans="1:16" x14ac:dyDescent="0.55000000000000004">
      <c r="A1103" s="29">
        <v>7081</v>
      </c>
      <c r="B1103" s="29" t="s">
        <v>722</v>
      </c>
      <c r="C1103" s="29" t="s">
        <v>682</v>
      </c>
      <c r="D1103" s="15" t="str">
        <f t="shared" si="17"/>
        <v>1</v>
      </c>
      <c r="E1103" s="12">
        <v>141.12780599999999</v>
      </c>
      <c r="F1103" s="38">
        <v>40.85913</v>
      </c>
      <c r="G1103" s="23" t="s">
        <v>1386</v>
      </c>
      <c r="P1103" s="70"/>
    </row>
    <row r="1104" spans="1:16" x14ac:dyDescent="0.55000000000000004">
      <c r="A1104" s="29">
        <v>7091</v>
      </c>
      <c r="B1104" s="29" t="s">
        <v>723</v>
      </c>
      <c r="C1104" s="29" t="s">
        <v>1798</v>
      </c>
      <c r="D1104" s="15" t="str">
        <f t="shared" si="17"/>
        <v>1</v>
      </c>
      <c r="E1104" s="12">
        <v>141.126653</v>
      </c>
      <c r="F1104" s="38">
        <v>40.855103</v>
      </c>
      <c r="G1104" s="23" t="s">
        <v>1385</v>
      </c>
      <c r="P1104" s="70"/>
    </row>
    <row r="1105" spans="1:16" x14ac:dyDescent="0.55000000000000004">
      <c r="A1105" s="29">
        <v>7092</v>
      </c>
      <c r="B1105" s="29" t="s">
        <v>723</v>
      </c>
      <c r="C1105" s="29" t="s">
        <v>1798</v>
      </c>
      <c r="D1105" s="15" t="str">
        <f t="shared" si="17"/>
        <v>2</v>
      </c>
      <c r="E1105" s="12">
        <v>141.12669600000001</v>
      </c>
      <c r="F1105" s="38">
        <v>40.855212000000002</v>
      </c>
      <c r="G1105" s="23" t="s">
        <v>1388</v>
      </c>
      <c r="P1105" s="70"/>
    </row>
    <row r="1106" spans="1:16" x14ac:dyDescent="0.55000000000000004">
      <c r="A1106" s="29">
        <v>7082</v>
      </c>
      <c r="B1106" s="29" t="s">
        <v>722</v>
      </c>
      <c r="C1106" s="29" t="s">
        <v>682</v>
      </c>
      <c r="D1106" s="15" t="str">
        <f t="shared" si="17"/>
        <v>2</v>
      </c>
      <c r="E1106" s="12">
        <v>141.12768800000001</v>
      </c>
      <c r="F1106" s="38">
        <v>40.859163000000002</v>
      </c>
      <c r="G1106" s="23" t="s">
        <v>1210</v>
      </c>
      <c r="P1106" s="70"/>
    </row>
    <row r="1107" spans="1:16" x14ac:dyDescent="0.55000000000000004">
      <c r="A1107" s="29">
        <v>6281</v>
      </c>
      <c r="B1107" s="29" t="s">
        <v>653</v>
      </c>
      <c r="C1107" s="29" t="s">
        <v>1799</v>
      </c>
      <c r="D1107" s="15" t="str">
        <f t="shared" si="17"/>
        <v>1</v>
      </c>
      <c r="E1107" s="12">
        <v>141.11280500000001</v>
      </c>
      <c r="F1107" s="38">
        <v>40.866073999999998</v>
      </c>
      <c r="G1107" s="23" t="s">
        <v>1210</v>
      </c>
      <c r="P1107" s="70"/>
    </row>
    <row r="1108" spans="1:16" x14ac:dyDescent="0.55000000000000004">
      <c r="A1108" s="29">
        <v>6291</v>
      </c>
      <c r="B1108" s="29" t="s">
        <v>1800</v>
      </c>
      <c r="C1108" s="29" t="s">
        <v>1801</v>
      </c>
      <c r="D1108" s="15" t="str">
        <f t="shared" si="17"/>
        <v>1</v>
      </c>
      <c r="E1108" s="12">
        <v>141.11503099999999</v>
      </c>
      <c r="F1108" s="38">
        <v>40.863149</v>
      </c>
      <c r="G1108" s="23" t="s">
        <v>1210</v>
      </c>
      <c r="P1108" s="70"/>
    </row>
    <row r="1109" spans="1:16" x14ac:dyDescent="0.55000000000000004">
      <c r="A1109" s="29">
        <v>6301</v>
      </c>
      <c r="B1109" s="29" t="s">
        <v>1802</v>
      </c>
      <c r="C1109" s="29" t="s">
        <v>678</v>
      </c>
      <c r="D1109" s="15" t="str">
        <f t="shared" si="17"/>
        <v>1</v>
      </c>
      <c r="E1109" s="12">
        <v>141.117987</v>
      </c>
      <c r="F1109" s="38">
        <v>40.858075999999997</v>
      </c>
      <c r="G1109" s="23" t="s">
        <v>1210</v>
      </c>
      <c r="P1109" s="70"/>
    </row>
    <row r="1110" spans="1:16" x14ac:dyDescent="0.55000000000000004">
      <c r="A1110" s="29">
        <v>6311</v>
      </c>
      <c r="B1110" s="29" t="s">
        <v>654</v>
      </c>
      <c r="C1110" s="29" t="s">
        <v>679</v>
      </c>
      <c r="D1110" s="15" t="str">
        <f t="shared" si="17"/>
        <v>1</v>
      </c>
      <c r="E1110" s="12">
        <v>141.11886699999999</v>
      </c>
      <c r="F1110" s="38">
        <v>40.859873999999998</v>
      </c>
      <c r="G1110" s="23" t="s">
        <v>1210</v>
      </c>
      <c r="P1110" s="70"/>
    </row>
    <row r="1111" spans="1:16" x14ac:dyDescent="0.55000000000000004">
      <c r="A1111" s="29">
        <v>6321</v>
      </c>
      <c r="B1111" s="29" t="s">
        <v>655</v>
      </c>
      <c r="C1111" s="29" t="s">
        <v>680</v>
      </c>
      <c r="D1111" s="15" t="str">
        <f t="shared" si="17"/>
        <v>1</v>
      </c>
      <c r="E1111" s="12">
        <v>141.121726</v>
      </c>
      <c r="F1111" s="38">
        <v>40.863339000000003</v>
      </c>
      <c r="G1111" s="23" t="s">
        <v>1210</v>
      </c>
      <c r="P1111" s="70"/>
    </row>
    <row r="1112" spans="1:16" x14ac:dyDescent="0.55000000000000004">
      <c r="A1112" s="29">
        <v>6331</v>
      </c>
      <c r="B1112" s="29" t="s">
        <v>1846</v>
      </c>
      <c r="C1112" s="29" t="s">
        <v>681</v>
      </c>
      <c r="D1112" s="15" t="str">
        <f t="shared" si="17"/>
        <v>1</v>
      </c>
      <c r="E1112" s="12">
        <v>141.122895</v>
      </c>
      <c r="F1112" s="38">
        <v>40.866881999999997</v>
      </c>
      <c r="G1112" s="23" t="s">
        <v>1210</v>
      </c>
      <c r="P1112" s="70"/>
    </row>
    <row r="1113" spans="1:16" x14ac:dyDescent="0.55000000000000004">
      <c r="A1113" s="29">
        <v>7083</v>
      </c>
      <c r="B1113" s="29" t="s">
        <v>722</v>
      </c>
      <c r="C1113" s="29" t="s">
        <v>682</v>
      </c>
      <c r="D1113" s="15" t="str">
        <f t="shared" si="17"/>
        <v>3</v>
      </c>
      <c r="E1113" s="12">
        <v>141.128367</v>
      </c>
      <c r="F1113" s="38">
        <v>40.860340999999998</v>
      </c>
      <c r="G1113" s="23" t="s">
        <v>1387</v>
      </c>
      <c r="P1113" s="70"/>
    </row>
    <row r="1114" spans="1:16" x14ac:dyDescent="0.55000000000000004">
      <c r="A1114" s="29">
        <v>6351</v>
      </c>
      <c r="B1114" s="29" t="s">
        <v>1847</v>
      </c>
      <c r="C1114" s="29" t="s">
        <v>1803</v>
      </c>
      <c r="D1114" s="15" t="str">
        <f t="shared" si="17"/>
        <v>1</v>
      </c>
      <c r="E1114" s="12">
        <v>141.130438</v>
      </c>
      <c r="F1114" s="38">
        <v>40.863275000000002</v>
      </c>
      <c r="G1114" s="23" t="s">
        <v>1210</v>
      </c>
      <c r="P1114" s="70"/>
    </row>
    <row r="1115" spans="1:16" x14ac:dyDescent="0.55000000000000004">
      <c r="A1115" s="29">
        <v>6361</v>
      </c>
      <c r="B1115" s="29" t="s">
        <v>1804</v>
      </c>
      <c r="C1115" s="29" t="s">
        <v>683</v>
      </c>
      <c r="D1115" s="15" t="str">
        <f t="shared" si="17"/>
        <v>1</v>
      </c>
      <c r="E1115" s="12">
        <v>141.13113000000001</v>
      </c>
      <c r="F1115" s="38">
        <v>40.866605999999997</v>
      </c>
      <c r="G1115" s="23" t="s">
        <v>1210</v>
      </c>
      <c r="P1115" s="70"/>
    </row>
    <row r="1116" spans="1:16" x14ac:dyDescent="0.55000000000000004">
      <c r="A1116" s="29">
        <v>6371</v>
      </c>
      <c r="B1116" s="29" t="s">
        <v>1805</v>
      </c>
      <c r="C1116" s="29" t="s">
        <v>684</v>
      </c>
      <c r="D1116" s="15" t="str">
        <f t="shared" si="17"/>
        <v>1</v>
      </c>
      <c r="E1116" s="12">
        <v>141.13538399999999</v>
      </c>
      <c r="F1116" s="38">
        <v>40.868313999999998</v>
      </c>
      <c r="G1116" s="23" t="s">
        <v>1210</v>
      </c>
      <c r="P1116" s="70"/>
    </row>
    <row r="1117" spans="1:16" x14ac:dyDescent="0.55000000000000004">
      <c r="A1117" s="29">
        <v>6381</v>
      </c>
      <c r="B1117" s="29" t="s">
        <v>1806</v>
      </c>
      <c r="C1117" s="29" t="s">
        <v>685</v>
      </c>
      <c r="D1117" s="15" t="str">
        <f t="shared" si="17"/>
        <v>1</v>
      </c>
      <c r="E1117" s="12">
        <v>141.140861</v>
      </c>
      <c r="F1117" s="38">
        <v>40.871167999999997</v>
      </c>
      <c r="G1117" s="23" t="s">
        <v>1210</v>
      </c>
      <c r="P1117" s="70"/>
    </row>
    <row r="1118" spans="1:16" x14ac:dyDescent="0.55000000000000004">
      <c r="A1118" s="29">
        <v>6391</v>
      </c>
      <c r="B1118" s="29" t="s">
        <v>656</v>
      </c>
      <c r="C1118" s="29" t="s">
        <v>686</v>
      </c>
      <c r="D1118" s="15" t="str">
        <f t="shared" si="17"/>
        <v>1</v>
      </c>
      <c r="E1118" s="12">
        <v>141.141032</v>
      </c>
      <c r="F1118" s="38">
        <v>40.876047999999997</v>
      </c>
      <c r="G1118" s="23" t="s">
        <v>1210</v>
      </c>
      <c r="P1118" s="70"/>
    </row>
    <row r="1119" spans="1:16" x14ac:dyDescent="0.55000000000000004">
      <c r="A1119" s="29">
        <v>6401</v>
      </c>
      <c r="B1119" s="29" t="s">
        <v>657</v>
      </c>
      <c r="C1119" s="29" t="s">
        <v>1807</v>
      </c>
      <c r="D1119" s="15" t="str">
        <f t="shared" si="17"/>
        <v>1</v>
      </c>
      <c r="E1119" s="12">
        <v>141.151128</v>
      </c>
      <c r="F1119" s="38">
        <v>40.880344999999998</v>
      </c>
      <c r="G1119" s="23" t="s">
        <v>1210</v>
      </c>
      <c r="P1119" s="70"/>
    </row>
    <row r="1120" spans="1:16" x14ac:dyDescent="0.55000000000000004">
      <c r="A1120" s="29">
        <v>6411</v>
      </c>
      <c r="B1120" s="29" t="s">
        <v>658</v>
      </c>
      <c r="C1120" s="29" t="s">
        <v>687</v>
      </c>
      <c r="D1120" s="15" t="str">
        <f t="shared" si="17"/>
        <v>1</v>
      </c>
      <c r="E1120" s="12">
        <v>141.16007099999999</v>
      </c>
      <c r="F1120" s="38">
        <v>40.885272999999998</v>
      </c>
      <c r="G1120" s="23" t="s">
        <v>1210</v>
      </c>
      <c r="P1120" s="70"/>
    </row>
    <row r="1121" spans="1:16" x14ac:dyDescent="0.55000000000000004">
      <c r="A1121" s="29">
        <v>6421</v>
      </c>
      <c r="B1121" s="29" t="s">
        <v>659</v>
      </c>
      <c r="C1121" s="29" t="s">
        <v>688</v>
      </c>
      <c r="D1121" s="15" t="str">
        <f t="shared" si="17"/>
        <v>1</v>
      </c>
      <c r="E1121" s="12">
        <v>141.16735</v>
      </c>
      <c r="F1121" s="38">
        <v>40.885581000000002</v>
      </c>
      <c r="G1121" s="23" t="s">
        <v>1210</v>
      </c>
      <c r="P1121" s="70"/>
    </row>
    <row r="1122" spans="1:16" x14ac:dyDescent="0.55000000000000004">
      <c r="A1122" s="29">
        <v>6431</v>
      </c>
      <c r="B1122" s="29" t="s">
        <v>660</v>
      </c>
      <c r="C1122" s="29" t="s">
        <v>689</v>
      </c>
      <c r="D1122" s="15" t="str">
        <f t="shared" si="17"/>
        <v>1</v>
      </c>
      <c r="E1122" s="12">
        <v>141.19749300000001</v>
      </c>
      <c r="F1122" s="38">
        <v>40.889909000000003</v>
      </c>
      <c r="G1122" s="23" t="s">
        <v>1210</v>
      </c>
      <c r="P1122" s="70"/>
    </row>
    <row r="1123" spans="1:16" x14ac:dyDescent="0.55000000000000004">
      <c r="A1123" s="29">
        <v>6441</v>
      </c>
      <c r="B1123" s="29" t="s">
        <v>661</v>
      </c>
      <c r="C1123" s="29" t="s">
        <v>690</v>
      </c>
      <c r="D1123" s="15" t="str">
        <f t="shared" si="17"/>
        <v>1</v>
      </c>
      <c r="E1123" s="12">
        <v>141.22134800000001</v>
      </c>
      <c r="F1123" s="38">
        <v>40.884034999999997</v>
      </c>
      <c r="G1123" s="23" t="s">
        <v>1210</v>
      </c>
      <c r="P1123" s="70"/>
    </row>
    <row r="1124" spans="1:16" x14ac:dyDescent="0.55000000000000004">
      <c r="A1124" s="29">
        <v>6451</v>
      </c>
      <c r="B1124" s="29" t="s">
        <v>662</v>
      </c>
      <c r="C1124" s="29" t="s">
        <v>691</v>
      </c>
      <c r="D1124" s="15" t="str">
        <f t="shared" si="17"/>
        <v>1</v>
      </c>
      <c r="E1124" s="12">
        <v>141.23175800000001</v>
      </c>
      <c r="F1124" s="38">
        <v>40.889270000000003</v>
      </c>
      <c r="G1124" s="12" t="s">
        <v>1210</v>
      </c>
      <c r="P1124" s="70"/>
    </row>
    <row r="1125" spans="1:16" x14ac:dyDescent="0.55000000000000004">
      <c r="A1125" s="29">
        <v>6461</v>
      </c>
      <c r="B1125" s="29" t="s">
        <v>663</v>
      </c>
      <c r="C1125" s="29" t="s">
        <v>692</v>
      </c>
      <c r="D1125" s="15" t="str">
        <f t="shared" si="17"/>
        <v>1</v>
      </c>
      <c r="E1125" s="12">
        <v>141.254324</v>
      </c>
      <c r="F1125" s="38">
        <v>40.889887999999999</v>
      </c>
      <c r="G1125" s="12" t="s">
        <v>1210</v>
      </c>
      <c r="P1125" s="70"/>
    </row>
    <row r="1126" spans="1:16" x14ac:dyDescent="0.55000000000000004">
      <c r="A1126" s="29">
        <v>6471</v>
      </c>
      <c r="B1126" s="29" t="s">
        <v>664</v>
      </c>
      <c r="C1126" s="29" t="s">
        <v>693</v>
      </c>
      <c r="D1126" s="15" t="str">
        <f t="shared" si="17"/>
        <v>1</v>
      </c>
      <c r="E1126" s="12">
        <v>141.268824</v>
      </c>
      <c r="F1126" s="38">
        <v>40.885463000000001</v>
      </c>
      <c r="G1126" s="12" t="s">
        <v>1210</v>
      </c>
      <c r="P1126" s="70"/>
    </row>
    <row r="1127" spans="1:16" x14ac:dyDescent="0.55000000000000004">
      <c r="A1127" s="29">
        <v>6481</v>
      </c>
      <c r="B1127" s="29" t="s">
        <v>665</v>
      </c>
      <c r="C1127" s="29" t="s">
        <v>694</v>
      </c>
      <c r="D1127" s="15" t="str">
        <f t="shared" si="17"/>
        <v>1</v>
      </c>
      <c r="E1127" s="12">
        <v>141.27092099999999</v>
      </c>
      <c r="F1127" s="38">
        <v>40.888635000000001</v>
      </c>
      <c r="G1127" s="12" t="s">
        <v>1210</v>
      </c>
      <c r="P1127" s="70"/>
    </row>
    <row r="1128" spans="1:16" x14ac:dyDescent="0.55000000000000004">
      <c r="A1128" s="29">
        <v>6491</v>
      </c>
      <c r="B1128" s="29" t="s">
        <v>666</v>
      </c>
      <c r="C1128" s="29" t="s">
        <v>695</v>
      </c>
      <c r="D1128" s="15" t="str">
        <f t="shared" si="17"/>
        <v>1</v>
      </c>
      <c r="E1128" s="12">
        <v>141.27773400000001</v>
      </c>
      <c r="F1128" s="38">
        <v>40.888679000000003</v>
      </c>
      <c r="G1128" s="12" t="s">
        <v>1210</v>
      </c>
      <c r="P1128" s="70"/>
    </row>
    <row r="1129" spans="1:16" x14ac:dyDescent="0.55000000000000004">
      <c r="A1129" s="29">
        <v>6501</v>
      </c>
      <c r="B1129" s="29" t="s">
        <v>667</v>
      </c>
      <c r="C1129" s="29" t="s">
        <v>696</v>
      </c>
      <c r="D1129" s="15" t="str">
        <f t="shared" si="17"/>
        <v>1</v>
      </c>
      <c r="E1129" s="12">
        <v>141.28395699999999</v>
      </c>
      <c r="F1129" s="38">
        <v>40.888115999999997</v>
      </c>
      <c r="G1129" s="12" t="s">
        <v>1210</v>
      </c>
      <c r="P1129" s="70"/>
    </row>
    <row r="1130" spans="1:16" x14ac:dyDescent="0.55000000000000004">
      <c r="A1130" s="29">
        <v>6511</v>
      </c>
      <c r="B1130" s="29" t="s">
        <v>668</v>
      </c>
      <c r="C1130" s="29" t="s">
        <v>697</v>
      </c>
      <c r="D1130" s="15" t="str">
        <f t="shared" si="17"/>
        <v>1</v>
      </c>
      <c r="E1130" s="12">
        <v>141.28433699999999</v>
      </c>
      <c r="F1130" s="38">
        <v>40.886671999999997</v>
      </c>
      <c r="G1130" s="12" t="s">
        <v>1210</v>
      </c>
      <c r="P1130" s="70"/>
    </row>
    <row r="1131" spans="1:16" x14ac:dyDescent="0.55000000000000004">
      <c r="A1131" s="29">
        <v>6521</v>
      </c>
      <c r="B1131" s="29" t="s">
        <v>669</v>
      </c>
      <c r="C1131" s="29" t="s">
        <v>698</v>
      </c>
      <c r="D1131" s="15" t="str">
        <f t="shared" si="17"/>
        <v>1</v>
      </c>
      <c r="E1131" s="12">
        <v>141.285008</v>
      </c>
      <c r="F1131" s="38">
        <v>40.881264999999999</v>
      </c>
      <c r="G1131" s="12" t="s">
        <v>1210</v>
      </c>
      <c r="P1131" s="70"/>
    </row>
    <row r="1132" spans="1:16" x14ac:dyDescent="0.55000000000000004">
      <c r="A1132" s="29">
        <v>6531</v>
      </c>
      <c r="B1132" s="29" t="s">
        <v>670</v>
      </c>
      <c r="C1132" s="29" t="s">
        <v>699</v>
      </c>
      <c r="D1132" s="15" t="str">
        <f t="shared" si="17"/>
        <v>1</v>
      </c>
      <c r="E1132" s="12">
        <v>141.287363</v>
      </c>
      <c r="F1132" s="38">
        <v>40.880437000000001</v>
      </c>
      <c r="G1132" s="12" t="s">
        <v>1210</v>
      </c>
      <c r="P1132" s="70"/>
    </row>
    <row r="1133" spans="1:16" x14ac:dyDescent="0.55000000000000004">
      <c r="A1133" s="29">
        <v>6541</v>
      </c>
      <c r="B1133" s="29" t="s">
        <v>671</v>
      </c>
      <c r="C1133" s="29" t="s">
        <v>1808</v>
      </c>
      <c r="D1133" s="15" t="str">
        <f t="shared" si="17"/>
        <v>1</v>
      </c>
      <c r="E1133" s="12">
        <v>141.293902</v>
      </c>
      <c r="F1133" s="38">
        <v>40.878067999999999</v>
      </c>
      <c r="G1133" s="12" t="s">
        <v>1210</v>
      </c>
      <c r="P1133" s="70"/>
    </row>
    <row r="1134" spans="1:16" x14ac:dyDescent="0.55000000000000004">
      <c r="A1134" s="29">
        <v>6551</v>
      </c>
      <c r="B1134" s="29" t="s">
        <v>672</v>
      </c>
      <c r="C1134" s="29" t="s">
        <v>700</v>
      </c>
      <c r="D1134" s="15" t="str">
        <f t="shared" si="17"/>
        <v>1</v>
      </c>
      <c r="E1134" s="12">
        <v>141.31308000000001</v>
      </c>
      <c r="F1134" s="38">
        <v>40.876336000000002</v>
      </c>
      <c r="G1134" s="12" t="s">
        <v>1210</v>
      </c>
      <c r="P1134" s="70"/>
    </row>
    <row r="1135" spans="1:16" x14ac:dyDescent="0.55000000000000004">
      <c r="A1135" s="29">
        <v>6561</v>
      </c>
      <c r="B1135" s="29" t="s">
        <v>673</v>
      </c>
      <c r="C1135" s="29" t="s">
        <v>701</v>
      </c>
      <c r="D1135" s="15" t="str">
        <f t="shared" si="17"/>
        <v>1</v>
      </c>
      <c r="E1135" s="12">
        <v>141.321878</v>
      </c>
      <c r="F1135" s="38">
        <v>40.874388000000003</v>
      </c>
      <c r="G1135" s="12" t="s">
        <v>1210</v>
      </c>
      <c r="P1135" s="70"/>
    </row>
    <row r="1136" spans="1:16" x14ac:dyDescent="0.55000000000000004">
      <c r="A1136" s="29">
        <v>6571</v>
      </c>
      <c r="B1136" s="29" t="s">
        <v>674</v>
      </c>
      <c r="C1136" s="29" t="s">
        <v>702</v>
      </c>
      <c r="D1136" s="15" t="str">
        <f t="shared" si="17"/>
        <v>1</v>
      </c>
      <c r="E1136" s="12">
        <v>141.33829299999999</v>
      </c>
      <c r="F1136" s="38">
        <v>40.869556000000003</v>
      </c>
      <c r="G1136" s="12" t="s">
        <v>1210</v>
      </c>
      <c r="P1136" s="70"/>
    </row>
    <row r="1137" spans="1:16" x14ac:dyDescent="0.55000000000000004">
      <c r="A1137" s="29">
        <v>6581</v>
      </c>
      <c r="B1137" s="29" t="s">
        <v>675</v>
      </c>
      <c r="C1137" s="29" t="s">
        <v>703</v>
      </c>
      <c r="D1137" s="15" t="str">
        <f t="shared" si="17"/>
        <v>1</v>
      </c>
      <c r="E1137" s="12">
        <v>141.37818300000001</v>
      </c>
      <c r="F1137" s="38">
        <v>40.920991999999998</v>
      </c>
      <c r="G1137" s="12" t="s">
        <v>1210</v>
      </c>
      <c r="P1137" s="70"/>
    </row>
    <row r="1138" spans="1:16" x14ac:dyDescent="0.55000000000000004">
      <c r="A1138" s="29">
        <v>6591</v>
      </c>
      <c r="B1138" s="29" t="s">
        <v>676</v>
      </c>
      <c r="C1138" s="29" t="s">
        <v>704</v>
      </c>
      <c r="D1138" s="15" t="str">
        <f t="shared" si="17"/>
        <v>1</v>
      </c>
      <c r="E1138" s="12">
        <v>141.37291500000001</v>
      </c>
      <c r="F1138" s="38">
        <v>40.960839</v>
      </c>
      <c r="G1138" s="12" t="s">
        <v>1210</v>
      </c>
      <c r="P1138" s="70"/>
    </row>
    <row r="1139" spans="1:16" x14ac:dyDescent="0.55000000000000004">
      <c r="A1139" s="29">
        <v>6601</v>
      </c>
      <c r="B1139" s="29" t="s">
        <v>677</v>
      </c>
      <c r="C1139" s="29" t="s">
        <v>705</v>
      </c>
      <c r="D1139" s="15" t="str">
        <f t="shared" si="17"/>
        <v>1</v>
      </c>
      <c r="E1139" s="12">
        <v>141.374728</v>
      </c>
      <c r="F1139" s="38">
        <v>40.965057000000002</v>
      </c>
      <c r="G1139" s="12" t="s">
        <v>1210</v>
      </c>
      <c r="P1139" s="70"/>
    </row>
    <row r="1140" spans="1:16" x14ac:dyDescent="0.55000000000000004">
      <c r="A1140" s="29">
        <v>6611</v>
      </c>
      <c r="B1140" s="29" t="s">
        <v>1848</v>
      </c>
      <c r="C1140" s="29" t="s">
        <v>1809</v>
      </c>
      <c r="D1140" s="15" t="str">
        <f t="shared" si="17"/>
        <v>1</v>
      </c>
      <c r="E1140" s="12">
        <v>141.37473299999999</v>
      </c>
      <c r="F1140" s="38">
        <v>40.966771000000001</v>
      </c>
      <c r="G1140" s="12" t="s">
        <v>1210</v>
      </c>
      <c r="P1140" s="70"/>
    </row>
    <row r="1141" spans="1:16" x14ac:dyDescent="0.55000000000000004">
      <c r="A1141" s="29">
        <v>6621</v>
      </c>
      <c r="B1141" s="29" t="s">
        <v>1810</v>
      </c>
      <c r="C1141" s="29" t="s">
        <v>706</v>
      </c>
      <c r="D1141" s="15" t="str">
        <f t="shared" si="17"/>
        <v>1</v>
      </c>
      <c r="E1141" s="12">
        <v>141.36937699999999</v>
      </c>
      <c r="F1141" s="38">
        <v>40.969234999999998</v>
      </c>
      <c r="G1141" s="45" t="s">
        <v>1647</v>
      </c>
      <c r="P1141" s="70"/>
    </row>
    <row r="1142" spans="1:16" x14ac:dyDescent="0.55000000000000004">
      <c r="A1142" s="29">
        <v>6612</v>
      </c>
      <c r="B1142" s="29" t="s">
        <v>1848</v>
      </c>
      <c r="C1142" s="29" t="s">
        <v>1809</v>
      </c>
      <c r="D1142" s="15" t="str">
        <f t="shared" si="17"/>
        <v>2</v>
      </c>
      <c r="E1142" s="12">
        <v>141.37484599999999</v>
      </c>
      <c r="F1142" s="38">
        <v>40.966718</v>
      </c>
      <c r="G1142" s="12" t="s">
        <v>1211</v>
      </c>
      <c r="P1142" s="70"/>
    </row>
    <row r="1143" spans="1:16" x14ac:dyDescent="0.55000000000000004">
      <c r="A1143" s="29">
        <v>6602</v>
      </c>
      <c r="B1143" s="29" t="s">
        <v>677</v>
      </c>
      <c r="C1143" s="29" t="s">
        <v>705</v>
      </c>
      <c r="D1143" s="15" t="str">
        <f t="shared" si="17"/>
        <v>2</v>
      </c>
      <c r="E1143" s="12">
        <v>141.37459899999999</v>
      </c>
      <c r="F1143" s="38">
        <v>40.965072999999997</v>
      </c>
      <c r="G1143" s="12" t="s">
        <v>1211</v>
      </c>
      <c r="P1143" s="70"/>
    </row>
    <row r="1144" spans="1:16" x14ac:dyDescent="0.55000000000000004">
      <c r="A1144" s="29">
        <v>6592</v>
      </c>
      <c r="B1144" s="29" t="s">
        <v>676</v>
      </c>
      <c r="C1144" s="29" t="s">
        <v>704</v>
      </c>
      <c r="D1144" s="15" t="str">
        <f t="shared" si="17"/>
        <v>2</v>
      </c>
      <c r="E1144" s="12">
        <v>141.373076</v>
      </c>
      <c r="F1144" s="38">
        <v>40.960822999999998</v>
      </c>
      <c r="G1144" s="12" t="s">
        <v>1211</v>
      </c>
      <c r="P1144" s="70"/>
    </row>
    <row r="1145" spans="1:16" x14ac:dyDescent="0.55000000000000004">
      <c r="A1145" s="29">
        <v>6582</v>
      </c>
      <c r="B1145" s="29" t="s">
        <v>675</v>
      </c>
      <c r="C1145" s="29" t="s">
        <v>703</v>
      </c>
      <c r="D1145" s="15" t="str">
        <f t="shared" si="17"/>
        <v>2</v>
      </c>
      <c r="E1145" s="12">
        <v>141.37827899999999</v>
      </c>
      <c r="F1145" s="38">
        <v>40.92098</v>
      </c>
      <c r="G1145" s="12" t="s">
        <v>1211</v>
      </c>
      <c r="P1145" s="70"/>
    </row>
    <row r="1146" spans="1:16" x14ac:dyDescent="0.55000000000000004">
      <c r="A1146" s="29">
        <v>6572</v>
      </c>
      <c r="B1146" s="29" t="s">
        <v>674</v>
      </c>
      <c r="C1146" s="29" t="s">
        <v>702</v>
      </c>
      <c r="D1146" s="15" t="str">
        <f t="shared" si="17"/>
        <v>2</v>
      </c>
      <c r="E1146" s="12">
        <v>141.33828700000001</v>
      </c>
      <c r="F1146" s="38">
        <v>40.869450999999998</v>
      </c>
      <c r="G1146" s="12" t="s">
        <v>1211</v>
      </c>
      <c r="P1146" s="70"/>
    </row>
    <row r="1147" spans="1:16" x14ac:dyDescent="0.55000000000000004">
      <c r="A1147" s="29">
        <v>6562</v>
      </c>
      <c r="B1147" s="29" t="s">
        <v>673</v>
      </c>
      <c r="C1147" s="29" t="s">
        <v>701</v>
      </c>
      <c r="D1147" s="15" t="str">
        <f t="shared" si="17"/>
        <v>2</v>
      </c>
      <c r="E1147" s="12">
        <v>141.32181299999999</v>
      </c>
      <c r="F1147" s="38">
        <v>40.874310999999999</v>
      </c>
      <c r="G1147" s="12" t="s">
        <v>1211</v>
      </c>
      <c r="P1147" s="70"/>
    </row>
    <row r="1148" spans="1:16" x14ac:dyDescent="0.55000000000000004">
      <c r="A1148" s="29">
        <v>6552</v>
      </c>
      <c r="B1148" s="29" t="s">
        <v>672</v>
      </c>
      <c r="C1148" s="29" t="s">
        <v>700</v>
      </c>
      <c r="D1148" s="15" t="str">
        <f t="shared" si="17"/>
        <v>2</v>
      </c>
      <c r="E1148" s="12">
        <v>141.31309099999999</v>
      </c>
      <c r="F1148" s="38">
        <v>40.876241999999998</v>
      </c>
      <c r="G1148" s="12" t="s">
        <v>1211</v>
      </c>
      <c r="P1148" s="70"/>
    </row>
    <row r="1149" spans="1:16" x14ac:dyDescent="0.55000000000000004">
      <c r="A1149" s="29">
        <v>6542</v>
      </c>
      <c r="B1149" s="29" t="s">
        <v>671</v>
      </c>
      <c r="C1149" s="29" t="s">
        <v>1808</v>
      </c>
      <c r="D1149" s="15" t="str">
        <f t="shared" si="17"/>
        <v>2</v>
      </c>
      <c r="E1149" s="12">
        <v>141.29385400000001</v>
      </c>
      <c r="F1149" s="38">
        <v>40.877986999999997</v>
      </c>
      <c r="G1149" s="12" t="s">
        <v>1211</v>
      </c>
      <c r="P1149" s="70"/>
    </row>
    <row r="1150" spans="1:16" x14ac:dyDescent="0.55000000000000004">
      <c r="A1150" s="29">
        <v>6532</v>
      </c>
      <c r="B1150" s="29" t="s">
        <v>670</v>
      </c>
      <c r="C1150" s="29" t="s">
        <v>699</v>
      </c>
      <c r="D1150" s="15" t="str">
        <f t="shared" si="17"/>
        <v>2</v>
      </c>
      <c r="E1150" s="12">
        <v>141.28732500000001</v>
      </c>
      <c r="F1150" s="38">
        <v>40.880375999999998</v>
      </c>
      <c r="G1150" s="12" t="s">
        <v>1211</v>
      </c>
      <c r="P1150" s="70"/>
    </row>
    <row r="1151" spans="1:16" x14ac:dyDescent="0.55000000000000004">
      <c r="A1151" s="29">
        <v>6522</v>
      </c>
      <c r="B1151" s="29" t="s">
        <v>669</v>
      </c>
      <c r="C1151" s="29" t="s">
        <v>698</v>
      </c>
      <c r="D1151" s="15" t="str">
        <f t="shared" si="17"/>
        <v>2</v>
      </c>
      <c r="E1151" s="12">
        <v>141.28496799999999</v>
      </c>
      <c r="F1151" s="38">
        <v>40.881202000000002</v>
      </c>
      <c r="G1151" s="12" t="s">
        <v>1211</v>
      </c>
      <c r="P1151" s="70"/>
    </row>
    <row r="1152" spans="1:16" x14ac:dyDescent="0.55000000000000004">
      <c r="A1152" s="29">
        <v>6512</v>
      </c>
      <c r="B1152" s="29" t="s">
        <v>668</v>
      </c>
      <c r="C1152" s="29" t="s">
        <v>697</v>
      </c>
      <c r="D1152" s="15" t="str">
        <f t="shared" si="17"/>
        <v>2</v>
      </c>
      <c r="E1152" s="12">
        <v>141.28411199999999</v>
      </c>
      <c r="F1152" s="38">
        <v>40.886719999999997</v>
      </c>
      <c r="G1152" s="12" t="s">
        <v>1211</v>
      </c>
      <c r="P1152" s="70"/>
    </row>
    <row r="1153" spans="1:16" x14ac:dyDescent="0.55000000000000004">
      <c r="A1153" s="29">
        <v>6502</v>
      </c>
      <c r="B1153" s="29" t="s">
        <v>667</v>
      </c>
      <c r="C1153" s="29" t="s">
        <v>696</v>
      </c>
      <c r="D1153" s="15" t="str">
        <f t="shared" si="17"/>
        <v>2</v>
      </c>
      <c r="E1153" s="12">
        <v>141.283849</v>
      </c>
      <c r="F1153" s="38">
        <v>40.888013999999998</v>
      </c>
      <c r="G1153" s="12" t="s">
        <v>1211</v>
      </c>
      <c r="P1153" s="70"/>
    </row>
    <row r="1154" spans="1:16" x14ac:dyDescent="0.55000000000000004">
      <c r="A1154" s="29">
        <v>6492</v>
      </c>
      <c r="B1154" s="29" t="s">
        <v>666</v>
      </c>
      <c r="C1154" s="29" t="s">
        <v>695</v>
      </c>
      <c r="D1154" s="15" t="str">
        <f t="shared" si="17"/>
        <v>2</v>
      </c>
      <c r="E1154" s="12">
        <v>141.277793</v>
      </c>
      <c r="F1154" s="38">
        <v>40.888545999999998</v>
      </c>
      <c r="G1154" s="12" t="s">
        <v>1211</v>
      </c>
      <c r="P1154" s="70"/>
    </row>
    <row r="1155" spans="1:16" x14ac:dyDescent="0.55000000000000004">
      <c r="A1155" s="29">
        <v>6482</v>
      </c>
      <c r="B1155" s="29" t="s">
        <v>665</v>
      </c>
      <c r="C1155" s="29" t="s">
        <v>694</v>
      </c>
      <c r="D1155" s="15" t="str">
        <f t="shared" ref="D1155:D1207" si="18">RIGHT(A1155,1)</f>
        <v>2</v>
      </c>
      <c r="E1155" s="12">
        <v>141.270937</v>
      </c>
      <c r="F1155" s="38">
        <v>40.888513000000003</v>
      </c>
      <c r="G1155" s="12" t="s">
        <v>1211</v>
      </c>
      <c r="P1155" s="70"/>
    </row>
    <row r="1156" spans="1:16" x14ac:dyDescent="0.55000000000000004">
      <c r="A1156" s="29">
        <v>6472</v>
      </c>
      <c r="B1156" s="29" t="s">
        <v>664</v>
      </c>
      <c r="C1156" s="29" t="s">
        <v>693</v>
      </c>
      <c r="D1156" s="15" t="str">
        <f t="shared" si="18"/>
        <v>2</v>
      </c>
      <c r="E1156" s="12">
        <v>141.26875899999999</v>
      </c>
      <c r="F1156" s="38">
        <v>40.885393999999998</v>
      </c>
      <c r="G1156" s="12" t="s">
        <v>1211</v>
      </c>
      <c r="P1156" s="70"/>
    </row>
    <row r="1157" spans="1:16" x14ac:dyDescent="0.55000000000000004">
      <c r="A1157" s="29">
        <v>6462</v>
      </c>
      <c r="B1157" s="29" t="s">
        <v>663</v>
      </c>
      <c r="C1157" s="29" t="s">
        <v>692</v>
      </c>
      <c r="D1157" s="15" t="str">
        <f t="shared" si="18"/>
        <v>2</v>
      </c>
      <c r="E1157" s="12">
        <v>141.25422699999999</v>
      </c>
      <c r="F1157" s="38">
        <v>40.889798999999996</v>
      </c>
      <c r="G1157" s="12" t="s">
        <v>1211</v>
      </c>
      <c r="P1157" s="70"/>
    </row>
    <row r="1158" spans="1:16" x14ac:dyDescent="0.55000000000000004">
      <c r="A1158" s="29">
        <v>6452</v>
      </c>
      <c r="B1158" s="29" t="s">
        <v>662</v>
      </c>
      <c r="C1158" s="29" t="s">
        <v>691</v>
      </c>
      <c r="D1158" s="15" t="str">
        <f t="shared" si="18"/>
        <v>2</v>
      </c>
      <c r="E1158" s="12">
        <v>141.231796</v>
      </c>
      <c r="F1158" s="38">
        <v>40.889187999999997</v>
      </c>
      <c r="G1158" s="12" t="s">
        <v>1211</v>
      </c>
      <c r="P1158" s="70"/>
    </row>
    <row r="1159" spans="1:16" x14ac:dyDescent="0.55000000000000004">
      <c r="A1159" s="29">
        <v>6442</v>
      </c>
      <c r="B1159" s="29" t="s">
        <v>661</v>
      </c>
      <c r="C1159" s="29" t="s">
        <v>690</v>
      </c>
      <c r="D1159" s="15" t="str">
        <f t="shared" si="18"/>
        <v>2</v>
      </c>
      <c r="E1159" s="12">
        <v>141.221295</v>
      </c>
      <c r="F1159" s="38">
        <v>40.883921999999998</v>
      </c>
      <c r="G1159" s="12" t="s">
        <v>1211</v>
      </c>
      <c r="P1159" s="70"/>
    </row>
    <row r="1160" spans="1:16" x14ac:dyDescent="0.55000000000000004">
      <c r="A1160" s="29">
        <v>6432</v>
      </c>
      <c r="B1160" s="29" t="s">
        <v>660</v>
      </c>
      <c r="C1160" s="29" t="s">
        <v>689</v>
      </c>
      <c r="D1160" s="15" t="str">
        <f t="shared" si="18"/>
        <v>2</v>
      </c>
      <c r="E1160" s="12">
        <v>141.19746599999999</v>
      </c>
      <c r="F1160" s="38">
        <v>40.889843999999997</v>
      </c>
      <c r="G1160" s="12" t="s">
        <v>1211</v>
      </c>
      <c r="P1160" s="70"/>
    </row>
    <row r="1161" spans="1:16" x14ac:dyDescent="0.55000000000000004">
      <c r="A1161" s="29">
        <v>6422</v>
      </c>
      <c r="B1161" s="29" t="s">
        <v>659</v>
      </c>
      <c r="C1161" s="29" t="s">
        <v>688</v>
      </c>
      <c r="D1161" s="15" t="str">
        <f t="shared" si="18"/>
        <v>2</v>
      </c>
      <c r="E1161" s="12">
        <v>141.16740899999999</v>
      </c>
      <c r="F1161" s="38">
        <v>40.885511999999999</v>
      </c>
      <c r="G1161" s="12" t="s">
        <v>1211</v>
      </c>
      <c r="P1161" s="70"/>
    </row>
    <row r="1162" spans="1:16" x14ac:dyDescent="0.55000000000000004">
      <c r="A1162" s="29">
        <v>6412</v>
      </c>
      <c r="B1162" s="29" t="s">
        <v>658</v>
      </c>
      <c r="C1162" s="29" t="s">
        <v>687</v>
      </c>
      <c r="D1162" s="15" t="str">
        <f t="shared" si="18"/>
        <v>2</v>
      </c>
      <c r="E1162" s="12">
        <v>141.16000600000001</v>
      </c>
      <c r="F1162" s="38">
        <v>40.885187999999999</v>
      </c>
      <c r="G1162" s="12" t="s">
        <v>1211</v>
      </c>
      <c r="P1162" s="70"/>
    </row>
    <row r="1163" spans="1:16" x14ac:dyDescent="0.55000000000000004">
      <c r="A1163" s="29">
        <v>6402</v>
      </c>
      <c r="B1163" s="29" t="s">
        <v>657</v>
      </c>
      <c r="C1163" s="29" t="s">
        <v>1807</v>
      </c>
      <c r="D1163" s="15" t="str">
        <f t="shared" si="18"/>
        <v>2</v>
      </c>
      <c r="E1163" s="12">
        <v>141.15121400000001</v>
      </c>
      <c r="F1163" s="38">
        <v>40.880262999999999</v>
      </c>
      <c r="G1163" s="12" t="s">
        <v>1211</v>
      </c>
      <c r="P1163" s="70"/>
    </row>
    <row r="1164" spans="1:16" x14ac:dyDescent="0.55000000000000004">
      <c r="A1164" s="29">
        <v>6392</v>
      </c>
      <c r="B1164" s="29" t="s">
        <v>656</v>
      </c>
      <c r="C1164" s="29" t="s">
        <v>686</v>
      </c>
      <c r="D1164" s="15" t="str">
        <f t="shared" si="18"/>
        <v>2</v>
      </c>
      <c r="E1164" s="12">
        <v>141.140737</v>
      </c>
      <c r="F1164" s="38">
        <v>40.875858000000001</v>
      </c>
      <c r="G1164" s="12" t="s">
        <v>1211</v>
      </c>
      <c r="P1164" s="70"/>
    </row>
    <row r="1165" spans="1:16" x14ac:dyDescent="0.55000000000000004">
      <c r="A1165" s="29">
        <v>6382</v>
      </c>
      <c r="B1165" s="29" t="s">
        <v>1806</v>
      </c>
      <c r="C1165" s="29" t="s">
        <v>685</v>
      </c>
      <c r="D1165" s="15" t="str">
        <f t="shared" si="18"/>
        <v>2</v>
      </c>
      <c r="E1165" s="12">
        <v>141.140941</v>
      </c>
      <c r="F1165" s="38">
        <v>40.871099000000001</v>
      </c>
      <c r="G1165" s="12" t="s">
        <v>1211</v>
      </c>
      <c r="P1165" s="70"/>
    </row>
    <row r="1166" spans="1:16" x14ac:dyDescent="0.55000000000000004">
      <c r="A1166" s="29">
        <v>6372</v>
      </c>
      <c r="B1166" s="29" t="s">
        <v>1805</v>
      </c>
      <c r="C1166" s="29" t="s">
        <v>684</v>
      </c>
      <c r="D1166" s="15" t="str">
        <f t="shared" si="18"/>
        <v>2</v>
      </c>
      <c r="E1166" s="12">
        <v>141.13541599999999</v>
      </c>
      <c r="F1166" s="38">
        <v>40.868257</v>
      </c>
      <c r="G1166" s="12" t="s">
        <v>1211</v>
      </c>
      <c r="P1166" s="70"/>
    </row>
    <row r="1167" spans="1:16" x14ac:dyDescent="0.55000000000000004">
      <c r="A1167" s="29">
        <v>6362</v>
      </c>
      <c r="B1167" s="29" t="s">
        <v>1804</v>
      </c>
      <c r="C1167" s="29" t="s">
        <v>683</v>
      </c>
      <c r="D1167" s="15" t="str">
        <f t="shared" si="18"/>
        <v>2</v>
      </c>
      <c r="E1167" s="12">
        <v>141.13127399999999</v>
      </c>
      <c r="F1167" s="38">
        <v>40.866613999999998</v>
      </c>
      <c r="G1167" s="12" t="s">
        <v>1211</v>
      </c>
      <c r="P1167" s="70"/>
    </row>
    <row r="1168" spans="1:16" x14ac:dyDescent="0.55000000000000004">
      <c r="A1168" s="29">
        <v>6352</v>
      </c>
      <c r="B1168" s="29" t="s">
        <v>1847</v>
      </c>
      <c r="C1168" s="29" t="s">
        <v>1803</v>
      </c>
      <c r="D1168" s="15" t="str">
        <f t="shared" si="18"/>
        <v>2</v>
      </c>
      <c r="E1168" s="12">
        <v>141.130561</v>
      </c>
      <c r="F1168" s="38">
        <v>40.863238000000003</v>
      </c>
      <c r="G1168" s="12" t="s">
        <v>1211</v>
      </c>
      <c r="P1168" s="70"/>
    </row>
    <row r="1169" spans="1:16" x14ac:dyDescent="0.55000000000000004">
      <c r="A1169" s="29">
        <v>7084</v>
      </c>
      <c r="B1169" s="29" t="s">
        <v>722</v>
      </c>
      <c r="C1169" s="29" t="s">
        <v>682</v>
      </c>
      <c r="D1169" s="15" t="str">
        <f t="shared" si="18"/>
        <v>4</v>
      </c>
      <c r="E1169" s="12">
        <v>141.128254</v>
      </c>
      <c r="F1169" s="38">
        <v>40.860380999999997</v>
      </c>
      <c r="G1169" s="12" t="s">
        <v>1211</v>
      </c>
      <c r="P1169" s="70"/>
    </row>
    <row r="1170" spans="1:16" x14ac:dyDescent="0.55000000000000004">
      <c r="A1170" s="29">
        <v>6332</v>
      </c>
      <c r="B1170" s="29" t="s">
        <v>1849</v>
      </c>
      <c r="C1170" s="29" t="s">
        <v>1811</v>
      </c>
      <c r="D1170" s="15" t="str">
        <f t="shared" si="18"/>
        <v>2</v>
      </c>
      <c r="E1170" s="12">
        <v>141.123062</v>
      </c>
      <c r="F1170" s="38">
        <v>40.866909999999997</v>
      </c>
      <c r="G1170" s="12" t="s">
        <v>1211</v>
      </c>
      <c r="P1170" s="70"/>
    </row>
    <row r="1171" spans="1:16" x14ac:dyDescent="0.55000000000000004">
      <c r="A1171" s="29">
        <v>6322</v>
      </c>
      <c r="B1171" s="29" t="s">
        <v>655</v>
      </c>
      <c r="C1171" s="29" t="s">
        <v>680</v>
      </c>
      <c r="D1171" s="15" t="str">
        <f t="shared" si="18"/>
        <v>2</v>
      </c>
      <c r="E1171" s="12">
        <v>141.121678</v>
      </c>
      <c r="F1171" s="38">
        <v>40.863408</v>
      </c>
      <c r="G1171" s="12" t="s">
        <v>1211</v>
      </c>
      <c r="P1171" s="70"/>
    </row>
    <row r="1172" spans="1:16" x14ac:dyDescent="0.55000000000000004">
      <c r="A1172" s="29">
        <v>6312</v>
      </c>
      <c r="B1172" s="29" t="s">
        <v>654</v>
      </c>
      <c r="C1172" s="29" t="s">
        <v>679</v>
      </c>
      <c r="D1172" s="15" t="str">
        <f t="shared" si="18"/>
        <v>2</v>
      </c>
      <c r="E1172" s="12">
        <v>141.119001</v>
      </c>
      <c r="F1172" s="38">
        <v>40.859842</v>
      </c>
      <c r="G1172" s="12" t="s">
        <v>1211</v>
      </c>
      <c r="P1172" s="70"/>
    </row>
    <row r="1173" spans="1:16" x14ac:dyDescent="0.55000000000000004">
      <c r="A1173" s="29">
        <v>6302</v>
      </c>
      <c r="B1173" s="29" t="s">
        <v>1802</v>
      </c>
      <c r="C1173" s="29" t="s">
        <v>678</v>
      </c>
      <c r="D1173" s="15" t="str">
        <f t="shared" si="18"/>
        <v>2</v>
      </c>
      <c r="E1173" s="12">
        <v>141.118089</v>
      </c>
      <c r="F1173" s="38">
        <v>40.858105000000002</v>
      </c>
      <c r="G1173" s="12" t="s">
        <v>1211</v>
      </c>
      <c r="P1173" s="70"/>
    </row>
    <row r="1174" spans="1:16" x14ac:dyDescent="0.55000000000000004">
      <c r="A1174" s="29">
        <v>6292</v>
      </c>
      <c r="B1174" s="29" t="s">
        <v>1800</v>
      </c>
      <c r="C1174" s="29" t="s">
        <v>1801</v>
      </c>
      <c r="D1174" s="15" t="str">
        <f t="shared" si="18"/>
        <v>2</v>
      </c>
      <c r="E1174" s="12">
        <v>141.11491799999999</v>
      </c>
      <c r="F1174" s="38">
        <v>40.863104</v>
      </c>
      <c r="G1174" s="12" t="s">
        <v>1211</v>
      </c>
      <c r="P1174" s="70"/>
    </row>
    <row r="1175" spans="1:16" x14ac:dyDescent="0.55000000000000004">
      <c r="A1175" s="29">
        <v>6282</v>
      </c>
      <c r="B1175" s="29" t="s">
        <v>653</v>
      </c>
      <c r="C1175" s="29" t="s">
        <v>1799</v>
      </c>
      <c r="D1175" s="15" t="str">
        <f t="shared" si="18"/>
        <v>2</v>
      </c>
      <c r="E1175" s="12">
        <v>141.11223100000001</v>
      </c>
      <c r="F1175" s="38">
        <v>40.866719000000003</v>
      </c>
      <c r="G1175" s="12" t="s">
        <v>1211</v>
      </c>
      <c r="P1175" s="70"/>
    </row>
    <row r="1176" spans="1:16" x14ac:dyDescent="0.55000000000000004">
      <c r="A1176" s="29">
        <v>5961</v>
      </c>
      <c r="B1176" s="29" t="s">
        <v>1812</v>
      </c>
      <c r="C1176" s="29" t="s">
        <v>639</v>
      </c>
      <c r="D1176" s="15" t="str">
        <f t="shared" si="18"/>
        <v>1</v>
      </c>
      <c r="E1176" s="12">
        <v>141.35434799999999</v>
      </c>
      <c r="F1176" s="38">
        <v>40.67004</v>
      </c>
      <c r="G1176" s="12" t="s">
        <v>1212</v>
      </c>
      <c r="P1176" s="70"/>
    </row>
    <row r="1177" spans="1:16" x14ac:dyDescent="0.55000000000000004">
      <c r="A1177" s="29">
        <v>5971</v>
      </c>
      <c r="B1177" s="29" t="s">
        <v>1813</v>
      </c>
      <c r="C1177" s="29" t="s">
        <v>1814</v>
      </c>
      <c r="D1177" s="15" t="str">
        <f t="shared" si="18"/>
        <v>1</v>
      </c>
      <c r="E1177" s="12">
        <v>141.36078599999999</v>
      </c>
      <c r="F1177" s="38">
        <v>40.670479999999998</v>
      </c>
      <c r="G1177" s="12" t="s">
        <v>1212</v>
      </c>
      <c r="P1177" s="70"/>
    </row>
    <row r="1178" spans="1:16" x14ac:dyDescent="0.55000000000000004">
      <c r="A1178" s="29">
        <v>5981</v>
      </c>
      <c r="B1178" s="29" t="s">
        <v>1815</v>
      </c>
      <c r="C1178" s="29" t="s">
        <v>1816</v>
      </c>
      <c r="D1178" s="15" t="str">
        <f t="shared" si="18"/>
        <v>1</v>
      </c>
      <c r="E1178" s="12">
        <v>141.364417</v>
      </c>
      <c r="F1178" s="38">
        <v>40.670845999999997</v>
      </c>
      <c r="G1178" s="12" t="s">
        <v>1212</v>
      </c>
      <c r="P1178" s="70"/>
    </row>
    <row r="1179" spans="1:16" x14ac:dyDescent="0.55000000000000004">
      <c r="A1179" s="29">
        <v>5991</v>
      </c>
      <c r="B1179" s="29" t="s">
        <v>1817</v>
      </c>
      <c r="C1179" s="29" t="s">
        <v>641</v>
      </c>
      <c r="D1179" s="15" t="str">
        <f t="shared" si="18"/>
        <v>1</v>
      </c>
      <c r="E1179" s="12">
        <v>141.378692</v>
      </c>
      <c r="F1179" s="38">
        <v>40.664648</v>
      </c>
      <c r="G1179" s="12" t="s">
        <v>1212</v>
      </c>
      <c r="P1179" s="70"/>
    </row>
    <row r="1180" spans="1:16" x14ac:dyDescent="0.55000000000000004">
      <c r="A1180" s="29">
        <v>6001</v>
      </c>
      <c r="B1180" s="29" t="s">
        <v>1818</v>
      </c>
      <c r="C1180" s="29" t="s">
        <v>1819</v>
      </c>
      <c r="D1180" s="15" t="str">
        <f t="shared" si="18"/>
        <v>1</v>
      </c>
      <c r="E1180" s="12">
        <v>141.379143</v>
      </c>
      <c r="F1180" s="38">
        <v>40.666829</v>
      </c>
      <c r="G1180" s="12" t="s">
        <v>1212</v>
      </c>
      <c r="P1180" s="70"/>
    </row>
    <row r="1181" spans="1:16" x14ac:dyDescent="0.55000000000000004">
      <c r="A1181" s="29">
        <v>6011</v>
      </c>
      <c r="B1181" s="29" t="s">
        <v>1483</v>
      </c>
      <c r="C1181" s="29" t="s">
        <v>642</v>
      </c>
      <c r="D1181" s="15" t="str">
        <f t="shared" si="18"/>
        <v>1</v>
      </c>
      <c r="E1181" s="12">
        <v>141.39771400000001</v>
      </c>
      <c r="F1181" s="38">
        <v>40.679374000000003</v>
      </c>
      <c r="G1181" s="12" t="s">
        <v>1212</v>
      </c>
      <c r="P1181" s="70"/>
    </row>
    <row r="1182" spans="1:16" x14ac:dyDescent="0.55000000000000004">
      <c r="A1182" s="29">
        <v>6021</v>
      </c>
      <c r="B1182" s="29" t="s">
        <v>1820</v>
      </c>
      <c r="C1182" s="29" t="s">
        <v>643</v>
      </c>
      <c r="D1182" s="15" t="str">
        <f t="shared" si="18"/>
        <v>1</v>
      </c>
      <c r="E1182" s="12">
        <v>141.38939999999999</v>
      </c>
      <c r="F1182" s="38">
        <v>40.679442999999999</v>
      </c>
      <c r="G1182" s="12" t="s">
        <v>1212</v>
      </c>
      <c r="P1182" s="70"/>
    </row>
    <row r="1183" spans="1:16" x14ac:dyDescent="0.55000000000000004">
      <c r="A1183" s="29">
        <v>6031</v>
      </c>
      <c r="B1183" s="29" t="s">
        <v>1821</v>
      </c>
      <c r="C1183" s="29" t="s">
        <v>644</v>
      </c>
      <c r="D1183" s="15" t="str">
        <f t="shared" si="18"/>
        <v>1</v>
      </c>
      <c r="E1183" s="12">
        <v>141.38509999999999</v>
      </c>
      <c r="F1183" s="38">
        <v>40.683123000000002</v>
      </c>
      <c r="G1183" s="12" t="s">
        <v>1212</v>
      </c>
      <c r="P1183" s="70"/>
    </row>
    <row r="1184" spans="1:16" x14ac:dyDescent="0.55000000000000004">
      <c r="A1184" s="29">
        <v>6041</v>
      </c>
      <c r="B1184" s="29" t="s">
        <v>1822</v>
      </c>
      <c r="C1184" s="29" t="s">
        <v>645</v>
      </c>
      <c r="D1184" s="15" t="str">
        <f t="shared" si="18"/>
        <v>1</v>
      </c>
      <c r="E1184" s="12">
        <v>141.382203</v>
      </c>
      <c r="F1184" s="38">
        <v>40.684652999999997</v>
      </c>
      <c r="G1184" s="12" t="s">
        <v>1212</v>
      </c>
      <c r="P1184" s="70"/>
    </row>
    <row r="1185" spans="1:16" x14ac:dyDescent="0.55000000000000004">
      <c r="A1185" s="29">
        <v>6051</v>
      </c>
      <c r="B1185" s="29" t="s">
        <v>1823</v>
      </c>
      <c r="C1185" s="29" t="s">
        <v>646</v>
      </c>
      <c r="D1185" s="15" t="str">
        <f t="shared" si="18"/>
        <v>1</v>
      </c>
      <c r="E1185" s="12">
        <v>141.38340500000001</v>
      </c>
      <c r="F1185" s="38">
        <v>40.687004000000002</v>
      </c>
      <c r="G1185" s="12" t="s">
        <v>1212</v>
      </c>
      <c r="P1185" s="70"/>
    </row>
    <row r="1186" spans="1:16" x14ac:dyDescent="0.55000000000000004">
      <c r="A1186" s="29">
        <v>6061</v>
      </c>
      <c r="B1186" s="29" t="s">
        <v>1482</v>
      </c>
      <c r="C1186" s="29" t="s">
        <v>647</v>
      </c>
      <c r="D1186" s="15" t="str">
        <f t="shared" si="18"/>
        <v>1</v>
      </c>
      <c r="E1186" s="12">
        <v>141.387922</v>
      </c>
      <c r="F1186" s="38">
        <v>40.689884999999997</v>
      </c>
      <c r="G1186" s="12" t="s">
        <v>1212</v>
      </c>
      <c r="P1186" s="70"/>
    </row>
    <row r="1187" spans="1:16" x14ac:dyDescent="0.55000000000000004">
      <c r="A1187" s="29">
        <v>6071</v>
      </c>
      <c r="B1187" s="29" t="s">
        <v>1824</v>
      </c>
      <c r="C1187" s="29" t="s">
        <v>648</v>
      </c>
      <c r="D1187" s="15" t="str">
        <f t="shared" si="18"/>
        <v>1</v>
      </c>
      <c r="E1187" s="12">
        <v>141.38747100000001</v>
      </c>
      <c r="F1187" s="38">
        <v>40.693809000000002</v>
      </c>
      <c r="G1187" s="12" t="s">
        <v>1212</v>
      </c>
      <c r="P1187" s="70"/>
    </row>
    <row r="1188" spans="1:16" x14ac:dyDescent="0.55000000000000004">
      <c r="A1188" s="29">
        <v>6081</v>
      </c>
      <c r="B1188" s="29" t="s">
        <v>1825</v>
      </c>
      <c r="C1188" s="29" t="s">
        <v>649</v>
      </c>
      <c r="D1188" s="15" t="str">
        <f t="shared" si="18"/>
        <v>1</v>
      </c>
      <c r="E1188" s="12">
        <v>141.37707499999999</v>
      </c>
      <c r="F1188" s="38">
        <v>40.692734999999999</v>
      </c>
      <c r="G1188" s="12" t="s">
        <v>1212</v>
      </c>
      <c r="P1188" s="70"/>
    </row>
    <row r="1189" spans="1:16" x14ac:dyDescent="0.55000000000000004">
      <c r="A1189" s="29">
        <v>6091</v>
      </c>
      <c r="B1189" s="29" t="s">
        <v>1826</v>
      </c>
      <c r="C1189" s="29" t="s">
        <v>650</v>
      </c>
      <c r="D1189" s="15" t="str">
        <f t="shared" si="18"/>
        <v>1</v>
      </c>
      <c r="E1189" s="12">
        <v>141.37720400000001</v>
      </c>
      <c r="F1189" s="38">
        <v>40.689349999999997</v>
      </c>
      <c r="G1189" s="12" t="s">
        <v>1212</v>
      </c>
      <c r="P1189" s="70"/>
    </row>
    <row r="1190" spans="1:16" x14ac:dyDescent="0.55000000000000004">
      <c r="A1190" s="29">
        <v>6101</v>
      </c>
      <c r="B1190" s="29" t="s">
        <v>1827</v>
      </c>
      <c r="C1190" s="29" t="s">
        <v>1677</v>
      </c>
      <c r="D1190" s="15" t="str">
        <f t="shared" si="18"/>
        <v>1</v>
      </c>
      <c r="E1190" s="12">
        <v>141.37468000000001</v>
      </c>
      <c r="F1190" s="38">
        <v>40.686034999999997</v>
      </c>
      <c r="G1190" s="12" t="s">
        <v>1212</v>
      </c>
      <c r="P1190" s="70"/>
    </row>
    <row r="1191" spans="1:16" x14ac:dyDescent="0.55000000000000004">
      <c r="A1191" s="29">
        <v>5982</v>
      </c>
      <c r="B1191" s="29" t="s">
        <v>1815</v>
      </c>
      <c r="C1191" s="29" t="s">
        <v>1816</v>
      </c>
      <c r="D1191" s="15" t="str">
        <f t="shared" si="18"/>
        <v>2</v>
      </c>
      <c r="E1191" s="12">
        <v>141.364439</v>
      </c>
      <c r="F1191" s="38">
        <v>40.670769</v>
      </c>
      <c r="G1191" s="12" t="s">
        <v>1212</v>
      </c>
      <c r="P1191" s="70"/>
    </row>
    <row r="1192" spans="1:16" x14ac:dyDescent="0.55000000000000004">
      <c r="A1192" s="29">
        <v>5972</v>
      </c>
      <c r="B1192" s="29" t="s">
        <v>1813</v>
      </c>
      <c r="C1192" s="29" t="s">
        <v>1814</v>
      </c>
      <c r="D1192" s="15" t="str">
        <f t="shared" si="18"/>
        <v>2</v>
      </c>
      <c r="E1192" s="12">
        <v>141.360716</v>
      </c>
      <c r="F1192" s="38">
        <v>40.670426999999997</v>
      </c>
      <c r="G1192" s="12" t="s">
        <v>1213</v>
      </c>
      <c r="P1192" s="70"/>
    </row>
    <row r="1193" spans="1:16" x14ac:dyDescent="0.55000000000000004">
      <c r="A1193" s="29">
        <v>6102</v>
      </c>
      <c r="B1193" s="29" t="s">
        <v>1827</v>
      </c>
      <c r="C1193" s="29" t="s">
        <v>1677</v>
      </c>
      <c r="D1193" s="15" t="str">
        <f t="shared" si="18"/>
        <v>2</v>
      </c>
      <c r="E1193" s="12">
        <v>141.37537699999999</v>
      </c>
      <c r="F1193" s="38">
        <v>40.686357000000001</v>
      </c>
      <c r="G1193" s="12" t="s">
        <v>1213</v>
      </c>
      <c r="P1193" s="70"/>
    </row>
    <row r="1194" spans="1:16" x14ac:dyDescent="0.55000000000000004">
      <c r="A1194" s="29">
        <v>6092</v>
      </c>
      <c r="B1194" s="29" t="s">
        <v>1826</v>
      </c>
      <c r="C1194" s="29" t="s">
        <v>650</v>
      </c>
      <c r="D1194" s="15" t="str">
        <f t="shared" si="18"/>
        <v>2</v>
      </c>
      <c r="E1194" s="12">
        <v>141.37708599999999</v>
      </c>
      <c r="F1194" s="38">
        <v>40.689276999999997</v>
      </c>
      <c r="G1194" s="12" t="s">
        <v>1213</v>
      </c>
      <c r="P1194" s="70"/>
    </row>
    <row r="1195" spans="1:16" x14ac:dyDescent="0.55000000000000004">
      <c r="A1195" s="29">
        <v>6082</v>
      </c>
      <c r="B1195" s="29" t="s">
        <v>1825</v>
      </c>
      <c r="C1195" s="29" t="s">
        <v>649</v>
      </c>
      <c r="D1195" s="15" t="str">
        <f t="shared" si="18"/>
        <v>2</v>
      </c>
      <c r="E1195" s="12">
        <v>141.376935</v>
      </c>
      <c r="F1195" s="38">
        <v>40.692734999999999</v>
      </c>
      <c r="G1195" s="12" t="s">
        <v>1213</v>
      </c>
      <c r="P1195" s="70"/>
    </row>
    <row r="1196" spans="1:16" x14ac:dyDescent="0.55000000000000004">
      <c r="A1196" s="29">
        <v>6072</v>
      </c>
      <c r="B1196" s="29" t="s">
        <v>1824</v>
      </c>
      <c r="C1196" s="29" t="s">
        <v>648</v>
      </c>
      <c r="D1196" s="15" t="str">
        <f t="shared" si="18"/>
        <v>2</v>
      </c>
      <c r="E1196" s="12">
        <v>141.387621</v>
      </c>
      <c r="F1196" s="38">
        <v>40.693801000000001</v>
      </c>
      <c r="G1196" s="12" t="s">
        <v>1213</v>
      </c>
      <c r="P1196" s="70"/>
    </row>
    <row r="1197" spans="1:16" x14ac:dyDescent="0.55000000000000004">
      <c r="A1197" s="29">
        <v>6062</v>
      </c>
      <c r="B1197" s="29" t="s">
        <v>1482</v>
      </c>
      <c r="C1197" s="29" t="s">
        <v>647</v>
      </c>
      <c r="D1197" s="15" t="str">
        <f t="shared" si="18"/>
        <v>2</v>
      </c>
      <c r="E1197" s="12">
        <v>141.38806099999999</v>
      </c>
      <c r="F1197" s="38">
        <v>40.689892999999998</v>
      </c>
      <c r="G1197" s="12" t="s">
        <v>1213</v>
      </c>
      <c r="P1197" s="70"/>
    </row>
    <row r="1198" spans="1:16" x14ac:dyDescent="0.55000000000000004">
      <c r="A1198" s="29">
        <v>6052</v>
      </c>
      <c r="B1198" s="29" t="s">
        <v>1823</v>
      </c>
      <c r="C1198" s="29" t="s">
        <v>646</v>
      </c>
      <c r="D1198" s="15" t="str">
        <f t="shared" si="18"/>
        <v>2</v>
      </c>
      <c r="E1198" s="12">
        <v>141.38314700000001</v>
      </c>
      <c r="F1198" s="38">
        <v>40.686793000000002</v>
      </c>
      <c r="G1198" s="12" t="s">
        <v>638</v>
      </c>
      <c r="P1198" s="70"/>
    </row>
    <row r="1199" spans="1:16" x14ac:dyDescent="0.55000000000000004">
      <c r="A1199" s="29">
        <v>6042</v>
      </c>
      <c r="B1199" s="29" t="s">
        <v>1822</v>
      </c>
      <c r="C1199" s="29" t="s">
        <v>645</v>
      </c>
      <c r="D1199" s="15" t="str">
        <f t="shared" si="18"/>
        <v>2</v>
      </c>
      <c r="E1199" s="12">
        <v>141.38233199999999</v>
      </c>
      <c r="F1199" s="38">
        <v>40.684660999999998</v>
      </c>
      <c r="G1199" s="12" t="s">
        <v>638</v>
      </c>
      <c r="P1199" s="70"/>
    </row>
    <row r="1200" spans="1:16" x14ac:dyDescent="0.55000000000000004">
      <c r="A1200" s="29">
        <v>6032</v>
      </c>
      <c r="B1200" s="29" t="s">
        <v>1821</v>
      </c>
      <c r="C1200" s="29" t="s">
        <v>644</v>
      </c>
      <c r="D1200" s="15" t="str">
        <f t="shared" si="18"/>
        <v>2</v>
      </c>
      <c r="E1200" s="12">
        <v>141.385143</v>
      </c>
      <c r="F1200" s="38">
        <v>40.683155999999997</v>
      </c>
      <c r="G1200" s="12" t="s">
        <v>638</v>
      </c>
      <c r="P1200" s="70"/>
    </row>
    <row r="1201" spans="1:16" x14ac:dyDescent="0.55000000000000004">
      <c r="A1201" s="29">
        <v>6022</v>
      </c>
      <c r="B1201" s="29" t="s">
        <v>1820</v>
      </c>
      <c r="C1201" s="29" t="s">
        <v>643</v>
      </c>
      <c r="D1201" s="15" t="str">
        <f t="shared" si="18"/>
        <v>2</v>
      </c>
      <c r="E1201" s="12">
        <v>141.38951800000001</v>
      </c>
      <c r="F1201" s="38">
        <v>40.679454999999997</v>
      </c>
      <c r="G1201" s="12" t="s">
        <v>638</v>
      </c>
      <c r="P1201" s="70"/>
    </row>
    <row r="1202" spans="1:16" x14ac:dyDescent="0.55000000000000004">
      <c r="A1202" s="29">
        <v>6012</v>
      </c>
      <c r="B1202" s="29" t="s">
        <v>1483</v>
      </c>
      <c r="C1202" s="29" t="s">
        <v>642</v>
      </c>
      <c r="D1202" s="15" t="str">
        <f t="shared" si="18"/>
        <v>2</v>
      </c>
      <c r="E1202" s="12">
        <v>141.39782199999999</v>
      </c>
      <c r="F1202" s="38">
        <v>40.679389999999998</v>
      </c>
      <c r="G1202" s="12" t="s">
        <v>1403</v>
      </c>
      <c r="P1202" s="70"/>
    </row>
    <row r="1203" spans="1:16" x14ac:dyDescent="0.55000000000000004">
      <c r="A1203" s="29">
        <v>6013</v>
      </c>
      <c r="B1203" s="29" t="s">
        <v>1483</v>
      </c>
      <c r="C1203" s="29" t="s">
        <v>642</v>
      </c>
      <c r="D1203" s="15" t="str">
        <f t="shared" si="18"/>
        <v>3</v>
      </c>
      <c r="E1203" s="12">
        <v>141.39799600000001</v>
      </c>
      <c r="F1203" s="38">
        <v>40.679766000000001</v>
      </c>
      <c r="G1203" s="12" t="s">
        <v>1214</v>
      </c>
      <c r="P1203" s="70"/>
    </row>
    <row r="1204" spans="1:16" x14ac:dyDescent="0.55000000000000004">
      <c r="A1204" s="29">
        <v>6241</v>
      </c>
      <c r="B1204" s="29" t="s">
        <v>1486</v>
      </c>
      <c r="C1204" s="29" t="s">
        <v>652</v>
      </c>
      <c r="D1204" s="15" t="str">
        <f t="shared" si="18"/>
        <v>1</v>
      </c>
      <c r="E1204" s="12">
        <v>141.41317699999999</v>
      </c>
      <c r="F1204" s="38">
        <v>40.671393000000002</v>
      </c>
      <c r="G1204" s="12" t="s">
        <v>1214</v>
      </c>
      <c r="P1204" s="70"/>
    </row>
    <row r="1205" spans="1:16" x14ac:dyDescent="0.55000000000000004">
      <c r="A1205" s="29">
        <v>6251</v>
      </c>
      <c r="B1205" s="29" t="s">
        <v>1862</v>
      </c>
      <c r="C1205" s="29" t="s">
        <v>523</v>
      </c>
      <c r="D1205" s="15" t="str">
        <f t="shared" si="18"/>
        <v>1</v>
      </c>
      <c r="E1205" s="12">
        <v>141.41661300000001</v>
      </c>
      <c r="F1205" s="38">
        <v>40.602048000000003</v>
      </c>
      <c r="G1205" s="12" t="s">
        <v>1404</v>
      </c>
      <c r="P1205" s="70"/>
    </row>
    <row r="1206" spans="1:16" x14ac:dyDescent="0.55000000000000004">
      <c r="A1206" s="29">
        <v>6242</v>
      </c>
      <c r="B1206" s="29" t="s">
        <v>1486</v>
      </c>
      <c r="C1206" s="29" t="s">
        <v>652</v>
      </c>
      <c r="D1206" s="15" t="str">
        <f t="shared" si="18"/>
        <v>2</v>
      </c>
      <c r="E1206" s="12">
        <v>141.413252</v>
      </c>
      <c r="F1206" s="38">
        <v>40.671270999999997</v>
      </c>
      <c r="G1206" s="12" t="s">
        <v>1215</v>
      </c>
      <c r="P1206" s="70"/>
    </row>
    <row r="1207" spans="1:16" x14ac:dyDescent="0.55000000000000004">
      <c r="A1207" s="29">
        <v>6014</v>
      </c>
      <c r="B1207" s="29" t="s">
        <v>1483</v>
      </c>
      <c r="C1207" s="29" t="s">
        <v>642</v>
      </c>
      <c r="D1207" s="15" t="str">
        <f t="shared" si="18"/>
        <v>4</v>
      </c>
      <c r="E1207" s="12">
        <v>141.39801800000001</v>
      </c>
      <c r="F1207" s="38">
        <v>40.679659999999998</v>
      </c>
      <c r="G1207" s="12" t="s">
        <v>1405</v>
      </c>
      <c r="P1207" s="70"/>
    </row>
    <row r="1208" spans="1:16" x14ac:dyDescent="0.55000000000000004">
      <c r="A1208" s="29"/>
      <c r="B1208" s="29"/>
      <c r="C1208" s="29"/>
      <c r="E1208" s="29"/>
      <c r="F1208" s="29"/>
    </row>
    <row r="1209" spans="1:16" x14ac:dyDescent="0.55000000000000004">
      <c r="A1209" s="29"/>
      <c r="B1209" s="29"/>
      <c r="C1209" s="29"/>
      <c r="E1209" s="29"/>
      <c r="F1209" s="29"/>
    </row>
    <row r="1210" spans="1:16" x14ac:dyDescent="0.55000000000000004">
      <c r="A1210" s="29"/>
      <c r="B1210" s="29"/>
      <c r="C1210" s="29"/>
      <c r="E1210" s="29"/>
      <c r="F1210" s="29"/>
    </row>
    <row r="1211" spans="1:16" x14ac:dyDescent="0.55000000000000004">
      <c r="A1211" s="29"/>
      <c r="B1211" s="29"/>
      <c r="C1211" s="29"/>
      <c r="E1211" s="29"/>
      <c r="F1211" s="29"/>
    </row>
    <row r="1212" spans="1:16" x14ac:dyDescent="0.55000000000000004">
      <c r="A1212" s="29"/>
      <c r="B1212" s="29"/>
      <c r="C1212" s="29"/>
      <c r="E1212" s="29"/>
      <c r="F1212" s="29"/>
    </row>
    <row r="1213" spans="1:16" x14ac:dyDescent="0.55000000000000004">
      <c r="A1213" s="29"/>
      <c r="B1213" s="29"/>
      <c r="C1213" s="29"/>
      <c r="E1213" s="29"/>
      <c r="F1213" s="29"/>
    </row>
    <row r="1214" spans="1:16" x14ac:dyDescent="0.55000000000000004">
      <c r="A1214" s="29"/>
      <c r="B1214" s="29"/>
      <c r="C1214" s="29"/>
      <c r="E1214" s="29"/>
      <c r="F1214" s="29"/>
    </row>
    <row r="1215" spans="1:16" x14ac:dyDescent="0.55000000000000004">
      <c r="A1215" s="29"/>
      <c r="B1215" s="29"/>
      <c r="C1215" s="29"/>
      <c r="E1215" s="29"/>
      <c r="F1215" s="29"/>
    </row>
    <row r="1216" spans="1:16" x14ac:dyDescent="0.55000000000000004">
      <c r="A1216" s="29"/>
      <c r="B1216" s="29"/>
      <c r="C1216" s="29"/>
      <c r="E1216" s="29"/>
      <c r="F1216" s="29"/>
    </row>
    <row r="1217" spans="1:6" x14ac:dyDescent="0.55000000000000004">
      <c r="A1217" s="29"/>
      <c r="B1217" s="29"/>
      <c r="C1217" s="29"/>
      <c r="E1217" s="29"/>
      <c r="F1217" s="29"/>
    </row>
  </sheetData>
  <autoFilter ref="A1:X1207" xr:uid="{45A9CC1C-11E3-4DAA-962A-0DB2F05CF0B7}"/>
  <phoneticPr fontId="3"/>
  <conditionalFormatting sqref="B816:B1034 B603:B810 B1:B600 B1036:B1048576">
    <cfRule type="duplicateValues" dxfId="122" priority="30"/>
  </conditionalFormatting>
  <conditionalFormatting sqref="B601:B602">
    <cfRule type="duplicateValues" dxfId="121" priority="28"/>
  </conditionalFormatting>
  <conditionalFormatting sqref="G1090:G1091">
    <cfRule type="duplicateValues" dxfId="120" priority="33"/>
  </conditionalFormatting>
  <conditionalFormatting sqref="A2:A1034 A1036:A1207">
    <cfRule type="duplicateValues" dxfId="119" priority="40"/>
  </conditionalFormatting>
  <conditionalFormatting sqref="B1035">
    <cfRule type="duplicateValues" dxfId="118" priority="8"/>
  </conditionalFormatting>
  <conditionalFormatting sqref="A1035">
    <cfRule type="duplicateValues" dxfId="117" priority="9"/>
  </conditionalFormatting>
  <conditionalFormatting sqref="B1:B1048576">
    <cfRule type="duplicateValues" dxfId="116" priority="7"/>
  </conditionalFormatting>
  <conditionalFormatting sqref="G1092">
    <cfRule type="duplicateValues" dxfId="115" priority="5"/>
  </conditionalFormatting>
  <conditionalFormatting sqref="G1093">
    <cfRule type="duplicateValues" dxfId="114" priority="4"/>
  </conditionalFormatting>
  <conditionalFormatting sqref="G1094">
    <cfRule type="duplicateValues" dxfId="113" priority="3"/>
  </conditionalFormatting>
  <conditionalFormatting sqref="G1095">
    <cfRule type="duplicateValues" dxfId="112" priority="2"/>
  </conditionalFormatting>
  <conditionalFormatting sqref="G1096">
    <cfRule type="duplicateValues" dxfId="111" priority="1"/>
  </conditionalFormatting>
  <conditionalFormatting sqref="E1:F1048576">
    <cfRule type="duplicateValues" dxfId="110" priority="47"/>
  </conditionalFormatting>
  <dataValidations count="2">
    <dataValidation imeMode="hiragana" allowBlank="1" showInputMessage="1" showErrorMessage="1" sqref="M150:M156 J11:J13 H2:H10 H14:H33 H35 M145:M148 H37:H144 H149 H203 H159 M189:M191 I150:I202 H192:H194 M393 J234:J271 H272 I294 J273:J297 J300:J304 H299 H305:H319 H321:H337 H361:H382 K2:L287 M335:M360 N403 K404:L417 K403 J601:L601 K602:M602 H212 M362:M363 M365 M367 M369 M371 M373 M375 M377 M379 M381 M383 M385 M387 M389 M391 H215:H234 H206 H209 K290:L402 G2:G8 G145:G148 G11:G12 G150:G174 G176:G181 G183:G186 G188:G204 G206:G246 G248:G276 P2:P1207 Q2:R2 U2:V2 G335:G382 G384:H416 G418:G598 G278:G297 G299:G319 C601:C602 G321:G333 E2:F370 E374:F406 E601:F1207 E409:F598 C157:C374 B2:C156 C376:C417 D2:D1207" xr:uid="{EDA16583-E365-410C-BC3E-A27400CF7E12}"/>
    <dataValidation imeMode="off" allowBlank="1" showInputMessage="1" showErrorMessage="1" sqref="H216:H234 I201:I202 J11:J13 H2:H10 H14:H17 A601:A602 A2:A417 E603:F1207 E418:F598 E2:F156" xr:uid="{FC310A47-6907-45A3-B841-5D110E1A987D}"/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980925-8140-4159-A810-EAEA95E500A8}">
          <x14:formula1>
            <xm:f>使用路線!$A$2:$A$100</xm:f>
          </x14:formula1>
          <xm:sqref>G1036 G935 G862 G820 G826 G1045 G1068 G1141 G1097 G1102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3CCC-19C9-4A29-B03E-C10DF02B753D}">
  <sheetPr codeName="Sheet11"/>
  <dimension ref="A1:A55"/>
  <sheetViews>
    <sheetView zoomScale="74" zoomScaleNormal="74" workbookViewId="0">
      <selection activeCell="A58" sqref="A58"/>
    </sheetView>
    <sheetView workbookViewId="1"/>
  </sheetViews>
  <sheetFormatPr defaultRowHeight="18" x14ac:dyDescent="0.55000000000000004"/>
  <cols>
    <col min="1" max="1" width="41.1640625" customWidth="1"/>
  </cols>
  <sheetData>
    <row r="1" spans="1:1" x14ac:dyDescent="0.55000000000000004">
      <c r="A1" t="s">
        <v>1219</v>
      </c>
    </row>
    <row r="2" spans="1:1" x14ac:dyDescent="0.55000000000000004">
      <c r="A2" t="s">
        <v>413</v>
      </c>
    </row>
    <row r="3" spans="1:1" x14ac:dyDescent="0.55000000000000004">
      <c r="A3" t="s">
        <v>63</v>
      </c>
    </row>
    <row r="4" spans="1:1" x14ac:dyDescent="0.55000000000000004">
      <c r="A4" t="s">
        <v>4</v>
      </c>
    </row>
    <row r="5" spans="1:1" x14ac:dyDescent="0.55000000000000004">
      <c r="A5" t="s">
        <v>1381</v>
      </c>
    </row>
    <row r="6" spans="1:1" x14ac:dyDescent="0.55000000000000004">
      <c r="A6" t="s">
        <v>0</v>
      </c>
    </row>
    <row r="7" spans="1:1" x14ac:dyDescent="0.55000000000000004">
      <c r="A7" t="s">
        <v>1</v>
      </c>
    </row>
    <row r="8" spans="1:1" x14ac:dyDescent="0.55000000000000004">
      <c r="A8" t="s">
        <v>1371</v>
      </c>
    </row>
    <row r="9" spans="1:1" x14ac:dyDescent="0.55000000000000004">
      <c r="A9" t="s">
        <v>197</v>
      </c>
    </row>
    <row r="10" spans="1:1" x14ac:dyDescent="0.55000000000000004">
      <c r="A10" t="s">
        <v>1257</v>
      </c>
    </row>
    <row r="11" spans="1:1" x14ac:dyDescent="0.55000000000000004">
      <c r="A11" t="s">
        <v>1382</v>
      </c>
    </row>
    <row r="12" spans="1:1" x14ac:dyDescent="0.55000000000000004">
      <c r="A12" t="s">
        <v>1375</v>
      </c>
    </row>
    <row r="13" spans="1:1" x14ac:dyDescent="0.55000000000000004">
      <c r="A13" t="s">
        <v>1373</v>
      </c>
    </row>
    <row r="14" spans="1:1" x14ac:dyDescent="0.55000000000000004">
      <c r="A14" t="s">
        <v>1206</v>
      </c>
    </row>
    <row r="15" spans="1:1" x14ac:dyDescent="0.55000000000000004">
      <c r="A15" t="s">
        <v>247</v>
      </c>
    </row>
    <row r="16" spans="1:1" x14ac:dyDescent="0.55000000000000004">
      <c r="A16" t="s">
        <v>258</v>
      </c>
    </row>
    <row r="17" spans="1:1" x14ac:dyDescent="0.55000000000000004">
      <c r="A17" t="s">
        <v>265</v>
      </c>
    </row>
    <row r="18" spans="1:1" x14ac:dyDescent="0.55000000000000004">
      <c r="A18" t="s">
        <v>1317</v>
      </c>
    </row>
    <row r="19" spans="1:1" x14ac:dyDescent="0.55000000000000004">
      <c r="A19" t="s">
        <v>1323</v>
      </c>
    </row>
    <row r="20" spans="1:1" x14ac:dyDescent="0.55000000000000004">
      <c r="A20" t="s">
        <v>1333</v>
      </c>
    </row>
    <row r="21" spans="1:1" x14ac:dyDescent="0.55000000000000004">
      <c r="A21" t="s">
        <v>1339</v>
      </c>
    </row>
    <row r="22" spans="1:1" x14ac:dyDescent="0.55000000000000004">
      <c r="A22" t="s">
        <v>345</v>
      </c>
    </row>
    <row r="23" spans="1:1" x14ac:dyDescent="0.55000000000000004">
      <c r="A23" t="s">
        <v>348</v>
      </c>
    </row>
    <row r="24" spans="1:1" x14ac:dyDescent="0.55000000000000004">
      <c r="A24" t="s">
        <v>370</v>
      </c>
    </row>
    <row r="25" spans="1:1" x14ac:dyDescent="0.55000000000000004">
      <c r="A25" t="s">
        <v>371</v>
      </c>
    </row>
    <row r="26" spans="1:1" x14ac:dyDescent="0.55000000000000004">
      <c r="A26" t="s">
        <v>1383</v>
      </c>
    </row>
    <row r="27" spans="1:1" x14ac:dyDescent="0.55000000000000004">
      <c r="A27" t="s">
        <v>382</v>
      </c>
    </row>
    <row r="28" spans="1:1" x14ac:dyDescent="0.55000000000000004">
      <c r="A28" t="s">
        <v>383</v>
      </c>
    </row>
    <row r="29" spans="1:1" x14ac:dyDescent="0.55000000000000004">
      <c r="A29" t="s">
        <v>393</v>
      </c>
    </row>
    <row r="30" spans="1:1" x14ac:dyDescent="0.55000000000000004">
      <c r="A30" t="s">
        <v>394</v>
      </c>
    </row>
    <row r="31" spans="1:1" x14ac:dyDescent="0.55000000000000004">
      <c r="A31" t="s">
        <v>401</v>
      </c>
    </row>
    <row r="32" spans="1:1" x14ac:dyDescent="0.55000000000000004">
      <c r="A32" t="s">
        <v>402</v>
      </c>
    </row>
    <row r="33" spans="1:1" x14ac:dyDescent="0.55000000000000004">
      <c r="A33" t="s">
        <v>410</v>
      </c>
    </row>
    <row r="34" spans="1:1" x14ac:dyDescent="0.55000000000000004">
      <c r="A34" t="s">
        <v>1393</v>
      </c>
    </row>
    <row r="35" spans="1:1" x14ac:dyDescent="0.55000000000000004">
      <c r="A35" t="s">
        <v>449</v>
      </c>
    </row>
    <row r="36" spans="1:1" x14ac:dyDescent="0.55000000000000004">
      <c r="A36" t="s">
        <v>454</v>
      </c>
    </row>
    <row r="37" spans="1:1" x14ac:dyDescent="0.55000000000000004">
      <c r="A37" t="s">
        <v>458</v>
      </c>
    </row>
    <row r="38" spans="1:1" x14ac:dyDescent="0.55000000000000004">
      <c r="A38" t="s">
        <v>1394</v>
      </c>
    </row>
    <row r="39" spans="1:1" x14ac:dyDescent="0.55000000000000004">
      <c r="A39" t="s">
        <v>549</v>
      </c>
    </row>
    <row r="40" spans="1:1" x14ac:dyDescent="0.55000000000000004">
      <c r="A40" t="s">
        <v>1395</v>
      </c>
    </row>
    <row r="41" spans="1:1" x14ac:dyDescent="0.55000000000000004">
      <c r="A41" t="s">
        <v>601</v>
      </c>
    </row>
    <row r="42" spans="1:1" x14ac:dyDescent="0.55000000000000004">
      <c r="A42" t="s">
        <v>1396</v>
      </c>
    </row>
    <row r="43" spans="1:1" x14ac:dyDescent="0.55000000000000004">
      <c r="A43" t="s">
        <v>1397</v>
      </c>
    </row>
    <row r="44" spans="1:1" x14ac:dyDescent="0.55000000000000004">
      <c r="A44" t="s">
        <v>1398</v>
      </c>
    </row>
    <row r="45" spans="1:1" x14ac:dyDescent="0.55000000000000004">
      <c r="A45" t="s">
        <v>1399</v>
      </c>
    </row>
    <row r="46" spans="1:1" x14ac:dyDescent="0.55000000000000004">
      <c r="A46" t="s">
        <v>1391</v>
      </c>
    </row>
    <row r="47" spans="1:1" x14ac:dyDescent="0.55000000000000004">
      <c r="A47" t="s">
        <v>1389</v>
      </c>
    </row>
    <row r="48" spans="1:1" x14ac:dyDescent="0.55000000000000004">
      <c r="A48" t="s">
        <v>1385</v>
      </c>
    </row>
    <row r="49" spans="1:1" x14ac:dyDescent="0.55000000000000004">
      <c r="A49" t="s">
        <v>1387</v>
      </c>
    </row>
    <row r="50" spans="1:1" x14ac:dyDescent="0.55000000000000004">
      <c r="A50" t="s">
        <v>1400</v>
      </c>
    </row>
    <row r="51" spans="1:1" x14ac:dyDescent="0.55000000000000004">
      <c r="A51" t="s">
        <v>1401</v>
      </c>
    </row>
    <row r="52" spans="1:1" x14ac:dyDescent="0.55000000000000004">
      <c r="A52" t="s">
        <v>1402</v>
      </c>
    </row>
    <row r="53" spans="1:1" x14ac:dyDescent="0.55000000000000004">
      <c r="A53" t="s">
        <v>1403</v>
      </c>
    </row>
    <row r="54" spans="1:1" x14ac:dyDescent="0.55000000000000004">
      <c r="A54" t="s">
        <v>1404</v>
      </c>
    </row>
    <row r="55" spans="1:1" x14ac:dyDescent="0.55000000000000004">
      <c r="A55" t="s">
        <v>1405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A92A-6E63-4051-9850-C806474ED5CA}">
  <sheetPr codeName="Sheet12"/>
  <dimension ref="A1:P3"/>
  <sheetViews>
    <sheetView zoomScale="40" zoomScaleNormal="40" workbookViewId="0">
      <pane ySplit="1" topLeftCell="A2" activePane="bottomLeft" state="frozen"/>
      <selection pane="bottomLeft" activeCell="T52" sqref="T52"/>
    </sheetView>
    <sheetView workbookViewId="1"/>
  </sheetViews>
  <sheetFormatPr defaultRowHeight="18" x14ac:dyDescent="0.55000000000000004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 x14ac:dyDescent="0.55000000000000004">
      <c r="A3" s="45" t="e">
        <f t="array" ref="A3">INDEX(停留所!$A:$A,MATCH($B3&amp;$C3&amp;$D3,停留所!$B:$B&amp;停留所!$F:$F&amp;停留所!$E:$E,0))</f>
        <v>#N/A</v>
      </c>
      <c r="C3" s="45">
        <f t="array" ref="C3">INDEX(停留所!$F:$F,MATCH(B3&amp;E3,停留所!$B:$B&amp;停留所!$G:$G,0))</f>
        <v>0</v>
      </c>
      <c r="D3" s="45">
        <f t="array" ref="D3">INDEX(停留所!$E:$E,MATCH(B3&amp;E3,停留所!$B:$B&amp;停留所!$G:$G,0))</f>
        <v>0</v>
      </c>
      <c r="F3" s="45" t="e">
        <f t="array" ref="F3">INDEX(停留所!$D:$D,MATCH($B3&amp;$C3&amp;$D3,停留所!$B:$B&amp;停留所!$F:$F&amp;停留所!$E:$E,0))</f>
        <v>#N/A</v>
      </c>
      <c r="G3" s="45" t="str">
        <f>IF(COUNTIFS(停留所!$B:$B,B3,停留所!$F:$F,C3,停留所!$E:$E,D3)&gt;0,"同じデータあり","なし")</f>
        <v>なし</v>
      </c>
      <c r="H3" s="93"/>
      <c r="I3" s="45" t="e">
        <f t="array" ref="I3">INDEX(停留所!$A:$A,MATCH($J3&amp;$K3&amp;$L3,停留所!$B:$B&amp;停留所!$F:$F&amp;停留所!$E:$E,0))</f>
        <v>#N/A</v>
      </c>
      <c r="K3" s="45">
        <f t="array" ref="K3">INDEX(停留所!$F:$F,MATCH(J3&amp;M3,停留所!$B:$B&amp;停留所!$G:$G,0))</f>
        <v>0</v>
      </c>
      <c r="L3" s="45">
        <f t="array" ref="L3">INDEX(停留所!$E:$E,MATCH(J3&amp;M3,停留所!$B:$B&amp;停留所!$G:$G,0))</f>
        <v>0</v>
      </c>
      <c r="N3" s="45" t="e">
        <f t="array" ref="N3">INDEX(停留所!$D:$D,MATCH($J3&amp;$K3&amp;$L3,停留所!$B:$B&amp;停留所!$F:$F&amp;停留所!$E:$E,0))</f>
        <v>#N/A</v>
      </c>
      <c r="O3" s="45" t="str">
        <f>IF(COUNTIFS(停留所!$B:$B,J3,停留所!$F:$F,K3,停留所!$E:$E,L3)&gt;0,"同じデータあり","なし")</f>
        <v>なし</v>
      </c>
    </row>
  </sheetData>
  <phoneticPr fontId="3"/>
  <conditionalFormatting sqref="C1:C1048576 K1:K1048576">
    <cfRule type="duplicateValues" dxfId="109" priority="2"/>
  </conditionalFormatting>
  <conditionalFormatting sqref="D1:D1048576 L1:L1048576">
    <cfRule type="duplicateValues" dxfId="108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91ECDA-886D-42F8-B42B-BE2A985A0C1A}">
          <x14:formula1>
            <xm:f>使用路線!$A$2:$A$100</xm:f>
          </x14:formula1>
          <xm:sqref>M3:M1048576 E3:E1048576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1A1D-64C5-4EEA-AB6D-D0DD85B3B418}">
  <sheetPr codeName="Sheet3"/>
  <dimension ref="A1:H31"/>
  <sheetViews>
    <sheetView topLeftCell="A7" workbookViewId="0">
      <selection activeCell="B22" sqref="B22"/>
    </sheetView>
    <sheetView workbookViewId="1"/>
  </sheetViews>
  <sheetFormatPr defaultRowHeight="18" x14ac:dyDescent="0.55000000000000004"/>
  <cols>
    <col min="2" max="2" width="31.08203125" customWidth="1"/>
    <col min="3" max="3" width="12.6640625" customWidth="1"/>
    <col min="4" max="4" width="16.4140625" customWidth="1"/>
    <col min="5" max="5" width="17.58203125" customWidth="1"/>
    <col min="6" max="6" width="5.08203125" customWidth="1"/>
    <col min="7" max="8" width="26.58203125" customWidth="1"/>
  </cols>
  <sheetData>
    <row r="1" spans="1:8" x14ac:dyDescent="0.55000000000000004">
      <c r="A1" s="54"/>
      <c r="B1" s="54" t="s">
        <v>1310</v>
      </c>
      <c r="C1" s="54"/>
      <c r="D1" s="54"/>
      <c r="E1" s="54"/>
      <c r="F1" s="54"/>
      <c r="G1" s="54"/>
      <c r="H1" s="54"/>
    </row>
    <row r="2" spans="1:8" x14ac:dyDescent="0.55000000000000004">
      <c r="A2" s="55" t="s">
        <v>724</v>
      </c>
      <c r="B2" s="55" t="s">
        <v>725</v>
      </c>
      <c r="C2" s="55" t="s">
        <v>726</v>
      </c>
      <c r="D2" s="55" t="s">
        <v>727</v>
      </c>
      <c r="E2" s="55" t="s">
        <v>728</v>
      </c>
      <c r="F2" s="55" t="s">
        <v>729</v>
      </c>
      <c r="G2" s="55"/>
      <c r="H2" s="55"/>
    </row>
    <row r="3" spans="1:8" x14ac:dyDescent="0.55000000000000004">
      <c r="A3" s="2">
        <v>761</v>
      </c>
      <c r="B3" s="2" t="s">
        <v>733</v>
      </c>
      <c r="C3" s="1" t="s">
        <v>286</v>
      </c>
      <c r="D3" s="10" t="s">
        <v>756</v>
      </c>
      <c r="E3" s="10" t="s">
        <v>757</v>
      </c>
      <c r="F3" s="6" t="s">
        <v>730</v>
      </c>
      <c r="G3" s="5" t="s">
        <v>2</v>
      </c>
    </row>
    <row r="4" spans="1:8" x14ac:dyDescent="0.55000000000000004">
      <c r="A4" s="2">
        <v>762</v>
      </c>
      <c r="B4" s="2" t="s">
        <v>734</v>
      </c>
      <c r="C4" s="1" t="s">
        <v>286</v>
      </c>
      <c r="D4" s="10" t="s">
        <v>758</v>
      </c>
      <c r="E4" s="10" t="s">
        <v>759</v>
      </c>
      <c r="F4" s="6" t="s">
        <v>731</v>
      </c>
      <c r="G4" s="22" t="s">
        <v>457</v>
      </c>
    </row>
    <row r="5" spans="1:8" x14ac:dyDescent="0.55000000000000004">
      <c r="A5" s="2">
        <v>811</v>
      </c>
      <c r="B5" s="2" t="s">
        <v>735</v>
      </c>
      <c r="C5" s="1" t="s">
        <v>288</v>
      </c>
      <c r="D5" s="10" t="s">
        <v>760</v>
      </c>
      <c r="E5" s="10" t="s">
        <v>761</v>
      </c>
      <c r="F5" s="6" t="s">
        <v>730</v>
      </c>
      <c r="G5" s="22" t="s">
        <v>457</v>
      </c>
    </row>
    <row r="6" spans="1:8" x14ac:dyDescent="0.55000000000000004">
      <c r="A6" s="2">
        <v>1151</v>
      </c>
      <c r="B6" s="1" t="s">
        <v>762</v>
      </c>
      <c r="C6" s="2" t="s">
        <v>293</v>
      </c>
      <c r="D6" s="10">
        <v>40.679102999999998</v>
      </c>
      <c r="E6" s="10">
        <v>141.369013</v>
      </c>
      <c r="F6" s="6" t="s">
        <v>730</v>
      </c>
      <c r="G6" s="13" t="s">
        <v>412</v>
      </c>
      <c r="H6" s="4" t="s">
        <v>63</v>
      </c>
    </row>
    <row r="7" spans="1:8" x14ac:dyDescent="0.55000000000000004">
      <c r="A7" s="2">
        <v>2121</v>
      </c>
      <c r="B7" s="1" t="s">
        <v>740</v>
      </c>
      <c r="C7" s="2" t="s">
        <v>300</v>
      </c>
      <c r="D7" s="10">
        <v>40.825586000000001</v>
      </c>
      <c r="E7" s="10">
        <v>140.744584</v>
      </c>
      <c r="F7" s="6" t="s">
        <v>730</v>
      </c>
      <c r="G7" s="4"/>
    </row>
    <row r="8" spans="1:8" x14ac:dyDescent="0.55000000000000004">
      <c r="A8" s="2">
        <v>2122</v>
      </c>
      <c r="B8" s="1" t="s">
        <v>740</v>
      </c>
      <c r="C8" s="2" t="s">
        <v>300</v>
      </c>
      <c r="D8" s="10">
        <v>40.825772000000001</v>
      </c>
      <c r="E8" s="10">
        <v>140.74461400000001</v>
      </c>
      <c r="F8" s="6" t="s">
        <v>731</v>
      </c>
      <c r="G8" s="4"/>
      <c r="H8" s="4">
        <v>2122</v>
      </c>
    </row>
    <row r="9" spans="1:8" x14ac:dyDescent="0.55000000000000004">
      <c r="A9" s="1">
        <v>4621</v>
      </c>
      <c r="B9" s="1" t="s">
        <v>749</v>
      </c>
      <c r="C9" s="1" t="s">
        <v>456</v>
      </c>
      <c r="D9" s="10" t="s">
        <v>443</v>
      </c>
      <c r="E9" s="10" t="s">
        <v>444</v>
      </c>
      <c r="F9" s="6" t="s">
        <v>730</v>
      </c>
      <c r="G9" s="3" t="s">
        <v>449</v>
      </c>
      <c r="H9" s="3">
        <v>4621</v>
      </c>
    </row>
    <row r="10" spans="1:8" x14ac:dyDescent="0.55000000000000004">
      <c r="A10" s="1">
        <v>4622</v>
      </c>
      <c r="B10" s="1" t="s">
        <v>749</v>
      </c>
      <c r="C10" s="1" t="s">
        <v>456</v>
      </c>
      <c r="D10" s="10" t="s">
        <v>450</v>
      </c>
      <c r="E10" s="10" t="s">
        <v>451</v>
      </c>
      <c r="F10" s="6" t="s">
        <v>731</v>
      </c>
      <c r="G10" s="3" t="s">
        <v>453</v>
      </c>
      <c r="H10" s="3">
        <v>4622</v>
      </c>
    </row>
    <row r="11" spans="1:8" x14ac:dyDescent="0.55000000000000004">
      <c r="A11" s="1">
        <v>5291</v>
      </c>
      <c r="B11" s="1" t="s">
        <v>750</v>
      </c>
      <c r="C11" s="1" t="s">
        <v>581</v>
      </c>
      <c r="D11" s="10" t="s">
        <v>547</v>
      </c>
      <c r="E11" s="10" t="s">
        <v>548</v>
      </c>
      <c r="F11" s="6" t="s">
        <v>730</v>
      </c>
      <c r="G11" s="3" t="s">
        <v>550</v>
      </c>
      <c r="H11" s="3">
        <v>5291</v>
      </c>
    </row>
    <row r="12" spans="1:8" x14ac:dyDescent="0.55000000000000004">
      <c r="A12" s="1">
        <v>5461</v>
      </c>
      <c r="B12" s="1" t="s">
        <v>751</v>
      </c>
      <c r="C12" s="1" t="s">
        <v>581</v>
      </c>
      <c r="D12" s="10" t="s">
        <v>599</v>
      </c>
      <c r="E12" s="10" t="s">
        <v>600</v>
      </c>
      <c r="F12" s="6" t="s">
        <v>730</v>
      </c>
      <c r="G12" s="12" t="s">
        <v>601</v>
      </c>
      <c r="H12" s="3">
        <v>5461</v>
      </c>
    </row>
    <row r="13" spans="1:8" x14ac:dyDescent="0.55000000000000004">
      <c r="A13" s="1">
        <v>5521</v>
      </c>
      <c r="B13" s="1" t="s">
        <v>752</v>
      </c>
      <c r="C13" s="1" t="s">
        <v>614</v>
      </c>
      <c r="D13" s="10" t="s">
        <v>604</v>
      </c>
      <c r="E13" s="10" t="s">
        <v>605</v>
      </c>
      <c r="F13" s="6" t="s">
        <v>730</v>
      </c>
      <c r="G13" s="3" t="s">
        <v>608</v>
      </c>
      <c r="H13" s="3">
        <v>5521</v>
      </c>
    </row>
    <row r="14" spans="1:8" x14ac:dyDescent="0.55000000000000004">
      <c r="A14" s="1">
        <v>5861</v>
      </c>
      <c r="B14" s="1" t="s">
        <v>752</v>
      </c>
      <c r="C14" s="1" t="s">
        <v>614</v>
      </c>
      <c r="D14" s="10" t="s">
        <v>606</v>
      </c>
      <c r="E14" s="10" t="s">
        <v>607</v>
      </c>
      <c r="F14" s="6" t="s">
        <v>730</v>
      </c>
      <c r="G14" s="3" t="s">
        <v>609</v>
      </c>
      <c r="H14" s="3">
        <v>5861</v>
      </c>
    </row>
    <row r="15" spans="1:8" x14ac:dyDescent="0.55000000000000004">
      <c r="A15" s="1">
        <v>5951</v>
      </c>
      <c r="B15" s="1" t="s">
        <v>753</v>
      </c>
      <c r="C15" s="1" t="s">
        <v>640</v>
      </c>
      <c r="D15" s="10" t="s">
        <v>630</v>
      </c>
      <c r="E15" s="10" t="s">
        <v>631</v>
      </c>
      <c r="F15" s="6" t="s">
        <v>730</v>
      </c>
      <c r="G15" s="10" t="s">
        <v>629</v>
      </c>
      <c r="H15" s="3">
        <v>5951</v>
      </c>
    </row>
    <row r="16" spans="1:8" x14ac:dyDescent="0.55000000000000004">
      <c r="A16" s="1">
        <v>6071</v>
      </c>
      <c r="B16" s="1" t="s">
        <v>754</v>
      </c>
      <c r="C16" s="1" t="s">
        <v>651</v>
      </c>
      <c r="D16" s="10" t="s">
        <v>632</v>
      </c>
      <c r="E16" s="10" t="s">
        <v>633</v>
      </c>
      <c r="F16" s="6" t="s">
        <v>730</v>
      </c>
      <c r="G16" s="10" t="s">
        <v>629</v>
      </c>
      <c r="H16" s="3">
        <v>6071</v>
      </c>
    </row>
    <row r="17" spans="1:8" x14ac:dyDescent="0.55000000000000004">
      <c r="A17" s="1">
        <v>6081</v>
      </c>
      <c r="B17" s="1" t="s">
        <v>753</v>
      </c>
      <c r="C17" s="1" t="s">
        <v>640</v>
      </c>
      <c r="D17" s="10" t="s">
        <v>634</v>
      </c>
      <c r="E17" s="10" t="s">
        <v>635</v>
      </c>
      <c r="F17" s="6" t="s">
        <v>730</v>
      </c>
      <c r="G17" s="10" t="s">
        <v>629</v>
      </c>
      <c r="H17" s="3">
        <v>6081</v>
      </c>
    </row>
    <row r="18" spans="1:8" x14ac:dyDescent="0.55000000000000004">
      <c r="A18" s="7">
        <v>6101</v>
      </c>
      <c r="B18" s="7" t="s">
        <v>754</v>
      </c>
      <c r="C18" s="7" t="s">
        <v>651</v>
      </c>
      <c r="D18" s="9" t="s">
        <v>636</v>
      </c>
      <c r="E18" s="9" t="s">
        <v>637</v>
      </c>
      <c r="F18" s="8" t="s">
        <v>730</v>
      </c>
      <c r="G18" s="9" t="s">
        <v>638</v>
      </c>
      <c r="H18" s="11">
        <v>6101</v>
      </c>
    </row>
    <row r="19" spans="1:8" x14ac:dyDescent="0.55000000000000004">
      <c r="A19" s="1">
        <v>6971</v>
      </c>
      <c r="B19" s="1" t="s">
        <v>763</v>
      </c>
      <c r="C19" s="1" t="s">
        <v>712</v>
      </c>
      <c r="D19" s="10" t="s">
        <v>716</v>
      </c>
      <c r="E19" s="10" t="s">
        <v>717</v>
      </c>
      <c r="F19" s="6" t="s">
        <v>730</v>
      </c>
      <c r="G19" s="3" t="s">
        <v>720</v>
      </c>
      <c r="H19" s="3">
        <v>6971</v>
      </c>
    </row>
    <row r="20" spans="1:8" x14ac:dyDescent="0.55000000000000004">
      <c r="A20" s="1">
        <v>7011</v>
      </c>
      <c r="B20" s="1" t="s">
        <v>755</v>
      </c>
      <c r="C20" s="1" t="s">
        <v>712</v>
      </c>
      <c r="D20" s="10" t="s">
        <v>718</v>
      </c>
      <c r="E20" s="10" t="s">
        <v>719</v>
      </c>
      <c r="F20" s="6" t="s">
        <v>730</v>
      </c>
      <c r="G20" s="3" t="s">
        <v>721</v>
      </c>
      <c r="H20" s="3">
        <v>7011</v>
      </c>
    </row>
    <row r="22" spans="1:8" x14ac:dyDescent="0.55000000000000004">
      <c r="A22" s="54"/>
      <c r="B22" s="54" t="s">
        <v>1325</v>
      </c>
      <c r="C22" s="54"/>
      <c r="D22" s="54"/>
      <c r="E22" s="54"/>
      <c r="F22" s="54"/>
      <c r="G22" s="54"/>
      <c r="H22" s="54"/>
    </row>
    <row r="23" spans="1:8" x14ac:dyDescent="0.55000000000000004">
      <c r="A23">
        <v>12</v>
      </c>
      <c r="B23" t="s">
        <v>1270</v>
      </c>
      <c r="D23">
        <v>40.622163999999998</v>
      </c>
      <c r="E23">
        <v>141.210408</v>
      </c>
    </row>
    <row r="24" spans="1:8" x14ac:dyDescent="0.55000000000000004">
      <c r="B24" t="s">
        <v>1309</v>
      </c>
    </row>
    <row r="25" spans="1:8" x14ac:dyDescent="0.55000000000000004">
      <c r="A25">
        <v>11</v>
      </c>
      <c r="B25" t="s">
        <v>1270</v>
      </c>
      <c r="D25">
        <v>40.622204000000004</v>
      </c>
      <c r="E25">
        <v>141.21071900000001</v>
      </c>
    </row>
    <row r="26" spans="1:8" x14ac:dyDescent="0.55000000000000004">
      <c r="A26" s="54"/>
      <c r="B26" s="54" t="s">
        <v>1326</v>
      </c>
      <c r="C26" s="54"/>
      <c r="D26" s="54"/>
      <c r="E26" s="54"/>
      <c r="F26" s="54"/>
      <c r="G26" s="54"/>
      <c r="H26" s="54"/>
    </row>
    <row r="27" spans="1:8" x14ac:dyDescent="0.55000000000000004">
      <c r="A27">
        <v>1991</v>
      </c>
      <c r="B27" t="s">
        <v>1311</v>
      </c>
      <c r="D27">
        <v>40.613543999999997</v>
      </c>
      <c r="E27">
        <v>141.20923199999999</v>
      </c>
    </row>
    <row r="28" spans="1:8" x14ac:dyDescent="0.55000000000000004">
      <c r="A28">
        <v>2001</v>
      </c>
      <c r="B28" t="s">
        <v>1319</v>
      </c>
      <c r="D28">
        <v>40.612831</v>
      </c>
      <c r="E28">
        <v>141.20756800000001</v>
      </c>
    </row>
    <row r="29" spans="1:8" x14ac:dyDescent="0.55000000000000004">
      <c r="A29">
        <v>2011</v>
      </c>
      <c r="B29" t="s">
        <v>1312</v>
      </c>
      <c r="D29">
        <v>40.611758999999999</v>
      </c>
      <c r="E29">
        <v>141.20442800000001</v>
      </c>
    </row>
    <row r="30" spans="1:8" x14ac:dyDescent="0.55000000000000004">
      <c r="A30">
        <v>2002</v>
      </c>
      <c r="B30" t="s">
        <v>1320</v>
      </c>
      <c r="D30">
        <v>40.612893999999997</v>
      </c>
      <c r="E30">
        <v>141.20745500000001</v>
      </c>
    </row>
    <row r="31" spans="1:8" x14ac:dyDescent="0.55000000000000004">
      <c r="A31">
        <v>1992</v>
      </c>
      <c r="B31" t="s">
        <v>1311</v>
      </c>
      <c r="D31">
        <v>40.613737</v>
      </c>
      <c r="E31">
        <v>141.20925199999999</v>
      </c>
    </row>
  </sheetData>
  <phoneticPr fontId="3"/>
  <conditionalFormatting sqref="D2:F2">
    <cfRule type="duplicateValues" dxfId="107" priority="11"/>
  </conditionalFormatting>
  <conditionalFormatting sqref="B3:B20">
    <cfRule type="duplicateValues" dxfId="106" priority="8"/>
  </conditionalFormatting>
  <conditionalFormatting sqref="D3:E8">
    <cfRule type="duplicateValues" dxfId="105" priority="9"/>
  </conditionalFormatting>
  <conditionalFormatting sqref="D9:E10">
    <cfRule type="duplicateValues" dxfId="104" priority="7"/>
  </conditionalFormatting>
  <conditionalFormatting sqref="D11:E11">
    <cfRule type="duplicateValues" dxfId="103" priority="6"/>
  </conditionalFormatting>
  <conditionalFormatting sqref="D12:E12">
    <cfRule type="duplicateValues" dxfId="102" priority="5"/>
  </conditionalFormatting>
  <conditionalFormatting sqref="D13:E13">
    <cfRule type="duplicateValues" dxfId="101" priority="4"/>
  </conditionalFormatting>
  <conditionalFormatting sqref="D14:E18">
    <cfRule type="duplicateValues" dxfId="100" priority="3"/>
  </conditionalFormatting>
  <conditionalFormatting sqref="D19:E19">
    <cfRule type="duplicateValues" dxfId="99" priority="2"/>
  </conditionalFormatting>
  <conditionalFormatting sqref="D20:E20">
    <cfRule type="duplicateValues" dxfId="98" priority="1"/>
  </conditionalFormatting>
  <dataValidations count="2">
    <dataValidation imeMode="off" allowBlank="1" showInputMessage="1" showErrorMessage="1" sqref="D3:E5 A3:A8 D9:E20 H8" xr:uid="{0198435C-DB57-4420-B9FD-365FBFAF72D4}"/>
    <dataValidation imeMode="hiragana" allowBlank="1" showInputMessage="1" showErrorMessage="1" sqref="D9:F20 B3:F5 C6:F8 G7:G8 H6" xr:uid="{EB38574B-23DC-4249-A474-120819D918DC}"/>
  </dataValidation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8B27-159E-4A2E-A06F-D929291DD213}">
  <sheetPr codeName="Sheet4"/>
  <dimension ref="A1:P83"/>
  <sheetViews>
    <sheetView zoomScale="70" zoomScaleNormal="70" workbookViewId="0">
      <pane ySplit="1" topLeftCell="A47" activePane="bottomLeft" state="frozen"/>
      <selection pane="bottomLeft" activeCell="I88" sqref="I88"/>
    </sheetView>
    <sheetView workbookViewId="1"/>
  </sheetViews>
  <sheetFormatPr defaultRowHeight="18" x14ac:dyDescent="0.55000000000000004"/>
  <cols>
    <col min="1" max="1" width="6.5" style="45" customWidth="1"/>
    <col min="2" max="2" width="21.25" style="45" customWidth="1"/>
    <col min="3" max="4" width="10.08203125" style="45" customWidth="1"/>
    <col min="5" max="5" width="26.9140625" style="45" customWidth="1"/>
    <col min="6" max="6" width="5.25" style="45" customWidth="1"/>
    <col min="7" max="7" width="8.5" style="45" customWidth="1"/>
    <col min="8" max="8" width="18" style="93" customWidth="1"/>
    <col min="9" max="9" width="8.6640625" style="45"/>
    <col min="10" max="10" width="21.25" style="45" customWidth="1"/>
    <col min="11" max="12" width="10.08203125" style="45" customWidth="1"/>
    <col min="13" max="13" width="26.9140625" style="45" customWidth="1"/>
    <col min="14" max="14" width="5.25" style="45" customWidth="1"/>
    <col min="15" max="15" width="8.5" style="45" customWidth="1"/>
    <col min="16" max="16" width="18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H2" s="92"/>
    </row>
    <row r="3" spans="1:16" x14ac:dyDescent="0.55000000000000004">
      <c r="A3" s="45">
        <f t="array" ref="A3">INDEX(停留所!$A:$A,MATCH($B3&amp;$C3&amp;$D3,停留所!$B:$B&amp;停留所!$F:$F&amp;停留所!$E:$E,0))</f>
        <v>11</v>
      </c>
      <c r="B3" s="45" t="s">
        <v>1240</v>
      </c>
      <c r="C3" s="45">
        <f t="array" ref="C3">INDEX(停留所!$F:$F,MATCH(B3&amp;E3,停留所!$B:$B&amp;停留所!$H:$H,0))</f>
        <v>40.622204000000004</v>
      </c>
      <c r="D3" s="45">
        <f t="array" ref="D3">INDEX(停留所!$E:$E,MATCH(B3&amp;E3,停留所!$B:$B&amp;停留所!$H:$H,0))</f>
        <v>141.21071900000001</v>
      </c>
      <c r="E3" s="45" t="s">
        <v>280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INDEX(停留所!$A:$A,MATCH(J3&amp;K3&amp;L3,停留所!$B:$B&amp;停留所!$F:$F&amp;停留所!$E:$E,0))</f>
        <v>791</v>
      </c>
      <c r="J3" s="45" t="s">
        <v>1256</v>
      </c>
      <c r="K3" s="45">
        <f t="array" ref="K3">INDEX(停留所!$F:$F,MATCH(J3&amp;M3,停留所!$B:$B&amp;停留所!$G:$G,0))</f>
        <v>40.494230999999999</v>
      </c>
      <c r="L3" s="45">
        <f t="array" ref="L3">INDEX(停留所!$E:$E,MATCH(J3&amp;M3,停留所!$B:$B&amp;停留所!$G:$G,0))</f>
        <v>141.51280499999999</v>
      </c>
      <c r="M3" s="28" t="s">
        <v>1257</v>
      </c>
      <c r="N3" s="45" t="str">
        <f t="array" ref="N3">INDEX(停留所!$D:$D,MATCH(J3&amp;K3&amp;L3,停留所!$B:$B&amp;停留所!$F:$F&amp;停留所!$E:$E,0))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1261</v>
      </c>
    </row>
    <row r="4" spans="1:16" x14ac:dyDescent="0.55000000000000004">
      <c r="A4" s="45">
        <f t="array" ref="A4">INDEX(停留所!$A:$A,MATCH($B4&amp;$C4&amp;$D4,停留所!$B:$B&amp;停留所!$F:$F&amp;停留所!$E:$E,0))</f>
        <v>21</v>
      </c>
      <c r="B4" s="45" t="s">
        <v>3</v>
      </c>
      <c r="C4" s="45">
        <f t="array" ref="C4">INDEX(停留所!$F:$F,MATCH(B4&amp;E4,停留所!$B:$B&amp;停留所!$H:$H,0))</f>
        <v>40.620359999999998</v>
      </c>
      <c r="D4" s="45">
        <f t="array" ref="D4">INDEX(停留所!$E:$E,MATCH(B4&amp;E4,停留所!$B:$B&amp;停留所!$H:$H,0))</f>
        <v>141.20932099999999</v>
      </c>
      <c r="E4" s="45" t="s">
        <v>280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INDEX(停留所!$A:$A,MATCH(J4&amp;K4&amp;L4,停留所!$B:$B&amp;停留所!$F:$F&amp;停留所!$E:$E,0))</f>
        <v>782</v>
      </c>
      <c r="J4" s="45" t="s">
        <v>1226</v>
      </c>
      <c r="K4" s="45">
        <f t="array" ref="K4">INDEX(停留所!$F:$F,MATCH(J4&amp;M4,停留所!$B:$B&amp;停留所!$G:$G,0))</f>
        <v>40.524599000000002</v>
      </c>
      <c r="L4" s="45">
        <f t="array" ref="L4">INDEX(停留所!$E:$E,MATCH(J4&amp;M4,停留所!$B:$B&amp;停留所!$G:$G,0))</f>
        <v>141.51334199999999</v>
      </c>
      <c r="M4" s="28" t="s">
        <v>1263</v>
      </c>
      <c r="N4" s="45" t="str">
        <f t="array" ref="N4">INDEX(停留所!$D:$D,MATCH(J4&amp;K4&amp;L4,停留所!$B:$B&amp;停留所!$F:$F&amp;停留所!$E:$E,0))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31</v>
      </c>
      <c r="B5" s="45" t="s">
        <v>5</v>
      </c>
      <c r="C5" s="45">
        <f t="array" ref="C5">INDEX(停留所!$F:$F,MATCH(B5&amp;E5,停留所!$B:$B&amp;停留所!$H:$H,0))</f>
        <v>40.618156999999997</v>
      </c>
      <c r="D5" s="45">
        <f t="array" ref="D5">INDEX(停留所!$E:$E,MATCH(B5&amp;E5,停留所!$B:$B&amp;停留所!$H:$H,0))</f>
        <v>141.21095600000001</v>
      </c>
      <c r="E5" s="45" t="s">
        <v>280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INDEX(停留所!$A:$A,MATCH(J5&amp;K5&amp;L5,停留所!$B:$B&amp;停留所!$F:$F&amp;停留所!$E:$E,0))</f>
        <v>772</v>
      </c>
      <c r="J5" s="45" t="s">
        <v>62</v>
      </c>
      <c r="K5" s="45">
        <f t="array" ref="K5">INDEX(停留所!$F:$F,MATCH(J5&amp;M5,停留所!$B:$B&amp;停留所!$G:$G,0))</f>
        <v>40.521068999999997</v>
      </c>
      <c r="L5" s="45">
        <f t="array" ref="L5">INDEX(停留所!$E:$E,MATCH(J5&amp;M5,停留所!$B:$B&amp;停留所!$G:$G,0))</f>
        <v>141.50296700000001</v>
      </c>
      <c r="M5" s="28" t="s">
        <v>1263</v>
      </c>
      <c r="N5" s="45" t="str">
        <f t="array" ref="N5">INDEX(停留所!$D:$D,MATCH(J5&amp;K5&amp;L5,停留所!$B:$B&amp;停留所!$F:$F&amp;停留所!$E:$E,0))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41</v>
      </c>
      <c r="B6" s="45" t="s">
        <v>6</v>
      </c>
      <c r="C6" s="45">
        <f t="array" ref="C6">INDEX(停留所!$F:$F,MATCH(B6&amp;E6,停留所!$B:$B&amp;停留所!$H:$H,0))</f>
        <v>40.616163</v>
      </c>
      <c r="D6" s="45">
        <f t="array" ref="D6">INDEX(停留所!$E:$E,MATCH(B6&amp;E6,停留所!$B:$B&amp;停留所!$H:$H,0))</f>
        <v>141.21253899999999</v>
      </c>
      <c r="E6" s="45" t="s">
        <v>280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INDEX(停留所!$A:$A,MATCH(J6&amp;K6&amp;L6,停留所!$B:$B&amp;停留所!$F:$F&amp;停留所!$E:$E,0))</f>
        <v>762</v>
      </c>
      <c r="J6" s="45" t="s">
        <v>1266</v>
      </c>
      <c r="K6" s="45">
        <f t="array" ref="K6">INDEX(停留所!$F:$F,MATCH(J6&amp;M6,停留所!$B:$B&amp;停留所!$G:$G,0))</f>
        <v>40.517192999999999</v>
      </c>
      <c r="L6" s="45">
        <f t="array" ref="L6">INDEX(停留所!$E:$E,MATCH(J6&amp;M6,停留所!$B:$B&amp;停留所!$G:$G,0))</f>
        <v>141.505762</v>
      </c>
      <c r="M6" s="28" t="s">
        <v>1263</v>
      </c>
      <c r="N6" s="45" t="str">
        <f t="array" ref="N6">INDEX(停留所!$D:$D,MATCH(J6&amp;K6&amp;L6,停留所!$B:$B&amp;停留所!$F:$F&amp;停留所!$E:$E,0))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51</v>
      </c>
      <c r="B7" s="45" t="s">
        <v>7</v>
      </c>
      <c r="C7" s="45">
        <f t="array" ref="C7">INDEX(停留所!$F:$F,MATCH(B7&amp;E7,停留所!$B:$B&amp;停留所!$H:$H,0))</f>
        <v>40.613311000000003</v>
      </c>
      <c r="D7" s="45">
        <f t="array" ref="D7">INDEX(停留所!$E:$E,MATCH(B7&amp;E7,停留所!$B:$B&amp;停留所!$H:$H,0))</f>
        <v>141.21475599999999</v>
      </c>
      <c r="E7" s="45" t="s">
        <v>280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INDEX(停留所!$A:$A,MATCH(J7&amp;K7&amp;L7,停留所!$B:$B&amp;停留所!$F:$F&amp;停留所!$E:$E,0))</f>
        <v>801</v>
      </c>
      <c r="J7" s="45" t="s">
        <v>1227</v>
      </c>
      <c r="K7" s="45">
        <f t="array" ref="K7">INDEX(停留所!$F:$F,MATCH(J7&amp;M7,停留所!$B:$B&amp;停留所!$G:$G,0))</f>
        <v>40.516336000000003</v>
      </c>
      <c r="L7" s="45">
        <f t="array" ref="L7">INDEX(停留所!$E:$E,MATCH(J7&amp;M7,停留所!$B:$B&amp;停留所!$G:$G,0))</f>
        <v>141.505574</v>
      </c>
      <c r="M7" s="28" t="s">
        <v>1263</v>
      </c>
      <c r="N7" s="45" t="str">
        <f t="array" ref="N7">INDEX(停留所!$D:$D,MATCH(J7&amp;K7&amp;L7,停留所!$B:$B&amp;停留所!$F:$F&amp;停留所!$E:$E,0))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61</v>
      </c>
      <c r="B8" s="45" t="s">
        <v>8</v>
      </c>
      <c r="C8" s="45">
        <f t="array" ref="C8">INDEX(停留所!$F:$F,MATCH(B8&amp;E8,停留所!$B:$B&amp;停留所!$H:$H,0))</f>
        <v>40.612495000000003</v>
      </c>
      <c r="D8" s="45">
        <f t="array" ref="D8">INDEX(停留所!$E:$E,MATCH(B8&amp;E8,停留所!$B:$B&amp;停留所!$H:$H,0))</f>
        <v>141.21539899999999</v>
      </c>
      <c r="E8" s="45" t="s">
        <v>280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INDEX(停留所!$A:$A,MATCH(J8&amp;K8&amp;L8,停留所!$B:$B&amp;停留所!$F:$F&amp;停留所!$E:$E,0))</f>
        <v>811</v>
      </c>
      <c r="J8" s="45" t="s">
        <v>1267</v>
      </c>
      <c r="K8" s="45">
        <f t="array" ref="K8">INDEX(停留所!$F:$F,MATCH(J8&amp;M8,停留所!$B:$B&amp;停留所!$G:$G,0))</f>
        <v>40.515756000000003</v>
      </c>
      <c r="L8" s="45">
        <f t="array" ref="L8">INDEX(停留所!$E:$E,MATCH(J8&amp;M8,停留所!$B:$B&amp;停留所!$G:$G,0))</f>
        <v>141.50393800000001</v>
      </c>
      <c r="M8" s="28" t="s">
        <v>1263</v>
      </c>
      <c r="N8" s="45" t="str">
        <f t="array" ref="N8">INDEX(停留所!$D:$D,MATCH(J8&amp;K8&amp;L8,停留所!$B:$B&amp;停留所!$F:$F&amp;停留所!$E:$E,0))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71</v>
      </c>
      <c r="B9" s="45" t="s">
        <v>9</v>
      </c>
      <c r="C9" s="45">
        <f t="array" ref="C9">INDEX(停留所!$F:$F,MATCH(B9&amp;E9,停留所!$B:$B&amp;停留所!$H:$H,0))</f>
        <v>40.610562999999999</v>
      </c>
      <c r="D9" s="45">
        <f t="array" ref="D9">INDEX(停留所!$E:$E,MATCH(B9&amp;E9,停留所!$B:$B&amp;停留所!$H:$H,0))</f>
        <v>141.21688800000001</v>
      </c>
      <c r="E9" s="45" t="s">
        <v>280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INDEX(停留所!$A:$A,MATCH(J9&amp;K9&amp;L9,停留所!$B:$B&amp;停留所!$F:$F&amp;停留所!$E:$E,0))</f>
        <v>821</v>
      </c>
      <c r="J9" s="45" t="s">
        <v>1228</v>
      </c>
      <c r="K9" s="45">
        <f t="array" ref="K9">INDEX(停留所!$F:$F,MATCH(J9&amp;M9,停留所!$B:$B&amp;停留所!$G:$G,0))</f>
        <v>40.514026000000001</v>
      </c>
      <c r="L9" s="45">
        <f t="array" ref="L9">INDEX(停留所!$E:$E,MATCH(J9&amp;M9,停留所!$B:$B&amp;停留所!$G:$G,0))</f>
        <v>141.50056900000001</v>
      </c>
      <c r="M9" s="28" t="s">
        <v>1263</v>
      </c>
      <c r="N9" s="45" t="str">
        <f t="array" ref="N9">INDEX(停留所!$D:$D,MATCH(J9&amp;K9&amp;L9,停留所!$B:$B&amp;停留所!$F:$F&amp;停留所!$E:$E,0))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81</v>
      </c>
      <c r="B10" s="45" t="s">
        <v>10</v>
      </c>
      <c r="C10" s="45">
        <f t="array" ref="C10">INDEX(停留所!$F:$F,MATCH(B10&amp;E10,停留所!$B:$B&amp;停留所!$G:$G,0))</f>
        <v>40.612170999999996</v>
      </c>
      <c r="D10" s="45">
        <f t="array" ref="D10">INDEX(停留所!$E:$E,MATCH(B10&amp;E10,停留所!$B:$B&amp;停留所!$G:$G,0))</f>
        <v>141.22130899999999</v>
      </c>
      <c r="E10" s="28" t="s">
        <v>1258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INDEX(停留所!$A:$A,MATCH(J10&amp;K10&amp;L10,停留所!$B:$B&amp;停留所!$F:$F&amp;停留所!$E:$E,0))</f>
        <v>831</v>
      </c>
      <c r="J10" s="45" t="s">
        <v>1229</v>
      </c>
      <c r="K10" s="45">
        <f t="array" ref="K10">INDEX(停留所!$F:$F,MATCH(J10&amp;M10,停留所!$B:$B&amp;停留所!$G:$G,0))</f>
        <v>40.511629999999997</v>
      </c>
      <c r="L10" s="45">
        <f t="array" ref="L10">INDEX(停留所!$E:$E,MATCH(J10&amp;M10,停留所!$B:$B&amp;停留所!$G:$G,0))</f>
        <v>141.49628799999999</v>
      </c>
      <c r="M10" s="28" t="s">
        <v>1263</v>
      </c>
      <c r="N10" s="45" t="str">
        <f t="array" ref="N10">INDEX(停留所!$D:$D,MATCH(J10&amp;K10&amp;L10,停留所!$B:$B&amp;停留所!$F:$F&amp;停留所!$E:$E,0))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91</v>
      </c>
      <c r="B11" s="45" t="s">
        <v>11</v>
      </c>
      <c r="C11" s="45">
        <f t="array" ref="C11">INDEX(停留所!$F:$F,MATCH(B11&amp;E11,停留所!$B:$B&amp;停留所!$G:$G,0))</f>
        <v>40.614125999999999</v>
      </c>
      <c r="D11" s="45">
        <f t="array" ref="D11">INDEX(停留所!$E:$E,MATCH(B11&amp;E11,停留所!$B:$B&amp;停留所!$G:$G,0))</f>
        <v>141.23033899999999</v>
      </c>
      <c r="E11" s="28" t="s">
        <v>1258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INDEX(停留所!$A:$A,MATCH(J11&amp;K11&amp;L11,停留所!$B:$B&amp;停留所!$F:$F&amp;停留所!$E:$E,0))</f>
        <v>841</v>
      </c>
      <c r="J11" s="45" t="s">
        <v>1230</v>
      </c>
      <c r="K11" s="45">
        <f t="array" ref="K11">INDEX(停留所!$F:$F,MATCH(J11&amp;M11,停留所!$B:$B&amp;停留所!$G:$G,0))</f>
        <v>40.509002000000002</v>
      </c>
      <c r="L11" s="45">
        <f t="array" ref="L11">INDEX(停留所!$E:$E,MATCH(J11&amp;M11,停留所!$B:$B&amp;停留所!$G:$G,0))</f>
        <v>141.491578</v>
      </c>
      <c r="M11" s="28" t="s">
        <v>1263</v>
      </c>
      <c r="N11" s="45" t="str">
        <f t="array" ref="N11">INDEX(停留所!$D:$D,MATCH(J11&amp;K11&amp;L11,停留所!$B:$B&amp;停留所!$F:$F&amp;停留所!$E:$E,0))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101</v>
      </c>
      <c r="B12" s="45" t="s">
        <v>12</v>
      </c>
      <c r="C12" s="45">
        <f t="array" ref="C12">INDEX(停留所!$F:$F,MATCH(B12&amp;E12,停留所!$B:$B&amp;停留所!$J:$J,0))</f>
        <v>40.613999999999997</v>
      </c>
      <c r="D12" s="45">
        <f t="array" ref="D12">INDEX(停留所!$E:$E,MATCH(B12&amp;E12,停留所!$B:$B&amp;停留所!$J:$J,0))</f>
        <v>141.238089</v>
      </c>
      <c r="E12" s="45" t="s">
        <v>282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INDEX(停留所!$A:$A,MATCH(J12&amp;K12&amp;L12,停留所!$B:$B&amp;停留所!$F:$F&amp;停留所!$E:$E,0))</f>
        <v>851</v>
      </c>
      <c r="J12" s="45" t="s">
        <v>1231</v>
      </c>
      <c r="K12" s="45">
        <f t="array" ref="K12">INDEX(停留所!$F:$F,MATCH(J12&amp;M12,停留所!$B:$B&amp;停留所!$G:$G,0))</f>
        <v>40.507888000000001</v>
      </c>
      <c r="L12" s="45">
        <f t="array" ref="L12">INDEX(停留所!$E:$E,MATCH(J12&amp;M12,停留所!$B:$B&amp;停留所!$G:$G,0))</f>
        <v>141.48954000000001</v>
      </c>
      <c r="M12" s="28" t="s">
        <v>1263</v>
      </c>
      <c r="N12" s="45" t="str">
        <f t="array" ref="N12">INDEX(停留所!$D:$D,MATCH(J12&amp;K12&amp;L12,停留所!$B:$B&amp;停留所!$F:$F&amp;停留所!$E:$E,0))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111</v>
      </c>
      <c r="B13" s="45" t="s">
        <v>1241</v>
      </c>
      <c r="C13" s="45">
        <f t="array" ref="C13">INDEX(停留所!$F:$F,MATCH(B13&amp;E13,停留所!$B:$B&amp;停留所!$J:$J,0))</f>
        <v>40.613961000000003</v>
      </c>
      <c r="D13" s="45">
        <f t="array" ref="D13">INDEX(停留所!$E:$E,MATCH(B13&amp;E13,停留所!$B:$B&amp;停留所!$J:$J,0))</f>
        <v>141.24237199999999</v>
      </c>
      <c r="E13" s="45" t="s">
        <v>282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INDEX(停留所!$A:$A,MATCH(J13&amp;K13&amp;L13,停留所!$B:$B&amp;停留所!$F:$F&amp;停留所!$E:$E,0))</f>
        <v>682</v>
      </c>
      <c r="J13" s="45" t="s">
        <v>58</v>
      </c>
      <c r="K13" s="45">
        <f t="array" ref="K13">INDEX(停留所!$F:$F,MATCH(J13&amp;M13,停留所!$B:$B&amp;停留所!$G:$G,0))</f>
        <v>40.505723000000003</v>
      </c>
      <c r="L13" s="45">
        <f t="array" ref="L13">INDEX(停留所!$E:$E,MATCH(J13&amp;M13,停留所!$B:$B&amp;停留所!$G:$G,0))</f>
        <v>141.48205100000001</v>
      </c>
      <c r="M13" s="28" t="s">
        <v>1263</v>
      </c>
      <c r="N13" s="45" t="str">
        <f t="array" ref="N13">INDEX(停留所!$D:$D,MATCH(J13&amp;K13&amp;L13,停留所!$B:$B&amp;停留所!$F:$F&amp;停留所!$E:$E,0))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121</v>
      </c>
      <c r="B14" s="45" t="s">
        <v>13</v>
      </c>
      <c r="C14" s="45">
        <f t="array" ref="C14">INDEX(停留所!$F:$F,MATCH(B14&amp;E14,停留所!$B:$B&amp;停留所!$J:$J,0))</f>
        <v>40.613816999999997</v>
      </c>
      <c r="D14" s="45">
        <f t="array" ref="D14">INDEX(停留所!$E:$E,MATCH(B14&amp;E14,停留所!$B:$B&amp;停留所!$J:$J,0))</f>
        <v>141.24935300000001</v>
      </c>
      <c r="E14" s="45" t="s">
        <v>282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INDEX(停留所!$A:$A,MATCH(J14&amp;K14&amp;L14,停留所!$B:$B&amp;停留所!$F:$F&amp;停留所!$E:$E,0))</f>
        <v>672</v>
      </c>
      <c r="J14" s="45" t="s">
        <v>57</v>
      </c>
      <c r="K14" s="45">
        <f t="array" ref="K14">INDEX(停留所!$F:$F,MATCH(J14&amp;M14,停留所!$B:$B&amp;停留所!$G:$G,0))</f>
        <v>40.506779999999999</v>
      </c>
      <c r="L14" s="45">
        <f t="array" ref="L14">INDEX(停留所!$E:$E,MATCH(J14&amp;M14,停留所!$B:$B&amp;停留所!$G:$G,0))</f>
        <v>141.47997000000001</v>
      </c>
      <c r="M14" s="28" t="s">
        <v>1263</v>
      </c>
      <c r="N14" s="45" t="str">
        <f t="array" ref="N14">INDEX(停留所!$D:$D,MATCH(J14&amp;K14&amp;L14,停留所!$B:$B&amp;停留所!$F:$F&amp;停留所!$E:$E,0))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131</v>
      </c>
      <c r="B15" s="45" t="s">
        <v>14</v>
      </c>
      <c r="C15" s="45">
        <f t="array" ref="C15">INDEX(停留所!$F:$F,MATCH(B15&amp;E15,停留所!$B:$B&amp;停留所!$G:$G,0))</f>
        <v>40.612676999999998</v>
      </c>
      <c r="D15" s="45">
        <f t="array" ref="D15">INDEX(停留所!$E:$E,MATCH(B15&amp;E15,停留所!$B:$B&amp;停留所!$G:$G,0))</f>
        <v>141.258554</v>
      </c>
      <c r="E15" s="28" t="s">
        <v>1258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INDEX(停留所!$A:$A,MATCH(J15&amp;K15&amp;L15,停留所!$B:$B&amp;停留所!$F:$F&amp;停留所!$E:$E,0))</f>
        <v>662</v>
      </c>
      <c r="J15" s="45" t="s">
        <v>56</v>
      </c>
      <c r="K15" s="45">
        <f t="array" ref="K15">INDEX(停留所!$F:$F,MATCH(J15&amp;M15,停留所!$B:$B&amp;停留所!$G:$G,0))</f>
        <v>40.50909</v>
      </c>
      <c r="L15" s="45">
        <f t="array" ref="L15">INDEX(停留所!$E:$E,MATCH(J15&amp;M15,停留所!$B:$B&amp;停留所!$G:$G,0))</f>
        <v>141.47687999999999</v>
      </c>
      <c r="M15" s="28" t="s">
        <v>1263</v>
      </c>
      <c r="N15" s="45" t="str">
        <f t="array" ref="N15">INDEX(停留所!$D:$D,MATCH(J15&amp;K15&amp;L15,停留所!$B:$B&amp;停留所!$F:$F&amp;停留所!$E:$E,0))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141</v>
      </c>
      <c r="B16" s="45" t="s">
        <v>15</v>
      </c>
      <c r="C16" s="45">
        <f t="array" ref="C16">INDEX(停留所!$F:$F,MATCH(B16&amp;E16,停留所!$B:$B&amp;停留所!$G:$G,0))</f>
        <v>40.611922999999997</v>
      </c>
      <c r="D16" s="45">
        <f t="array" ref="D16">INDEX(停留所!$E:$E,MATCH(B16&amp;E16,停留所!$B:$B&amp;停留所!$G:$G,0))</f>
        <v>141.264409</v>
      </c>
      <c r="E16" s="28" t="s">
        <v>1258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INDEX(停留所!$A:$A,MATCH(J16&amp;K16&amp;L16,停留所!$B:$B&amp;停留所!$F:$F&amp;停留所!$E:$E,0))</f>
        <v>652</v>
      </c>
      <c r="J16" s="45" t="s">
        <v>55</v>
      </c>
      <c r="K16" s="45">
        <f t="array" ref="K16">INDEX(停留所!$F:$F,MATCH(J16&amp;M16,停留所!$B:$B&amp;停留所!$G:$G,0))</f>
        <v>40.510666000000001</v>
      </c>
      <c r="L16" s="45">
        <f t="array" ref="L16">INDEX(停留所!$E:$E,MATCH(J16&amp;M16,停留所!$B:$B&amp;停留所!$G:$G,0))</f>
        <v>141.47548499999999</v>
      </c>
      <c r="M16" s="28" t="s">
        <v>1263</v>
      </c>
      <c r="N16" s="45" t="str">
        <f t="array" ref="N16">INDEX(停留所!$D:$D,MATCH(J16&amp;K16&amp;L16,停留所!$B:$B&amp;停留所!$F:$F&amp;停留所!$E:$E,0))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 x14ac:dyDescent="0.55000000000000004">
      <c r="A17" s="45">
        <f t="array" ref="A17">INDEX(停留所!$A:$A,MATCH($B17&amp;$C17&amp;$D17,停留所!$B:$B&amp;停留所!$F:$F&amp;停留所!$E:$E,0))</f>
        <v>151</v>
      </c>
      <c r="B17" s="45" t="s">
        <v>16</v>
      </c>
      <c r="C17" s="45">
        <f t="array" ref="C17">INDEX(停留所!$F:$F,MATCH(B17&amp;E17,停留所!$B:$B&amp;停留所!$G:$G,0))</f>
        <v>40.610602</v>
      </c>
      <c r="D17" s="45">
        <f t="array" ref="D17">INDEX(停留所!$E:$E,MATCH(B17&amp;E17,停留所!$B:$B&amp;停留所!$G:$G,0))</f>
        <v>141.27472399999999</v>
      </c>
      <c r="E17" s="28" t="s">
        <v>1257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INDEX(停留所!$A:$A,MATCH(J17&amp;K17&amp;L17,停留所!$B:$B&amp;停留所!$F:$F&amp;停留所!$E:$E,0))</f>
        <v>642</v>
      </c>
      <c r="J17" s="45" t="s">
        <v>54</v>
      </c>
      <c r="K17" s="45">
        <f t="array" ref="K17">INDEX(停留所!$F:$F,MATCH(J17&amp;M17,停留所!$B:$B&amp;停留所!$G:$G,0))</f>
        <v>40.513297999999999</v>
      </c>
      <c r="L17" s="45">
        <f t="array" ref="L17">INDEX(停留所!$E:$E,MATCH(J17&amp;M17,停留所!$B:$B&amp;停留所!$G:$G,0))</f>
        <v>141.47334499999999</v>
      </c>
      <c r="M17" s="28" t="s">
        <v>1263</v>
      </c>
      <c r="N17" s="45" t="str">
        <f t="array" ref="N17">INDEX(停留所!$D:$D,MATCH(J17&amp;K17&amp;L17,停留所!$B:$B&amp;停留所!$F:$F&amp;停留所!$E:$E,0))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 x14ac:dyDescent="0.55000000000000004">
      <c r="A18" s="45">
        <f t="array" ref="A18">INDEX(停留所!$A:$A,MATCH($B18&amp;$C18&amp;$D18,停留所!$B:$B&amp;停留所!$F:$F&amp;停留所!$E:$E,0))</f>
        <v>161</v>
      </c>
      <c r="B18" s="45" t="s">
        <v>17</v>
      </c>
      <c r="C18" s="45">
        <f t="array" ref="C18">INDEX(停留所!$F:$F,MATCH(B18&amp;E18,停留所!$B:$B&amp;停留所!$G:$G,0))</f>
        <v>40.607785999999997</v>
      </c>
      <c r="D18" s="45">
        <f t="array" ref="D18">INDEX(停留所!$E:$E,MATCH(B18&amp;E18,停留所!$B:$B&amp;停留所!$G:$G,0))</f>
        <v>141.286574</v>
      </c>
      <c r="E18" s="28" t="s">
        <v>1257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94">
        <f t="array" ref="I18">INDEX(停留所!$A:$A,MATCH(J18&amp;K18&amp;L18,停留所!$B:$B&amp;停留所!$F:$F&amp;停留所!$E:$E,0))</f>
        <v>621</v>
      </c>
      <c r="J18" s="94" t="s">
        <v>53</v>
      </c>
      <c r="K18" s="94">
        <f t="array" ref="K18">INDEX(停留所!$F:$F,MATCH(J18&amp;M18,停留所!$B:$B&amp;停留所!$G:$G,0))</f>
        <v>40.517052</v>
      </c>
      <c r="L18" s="94">
        <f t="array" ref="L18">INDEX(停留所!$E:$E,MATCH(J18&amp;M18,停留所!$B:$B&amp;停留所!$G:$G,0))</f>
        <v>141.46768</v>
      </c>
      <c r="M18" s="44" t="s">
        <v>1264</v>
      </c>
      <c r="N18" s="94" t="str">
        <f t="array" ref="N18">INDEX(停留所!$D:$D,MATCH(J18&amp;K18&amp;L18,停留所!$B:$B&amp;停留所!$F:$F&amp;停留所!$E:$E,0))</f>
        <v>1</v>
      </c>
      <c r="O18" s="94" t="str">
        <f>IF(COUNTIFS(停留所!$B:$B,J18,停留所!$F:$F,K18,停留所!$E:$E,L18)&gt;0,"同じデータあり","なし")</f>
        <v>同じデータあり</v>
      </c>
      <c r="P18" s="94"/>
    </row>
    <row r="19" spans="1:16" x14ac:dyDescent="0.55000000000000004">
      <c r="A19" s="45">
        <f t="array" ref="A19">INDEX(停留所!$A:$A,MATCH($B19&amp;$C19&amp;$D19,停留所!$B:$B&amp;停留所!$F:$F&amp;停留所!$E:$E,0))</f>
        <v>171</v>
      </c>
      <c r="B19" s="45" t="s">
        <v>1242</v>
      </c>
      <c r="C19" s="45">
        <f t="array" ref="C19">INDEX(停留所!$F:$F,MATCH(B19&amp;E19,停留所!$B:$B&amp;停留所!$G:$G,0))</f>
        <v>40.604221000000003</v>
      </c>
      <c r="D19" s="45">
        <f t="array" ref="D19">INDEX(停留所!$E:$E,MATCH(B19&amp;E19,停留所!$B:$B&amp;停留所!$G:$G,0))</f>
        <v>141.29516799999999</v>
      </c>
      <c r="E19" s="28" t="s">
        <v>1257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INDEX(停留所!$A:$A,MATCH(J19&amp;K19&amp;L19,停留所!$B:$B&amp;停留所!$F:$F&amp;停留所!$E:$E,0))</f>
        <v>632</v>
      </c>
      <c r="J19" s="45" t="s">
        <v>1232</v>
      </c>
      <c r="K19" s="45">
        <f t="array" ref="K19">INDEX(停留所!$F:$F,MATCH(J19&amp;M19,停留所!$B:$B&amp;停留所!$G:$G,0))</f>
        <v>40.508310999999999</v>
      </c>
      <c r="L19" s="45">
        <f t="array" ref="L19">INDEX(停留所!$E:$E,MATCH(J19&amp;M19,停留所!$B:$B&amp;停留所!$G:$G,0))</f>
        <v>141.431647</v>
      </c>
      <c r="M19" s="28" t="s">
        <v>1263</v>
      </c>
      <c r="N19" s="45" t="str">
        <f t="array" ref="N19">INDEX(停留所!$D:$D,MATCH(J19&amp;K19&amp;L19,停留所!$B:$B&amp;停留所!$F:$F&amp;停留所!$E:$E,0))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 x14ac:dyDescent="0.55000000000000004">
      <c r="A20" s="45">
        <f t="array" ref="A20">INDEX(停留所!$A:$A,MATCH($B20&amp;$C20&amp;$D20,停留所!$B:$B&amp;停留所!$F:$F&amp;停留所!$E:$E,0))</f>
        <v>181</v>
      </c>
      <c r="B20" s="45" t="s">
        <v>18</v>
      </c>
      <c r="C20" s="45">
        <f t="array" ref="C20">INDEX(停留所!$F:$F,MATCH(B20&amp;E20,停留所!$B:$B&amp;停留所!$G:$G,0))</f>
        <v>40.601756999999999</v>
      </c>
      <c r="D20" s="45">
        <f t="array" ref="D20">INDEX(停留所!$E:$E,MATCH(B20&amp;E20,停留所!$B:$B&amp;停留所!$G:$G,0))</f>
        <v>141.302829</v>
      </c>
      <c r="E20" s="28" t="s">
        <v>1257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94">
        <f t="array" ref="I20">INDEX(停留所!$A:$A,MATCH(J20&amp;K20&amp;L20,停留所!$B:$B&amp;停留所!$F:$F&amp;停留所!$E:$E,0))</f>
        <v>622</v>
      </c>
      <c r="J20" s="94" t="s">
        <v>53</v>
      </c>
      <c r="K20" s="94">
        <f t="array" ref="K20">INDEX(停留所!$F:$F,MATCH(J20&amp;M20,停留所!$B:$B&amp;停留所!$G:$G,0))</f>
        <v>40.516755000000003</v>
      </c>
      <c r="L20" s="94">
        <f t="array" ref="L20">INDEX(停留所!$E:$E,MATCH(J20&amp;M20,停留所!$B:$B&amp;停留所!$G:$G,0))</f>
        <v>141.465979</v>
      </c>
      <c r="M20" s="44" t="s">
        <v>1263</v>
      </c>
      <c r="N20" s="94" t="str">
        <f t="array" ref="N20">INDEX(停留所!$D:$D,MATCH(J20&amp;K20&amp;L20,停留所!$B:$B&amp;停留所!$F:$F&amp;停留所!$E:$E,0))</f>
        <v>2</v>
      </c>
      <c r="O20" s="94" t="str">
        <f>IF(COUNTIFS(停留所!$B:$B,J20,停留所!$F:$F,K20,停留所!$E:$E,L20)&gt;0,"同じデータあり","なし")</f>
        <v>同じデータあり</v>
      </c>
      <c r="P20" s="94"/>
    </row>
    <row r="21" spans="1:16" x14ac:dyDescent="0.55000000000000004">
      <c r="A21" s="45">
        <f t="array" ref="A21">INDEX(停留所!$A:$A,MATCH($B21&amp;$C21&amp;$D21,停留所!$B:$B&amp;停留所!$F:$F&amp;停留所!$E:$E,0))</f>
        <v>191</v>
      </c>
      <c r="B21" s="45" t="s">
        <v>19</v>
      </c>
      <c r="C21" s="45">
        <f t="array" ref="C21">INDEX(停留所!$F:$F,MATCH(B21&amp;E21,停留所!$B:$B&amp;停留所!$G:$G,0))</f>
        <v>40.600906000000002</v>
      </c>
      <c r="D21" s="45">
        <f t="array" ref="D21">INDEX(停留所!$E:$E,MATCH(B21&amp;E21,停留所!$B:$B&amp;停留所!$G:$G,0))</f>
        <v>141.309684</v>
      </c>
      <c r="E21" s="28" t="s">
        <v>1257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INDEX(停留所!$A:$A,MATCH(J21&amp;K21&amp;L21,停留所!$B:$B&amp;停留所!$F:$F&amp;停留所!$E:$E,0))</f>
        <v>612</v>
      </c>
      <c r="J21" s="45" t="s">
        <v>52</v>
      </c>
      <c r="K21" s="45">
        <f t="array" ref="K21">INDEX(停留所!$F:$F,MATCH(J21&amp;M21,停留所!$B:$B&amp;停留所!$G:$G,0))</f>
        <v>40.519578000000003</v>
      </c>
      <c r="L21" s="45">
        <f t="array" ref="L21">INDEX(停留所!$E:$E,MATCH(J21&amp;M21,停留所!$B:$B&amp;停留所!$G:$G,0))</f>
        <v>141.46714900000001</v>
      </c>
      <c r="M21" s="28" t="s">
        <v>1263</v>
      </c>
      <c r="N21" s="45" t="str">
        <f t="array" ref="N21">INDEX(停留所!$D:$D,MATCH(J21&amp;K21&amp;L21,停留所!$B:$B&amp;停留所!$F:$F&amp;停留所!$E:$E,0))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 x14ac:dyDescent="0.55000000000000004">
      <c r="A22" s="45">
        <f t="array" ref="A22">INDEX(停留所!$A:$A,MATCH($B22&amp;$C22&amp;$D22,停留所!$B:$B&amp;停留所!$F:$F&amp;停留所!$E:$E,0))</f>
        <v>201</v>
      </c>
      <c r="B22" s="45" t="s">
        <v>20</v>
      </c>
      <c r="C22" s="45">
        <f t="array" ref="C22">INDEX(停留所!$F:$F,MATCH(B22&amp;E22,停留所!$B:$B&amp;停留所!$G:$G,0))</f>
        <v>40.603949999999998</v>
      </c>
      <c r="D22" s="45">
        <f t="array" ref="D22">INDEX(停留所!$E:$E,MATCH(B22&amp;E22,停留所!$B:$B&amp;停留所!$G:$G,0))</f>
        <v>141.322586</v>
      </c>
      <c r="E22" s="28" t="s">
        <v>1257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INDEX(停留所!$A:$A,MATCH(J22&amp;K22&amp;L22,停留所!$B:$B&amp;停留所!$F:$F&amp;停留所!$E:$E,0))</f>
        <v>602</v>
      </c>
      <c r="J22" s="45" t="s">
        <v>51</v>
      </c>
      <c r="K22" s="45">
        <f t="array" ref="K22">INDEX(停留所!$F:$F,MATCH(J22&amp;M22,停留所!$B:$B&amp;停留所!$G:$G,0))</f>
        <v>40.524234</v>
      </c>
      <c r="L22" s="45">
        <f t="array" ref="L22">INDEX(停留所!$E:$E,MATCH(J22&amp;M22,停留所!$B:$B&amp;停留所!$G:$G,0))</f>
        <v>141.46636000000001</v>
      </c>
      <c r="M22" s="28" t="s">
        <v>1263</v>
      </c>
      <c r="N22" s="45" t="str">
        <f t="array" ref="N22">INDEX(停留所!$D:$D,MATCH(J22&amp;K22&amp;L22,停留所!$B:$B&amp;停留所!$F:$F&amp;停留所!$E:$E,0))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 x14ac:dyDescent="0.55000000000000004">
      <c r="A23" s="45">
        <f t="array" ref="A23">INDEX(停留所!$A:$A,MATCH($B23&amp;$C23&amp;$D23,停留所!$B:$B&amp;停留所!$F:$F&amp;停留所!$E:$E,0))</f>
        <v>211</v>
      </c>
      <c r="B23" s="45" t="s">
        <v>21</v>
      </c>
      <c r="C23" s="45">
        <f t="array" ref="C23">INDEX(停留所!$F:$F,MATCH(B23&amp;E23,停留所!$B:$B&amp;停留所!$G:$G,0))</f>
        <v>40.603844000000002</v>
      </c>
      <c r="D23" s="45">
        <f t="array" ref="D23">INDEX(停留所!$E:$E,MATCH(B23&amp;E23,停留所!$B:$B&amp;停留所!$G:$G,0))</f>
        <v>141.32581500000001</v>
      </c>
      <c r="E23" s="28" t="s">
        <v>1257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INDEX(停留所!$A:$A,MATCH(J23&amp;K23&amp;L23,停留所!$B:$B&amp;停留所!$F:$F&amp;停留所!$E:$E,0))</f>
        <v>592</v>
      </c>
      <c r="J23" s="45" t="s">
        <v>50</v>
      </c>
      <c r="K23" s="45">
        <f t="array" ref="K23">INDEX(停留所!$F:$F,MATCH(J23&amp;M23,停留所!$B:$B&amp;停留所!$G:$G,0))</f>
        <v>40.528525999999999</v>
      </c>
      <c r="L23" s="45">
        <f t="array" ref="L23">INDEX(停留所!$E:$E,MATCH(J23&amp;M23,停留所!$B:$B&amp;停留所!$G:$G,0))</f>
        <v>141.46636599999999</v>
      </c>
      <c r="M23" s="28" t="s">
        <v>1263</v>
      </c>
      <c r="N23" s="45" t="str">
        <f t="array" ref="N23">INDEX(停留所!$D:$D,MATCH(J23&amp;K23&amp;L23,停留所!$B:$B&amp;停留所!$F:$F&amp;停留所!$E:$E,0))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 x14ac:dyDescent="0.55000000000000004">
      <c r="A24" s="45">
        <f t="array" ref="A24">INDEX(停留所!$A:$A,MATCH($B24&amp;$C24&amp;$D24,停留所!$B:$B&amp;停留所!$F:$F&amp;停留所!$E:$E,0))</f>
        <v>221</v>
      </c>
      <c r="B24" s="45" t="s">
        <v>22</v>
      </c>
      <c r="C24" s="45">
        <f t="array" ref="C24">INDEX(停留所!$F:$F,MATCH(B24&amp;E24,停留所!$B:$B&amp;停留所!$G:$G,0))</f>
        <v>40.603734000000003</v>
      </c>
      <c r="D24" s="45">
        <f t="array" ref="D24">INDEX(停留所!$E:$E,MATCH(B24&amp;E24,停留所!$B:$B&amp;停留所!$G:$G,0))</f>
        <v>141.32906299999999</v>
      </c>
      <c r="E24" s="28" t="s">
        <v>1257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INDEX(停留所!$A:$A,MATCH(J24&amp;K24&amp;L24,停留所!$B:$B&amp;停留所!$F:$F&amp;停留所!$E:$E,0))</f>
        <v>582</v>
      </c>
      <c r="J24" s="45" t="s">
        <v>49</v>
      </c>
      <c r="K24" s="45">
        <f t="array" ref="K24">INDEX(停留所!$F:$F,MATCH(J24&amp;M24,停留所!$B:$B&amp;停留所!$G:$G,0))</f>
        <v>40.532662999999999</v>
      </c>
      <c r="L24" s="45">
        <f t="array" ref="L24">INDEX(停留所!$E:$E,MATCH(J24&amp;M24,停留所!$B:$B&amp;停留所!$G:$G,0))</f>
        <v>141.470823</v>
      </c>
      <c r="M24" s="28" t="s">
        <v>1263</v>
      </c>
      <c r="N24" s="45" t="str">
        <f t="array" ref="N24">INDEX(停留所!$D:$D,MATCH(J24&amp;K24&amp;L24,停留所!$B:$B&amp;停留所!$F:$F&amp;停留所!$E:$E,0))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231</v>
      </c>
      <c r="B25" s="45" t="s">
        <v>23</v>
      </c>
      <c r="C25" s="45">
        <f t="array" ref="C25">INDEX(停留所!$F:$F,MATCH(B25&amp;E25,停留所!$B:$B&amp;停留所!$G:$G,0))</f>
        <v>40.603943999999998</v>
      </c>
      <c r="D25" s="45">
        <f t="array" ref="D25">INDEX(停留所!$E:$E,MATCH(B25&amp;E25,停留所!$B:$B&amp;停留所!$G:$G,0))</f>
        <v>141.33892800000001</v>
      </c>
      <c r="E25" s="28" t="s">
        <v>1257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INDEX(停留所!$A:$A,MATCH(J25&amp;K25&amp;L25,停留所!$B:$B&amp;停留所!$F:$F&amp;停留所!$E:$E,0))</f>
        <v>572</v>
      </c>
      <c r="J25" s="45" t="s">
        <v>48</v>
      </c>
      <c r="K25" s="45">
        <f t="array" ref="K25">INDEX(停留所!$F:$F,MATCH(J25&amp;M25,停留所!$B:$B&amp;停留所!$G:$G,0))</f>
        <v>40.537872</v>
      </c>
      <c r="L25" s="45">
        <f t="array" ref="L25">INDEX(停留所!$E:$E,MATCH(J25&amp;M25,停留所!$B:$B&amp;停留所!$G:$G,0))</f>
        <v>141.46887599999999</v>
      </c>
      <c r="M25" s="28" t="s">
        <v>1263</v>
      </c>
      <c r="N25" s="45" t="str">
        <f t="array" ref="N25">INDEX(停留所!$D:$D,MATCH(J25&amp;K25&amp;L25,停留所!$B:$B&amp;停留所!$F:$F&amp;停留所!$E:$E,0))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241</v>
      </c>
      <c r="B26" s="45" t="s">
        <v>24</v>
      </c>
      <c r="C26" s="45">
        <f t="array" ref="C26">INDEX(停留所!$F:$F,MATCH(B26&amp;E26,停留所!$B:$B&amp;停留所!$G:$G,0))</f>
        <v>40.602449</v>
      </c>
      <c r="D26" s="45">
        <f t="array" ref="D26">INDEX(停留所!$E:$E,MATCH(B26&amp;E26,停留所!$B:$B&amp;停留所!$G:$G,0))</f>
        <v>141.34651400000001</v>
      </c>
      <c r="E26" s="28" t="s">
        <v>1257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INDEX(停留所!$A:$A,MATCH(J26&amp;K26&amp;L26,停留所!$B:$B&amp;停留所!$F:$F&amp;停留所!$E:$E,0))</f>
        <v>562</v>
      </c>
      <c r="J26" s="45" t="s">
        <v>1233</v>
      </c>
      <c r="K26" s="45">
        <f t="array" ref="K26">INDEX(停留所!$F:$F,MATCH(J26&amp;M26,停留所!$B:$B&amp;停留所!$G:$G,0))</f>
        <v>40.542256999999999</v>
      </c>
      <c r="L26" s="45">
        <f t="array" ref="L26">INDEX(停留所!$E:$E,MATCH(J26&amp;M26,停留所!$B:$B&amp;停留所!$G:$G,0))</f>
        <v>141.464654</v>
      </c>
      <c r="M26" s="28" t="s">
        <v>1263</v>
      </c>
      <c r="N26" s="45" t="str">
        <f t="array" ref="N26">INDEX(停留所!$D:$D,MATCH(J26&amp;K26&amp;L26,停留所!$B:$B&amp;停留所!$F:$F&amp;停留所!$E:$E,0))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45">
        <f t="array" ref="A27">INDEX(停留所!$A:$A,MATCH($B27&amp;$C27&amp;$D27,停留所!$B:$B&amp;停留所!$F:$F&amp;停留所!$E:$E,0))</f>
        <v>251</v>
      </c>
      <c r="B27" s="45" t="s">
        <v>25</v>
      </c>
      <c r="C27" s="45">
        <f t="array" ref="C27">INDEX(停留所!$F:$F,MATCH(B27&amp;E27,停留所!$B:$B&amp;停留所!$G:$G,0))</f>
        <v>40.603403</v>
      </c>
      <c r="D27" s="45">
        <f t="array" ref="D27">INDEX(停留所!$E:$E,MATCH(B27&amp;E27,停留所!$B:$B&amp;停留所!$G:$G,0))</f>
        <v>141.350854</v>
      </c>
      <c r="E27" s="28" t="s">
        <v>1257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INDEX(停留所!$A:$A,MATCH(J27&amp;K27&amp;L27,停留所!$B:$B&amp;停留所!$F:$F&amp;停留所!$E:$E,0))</f>
        <v>552</v>
      </c>
      <c r="J27" s="45" t="s">
        <v>47</v>
      </c>
      <c r="K27" s="45">
        <f t="array" ref="K27">INDEX(停留所!$F:$F,MATCH(J27&amp;M27,停留所!$B:$B&amp;停留所!$G:$G,0))</f>
        <v>40.543334000000002</v>
      </c>
      <c r="L27" s="45">
        <f t="array" ref="L27">INDEX(停留所!$E:$E,MATCH(J27&amp;M27,停留所!$B:$B&amp;停留所!$G:$G,0))</f>
        <v>141.46059299999999</v>
      </c>
      <c r="M27" s="28" t="s">
        <v>1263</v>
      </c>
      <c r="N27" s="45" t="str">
        <f t="array" ref="N27">INDEX(停留所!$D:$D,MATCH(J27&amp;K27&amp;L27,停留所!$B:$B&amp;停留所!$F:$F&amp;停留所!$E:$E,0))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 x14ac:dyDescent="0.55000000000000004">
      <c r="A28" s="45">
        <f t="array" ref="A28">INDEX(停留所!$A:$A,MATCH($B28&amp;$C28&amp;$D28,停留所!$B:$B&amp;停留所!$F:$F&amp;停留所!$E:$E,0))</f>
        <v>261</v>
      </c>
      <c r="B28" s="45" t="s">
        <v>26</v>
      </c>
      <c r="C28" s="45">
        <f t="array" ref="C28">INDEX(停留所!$F:$F,MATCH(B28&amp;E28,停留所!$B:$B&amp;停留所!$G:$G,0))</f>
        <v>40.605504000000003</v>
      </c>
      <c r="D28" s="45">
        <f t="array" ref="D28">INDEX(停留所!$E:$E,MATCH(B28&amp;E28,停留所!$B:$B&amp;停留所!$G:$G,0))</f>
        <v>141.35754700000001</v>
      </c>
      <c r="E28" s="28" t="s">
        <v>1257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INDEX(停留所!$A:$A,MATCH(J28&amp;K28&amp;L28,停留所!$B:$B&amp;停留所!$F:$F&amp;停留所!$E:$E,0))</f>
        <v>542</v>
      </c>
      <c r="J28" s="45" t="s">
        <v>46</v>
      </c>
      <c r="K28" s="45">
        <f t="array" ref="K28">INDEX(停留所!$F:$F,MATCH(J28&amp;M28,停留所!$B:$B&amp;停留所!$G:$G,0))</f>
        <v>40.543436</v>
      </c>
      <c r="L28" s="45">
        <f t="array" ref="L28">INDEX(停留所!$E:$E,MATCH(J28&amp;M28,停留所!$B:$B&amp;停留所!$G:$G,0))</f>
        <v>141.45549199999999</v>
      </c>
      <c r="M28" s="28" t="s">
        <v>1263</v>
      </c>
      <c r="N28" s="45" t="str">
        <f t="array" ref="N28">INDEX(停留所!$D:$D,MATCH(J28&amp;K28&amp;L28,停留所!$B:$B&amp;停留所!$F:$F&amp;停留所!$E:$E,0))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45">
        <f t="array" ref="A29">INDEX(停留所!$A:$A,MATCH($B29&amp;$C29&amp;$D29,停留所!$B:$B&amp;停留所!$F:$F&amp;停留所!$E:$E,0))</f>
        <v>271</v>
      </c>
      <c r="B29" s="45" t="s">
        <v>27</v>
      </c>
      <c r="C29" s="45">
        <f t="array" ref="C29">INDEX(停留所!$F:$F,MATCH(B29&amp;E29,停留所!$B:$B&amp;停留所!$G:$G,0))</f>
        <v>40.605806999999999</v>
      </c>
      <c r="D29" s="45">
        <f t="array" ref="D29">INDEX(停留所!$E:$E,MATCH(B29&amp;E29,停留所!$B:$B&amp;停留所!$G:$G,0))</f>
        <v>141.37400600000001</v>
      </c>
      <c r="E29" s="28" t="s">
        <v>1257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INDEX(停留所!$A:$A,MATCH(J29&amp;K29&amp;L29,停留所!$B:$B&amp;停留所!$F:$F&amp;停留所!$E:$E,0))</f>
        <v>532</v>
      </c>
      <c r="J29" s="45" t="s">
        <v>45</v>
      </c>
      <c r="K29" s="45">
        <f t="array" ref="K29">INDEX(停留所!$F:$F,MATCH(J29&amp;M29,停留所!$B:$B&amp;停留所!$G:$G,0))</f>
        <v>40.545267000000003</v>
      </c>
      <c r="L29" s="45">
        <f t="array" ref="L29">INDEX(停留所!$E:$E,MATCH(J29&amp;M29,停留所!$B:$B&amp;停留所!$G:$G,0))</f>
        <v>141.45268100000001</v>
      </c>
      <c r="M29" s="28" t="s">
        <v>1263</v>
      </c>
      <c r="N29" s="45" t="str">
        <f t="array" ref="N29">INDEX(停留所!$D:$D,MATCH(J29&amp;K29&amp;L29,停留所!$B:$B&amp;停留所!$F:$F&amp;停留所!$E:$E,0))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6" x14ac:dyDescent="0.55000000000000004">
      <c r="A30" s="45">
        <f t="array" ref="A30">INDEX(停留所!$A:$A,MATCH($B30&amp;$C30&amp;$D30,停留所!$B:$B&amp;停留所!$F:$F&amp;停留所!$E:$E,0))</f>
        <v>281</v>
      </c>
      <c r="B30" s="45" t="s">
        <v>28</v>
      </c>
      <c r="C30" s="45">
        <f t="array" ref="C30">INDEX(停留所!$F:$F,MATCH(B30&amp;E30,停留所!$B:$B&amp;停留所!$G:$G,0))</f>
        <v>40.605370999999998</v>
      </c>
      <c r="D30" s="45">
        <f t="array" ref="D30">INDEX(停留所!$E:$E,MATCH(B30&amp;E30,停留所!$B:$B&amp;停留所!$G:$G,0))</f>
        <v>141.37715499999999</v>
      </c>
      <c r="E30" s="28" t="s">
        <v>1257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INDEX(停留所!$A:$A,MATCH(J30&amp;K30&amp;L30,停留所!$B:$B&amp;停留所!$F:$F&amp;停留所!$E:$E,0))</f>
        <v>522</v>
      </c>
      <c r="J30" s="45" t="s">
        <v>44</v>
      </c>
      <c r="K30" s="45">
        <f t="array" ref="K30">INDEX(停留所!$F:$F,MATCH(J30&amp;M30,停留所!$B:$B&amp;停留所!$G:$G,0))</f>
        <v>40.550646</v>
      </c>
      <c r="L30" s="45">
        <f t="array" ref="L30">INDEX(停留所!$E:$E,MATCH(J30&amp;M30,停留所!$B:$B&amp;停留所!$G:$G,0))</f>
        <v>141.45103900000001</v>
      </c>
      <c r="M30" s="28" t="s">
        <v>1263</v>
      </c>
      <c r="N30" s="45" t="str">
        <f t="array" ref="N30">INDEX(停留所!$D:$D,MATCH(J30&amp;K30&amp;L30,停留所!$B:$B&amp;停留所!$F:$F&amp;停留所!$E:$E,0))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 x14ac:dyDescent="0.55000000000000004">
      <c r="A31" s="45">
        <f t="array" ref="A31">INDEX(停留所!$A:$A,MATCH($B31&amp;$C31&amp;$D31,停留所!$B:$B&amp;停留所!$F:$F&amp;停留所!$E:$E,0))</f>
        <v>291</v>
      </c>
      <c r="B31" s="45" t="s">
        <v>1243</v>
      </c>
      <c r="C31" s="45">
        <f t="array" ref="C31">INDEX(停留所!$F:$F,MATCH(B31&amp;E31,停留所!$B:$B&amp;停留所!$G:$G,0))</f>
        <v>40.604230000000001</v>
      </c>
      <c r="D31" s="45">
        <f t="array" ref="D31">INDEX(停留所!$E:$E,MATCH(B31&amp;E31,停留所!$B:$B&amp;停留所!$G:$G,0))</f>
        <v>141.38690800000001</v>
      </c>
      <c r="E31" s="28" t="s">
        <v>1257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INDEX(停留所!$A:$A,MATCH(J31&amp;K31&amp;L31,停留所!$B:$B&amp;停留所!$F:$F&amp;停留所!$E:$E,0))</f>
        <v>512</v>
      </c>
      <c r="J31" s="45" t="s">
        <v>43</v>
      </c>
      <c r="K31" s="45">
        <f t="array" ref="K31">INDEX(停留所!$F:$F,MATCH(J31&amp;M31,停留所!$B:$B&amp;停留所!$G:$G,0))</f>
        <v>40.554799000000003</v>
      </c>
      <c r="L31" s="45">
        <f t="array" ref="L31">INDEX(停留所!$E:$E,MATCH(J31&amp;M31,停留所!$B:$B&amp;停留所!$G:$G,0))</f>
        <v>141.448443</v>
      </c>
      <c r="M31" s="28" t="s">
        <v>1263</v>
      </c>
      <c r="N31" s="45" t="str">
        <f t="array" ref="N31">INDEX(停留所!$D:$D,MATCH(J31&amp;K31&amp;L31,停留所!$B:$B&amp;停留所!$F:$F&amp;停留所!$E:$E,0))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 x14ac:dyDescent="0.55000000000000004">
      <c r="A32" s="45">
        <f t="array" ref="A32">INDEX(停留所!$A:$A,MATCH($B32&amp;$C32&amp;$D32,停留所!$B:$B&amp;停留所!$F:$F&amp;停留所!$E:$E,0))</f>
        <v>301</v>
      </c>
      <c r="B32" s="45" t="s">
        <v>29</v>
      </c>
      <c r="C32" s="45">
        <f t="array" ref="C32">INDEX(停留所!$F:$F,MATCH(B32&amp;E32,停留所!$B:$B&amp;停留所!$G:$G,0))</f>
        <v>40.602245000000003</v>
      </c>
      <c r="D32" s="45">
        <f t="array" ref="D32">INDEX(停留所!$E:$E,MATCH(B32&amp;E32,停留所!$B:$B&amp;停留所!$G:$G,0))</f>
        <v>141.386076</v>
      </c>
      <c r="E32" s="28" t="s">
        <v>1257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INDEX(停留所!$A:$A,MATCH(J32&amp;K32&amp;L32,停留所!$B:$B&amp;停留所!$F:$F&amp;停留所!$E:$E,0))</f>
        <v>502</v>
      </c>
      <c r="J32" s="45" t="s">
        <v>42</v>
      </c>
      <c r="K32" s="45">
        <f t="array" ref="K32">INDEX(停留所!$F:$F,MATCH(J32&amp;M32,停留所!$B:$B&amp;停留所!$G:$G,0))</f>
        <v>40.558894000000002</v>
      </c>
      <c r="L32" s="45">
        <f t="array" ref="L32">INDEX(停留所!$E:$E,MATCH(J32&amp;M32,停留所!$B:$B&amp;停留所!$G:$G,0))</f>
        <v>141.45052999999999</v>
      </c>
      <c r="M32" s="28" t="s">
        <v>1263</v>
      </c>
      <c r="N32" s="45" t="str">
        <f t="array" ref="N32">INDEX(停留所!$D:$D,MATCH(J32&amp;K32&amp;L32,停留所!$B:$B&amp;停留所!$F:$F&amp;停留所!$E:$E,0))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 x14ac:dyDescent="0.55000000000000004">
      <c r="A33" s="45">
        <f t="array" ref="A33">INDEX(停留所!$A:$A,MATCH($B33&amp;$C33&amp;$D33,停留所!$B:$B&amp;停留所!$F:$F&amp;停留所!$E:$E,0))</f>
        <v>311</v>
      </c>
      <c r="B33" s="45" t="s">
        <v>30</v>
      </c>
      <c r="C33" s="45">
        <f t="array" ref="C33">INDEX(停留所!$F:$F,MATCH(B33&amp;E33,停留所!$B:$B&amp;停留所!$G:$G,0))</f>
        <v>40.598213999999999</v>
      </c>
      <c r="D33" s="45">
        <f t="array" ref="D33">INDEX(停留所!$E:$E,MATCH(B33&amp;E33,停留所!$B:$B&amp;停留所!$G:$G,0))</f>
        <v>141.39229599999999</v>
      </c>
      <c r="E33" s="28" t="s">
        <v>1257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INDEX(停留所!$A:$A,MATCH(J33&amp;K33&amp;L33,停留所!$B:$B&amp;停留所!$F:$F&amp;停留所!$E:$E,0))</f>
        <v>492</v>
      </c>
      <c r="J33" s="45" t="s">
        <v>41</v>
      </c>
      <c r="K33" s="45">
        <f t="array" ref="K33">INDEX(停留所!$F:$F,MATCH(J33&amp;M33,停留所!$B:$B&amp;停留所!$G:$G,0))</f>
        <v>40.560442999999999</v>
      </c>
      <c r="L33" s="45">
        <f t="array" ref="L33">INDEX(停留所!$E:$E,MATCH(J33&amp;M33,停留所!$B:$B&amp;停留所!$G:$G,0))</f>
        <v>141.44897900000001</v>
      </c>
      <c r="M33" s="28" t="s">
        <v>1263</v>
      </c>
      <c r="N33" s="45" t="str">
        <f t="array" ref="N33">INDEX(停留所!$D:$D,MATCH(J33&amp;K33&amp;L33,停留所!$B:$B&amp;停留所!$F:$F&amp;停留所!$E:$E,0))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 x14ac:dyDescent="0.55000000000000004">
      <c r="A34" s="45">
        <f t="array" ref="A34">INDEX(停留所!$A:$A,MATCH($B34&amp;$C34&amp;$D34,停留所!$B:$B&amp;停留所!$F:$F&amp;停留所!$E:$E,0))</f>
        <v>321</v>
      </c>
      <c r="B34" s="45" t="s">
        <v>1244</v>
      </c>
      <c r="C34" s="45">
        <f t="array" ref="C34">INDEX(停留所!$F:$F,MATCH(B34&amp;E34,停留所!$B:$B&amp;停留所!$G:$G,0))</f>
        <v>40.598520000000001</v>
      </c>
      <c r="D34" s="45">
        <f t="array" ref="D34">INDEX(停留所!$E:$E,MATCH(B34&amp;E34,停留所!$B:$B&amp;停留所!$G:$G,0))</f>
        <v>141.39804699999999</v>
      </c>
      <c r="E34" s="28" t="s">
        <v>1257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INDEX(停留所!$A:$A,MATCH(J34&amp;K34&amp;L34,停留所!$B:$B&amp;停留所!$F:$F&amp;停留所!$E:$E,0))</f>
        <v>482</v>
      </c>
      <c r="J34" s="45" t="s">
        <v>40</v>
      </c>
      <c r="K34" s="45">
        <f t="array" ref="K34">INDEX(停留所!$F:$F,MATCH(J34&amp;M34,停留所!$B:$B&amp;停留所!$G:$G,0))</f>
        <v>40.561418000000003</v>
      </c>
      <c r="L34" s="45">
        <f t="array" ref="L34">INDEX(停留所!$E:$E,MATCH(J34&amp;M34,停留所!$B:$B&amp;停留所!$G:$G,0))</f>
        <v>141.447992</v>
      </c>
      <c r="M34" s="28" t="s">
        <v>1263</v>
      </c>
      <c r="N34" s="45" t="str">
        <f t="array" ref="N34">INDEX(停留所!$D:$D,MATCH(J34&amp;K34&amp;L34,停留所!$B:$B&amp;停留所!$F:$F&amp;停留所!$E:$E,0))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 x14ac:dyDescent="0.55000000000000004">
      <c r="A35" s="47">
        <f t="array" ref="A35">INDEX(停留所!$A:$A,MATCH($B35&amp;$C35&amp;$D35,停留所!$B:$B&amp;停留所!$F:$F&amp;停留所!$E:$E,0))</f>
        <v>331</v>
      </c>
      <c r="B35" s="47" t="s">
        <v>31</v>
      </c>
      <c r="C35" s="47">
        <f t="array" ref="C35">INDEX(停留所!$F:$F,MATCH(B35&amp;E35,停留所!$B:$B&amp;停留所!$G:$G,0))</f>
        <v>40.598030999999999</v>
      </c>
      <c r="D35" s="47">
        <f t="array" ref="D35">INDEX(停留所!$E:$E,MATCH(B35&amp;E35,停留所!$B:$B&amp;停留所!$G:$G,0))</f>
        <v>141.40112099999999</v>
      </c>
      <c r="E35" s="48" t="s">
        <v>1257</v>
      </c>
      <c r="F35" s="47" t="str">
        <f t="array" ref="F35">INDEX(停留所!$D:$D,MATCH($B35&amp;$C35&amp;$D35,停留所!$B:$B&amp;停留所!$F:$F&amp;停留所!$E:$E,0))</f>
        <v>1</v>
      </c>
      <c r="G35" s="47" t="str">
        <f>IF(COUNTIFS(停留所!$B:$B,B35,停留所!$F:$F,C35,停留所!$E:$E,D35)&gt;0,"同じデータあり","なし")</f>
        <v>同じデータあり</v>
      </c>
      <c r="I35" s="45">
        <f t="array" ref="I35">INDEX(停留所!$A:$A,MATCH(J35&amp;K35&amp;L35,停留所!$B:$B&amp;停留所!$F:$F&amp;停留所!$E:$E,0))</f>
        <v>472</v>
      </c>
      <c r="J35" s="45" t="s">
        <v>39</v>
      </c>
      <c r="K35" s="45">
        <f t="array" ref="K35">INDEX(停留所!$F:$F,MATCH(J35&amp;M35,停留所!$B:$B&amp;停留所!$G:$G,0))</f>
        <v>40.565193000000001</v>
      </c>
      <c r="L35" s="45">
        <f t="array" ref="L35">INDEX(停留所!$E:$E,MATCH(J35&amp;M35,停留所!$B:$B&amp;停留所!$G:$G,0))</f>
        <v>141.44180700000001</v>
      </c>
      <c r="M35" s="28" t="s">
        <v>1263</v>
      </c>
      <c r="N35" s="45" t="str">
        <f t="array" ref="N35">INDEX(停留所!$D:$D,MATCH(J35&amp;K35&amp;L35,停留所!$B:$B&amp;停留所!$F:$F&amp;停留所!$E:$E,0))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 x14ac:dyDescent="0.55000000000000004">
      <c r="A36" s="45">
        <f t="array" ref="A36">INDEX(停留所!$A:$A,MATCH($B36&amp;$C36&amp;$D36,停留所!$B:$B&amp;停留所!$F:$F&amp;停留所!$E:$E,0))</f>
        <v>341</v>
      </c>
      <c r="B36" s="45" t="s">
        <v>732</v>
      </c>
      <c r="C36" s="45">
        <f t="array" ref="C36">INDEX(停留所!$F:$F,MATCH(B36&amp;E36,停留所!$B:$B&amp;停留所!$G:$G,0))</f>
        <v>40.592233999999998</v>
      </c>
      <c r="D36" s="45">
        <f t="array" ref="D36">INDEX(停留所!$E:$E,MATCH(B36&amp;E36,停留所!$B:$B&amp;停留所!$G:$G,0))</f>
        <v>141.407939</v>
      </c>
      <c r="E36" s="28" t="s">
        <v>1257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INDEX(停留所!$A:$A,MATCH(J36&amp;K36&amp;L36,停留所!$B:$B&amp;停留所!$F:$F&amp;停留所!$E:$E,0))</f>
        <v>462</v>
      </c>
      <c r="J36" s="45" t="s">
        <v>38</v>
      </c>
      <c r="K36" s="45">
        <f t="array" ref="K36">INDEX(停留所!$F:$F,MATCH(J36&amp;M36,停留所!$B:$B&amp;停留所!$G:$G,0))</f>
        <v>40.575274</v>
      </c>
      <c r="L36" s="45">
        <f t="array" ref="L36">INDEX(停留所!$E:$E,MATCH(J36&amp;M36,停留所!$B:$B&amp;停留所!$G:$G,0))</f>
        <v>141.440348</v>
      </c>
      <c r="M36" s="28" t="s">
        <v>1263</v>
      </c>
      <c r="N36" s="45" t="str">
        <f t="array" ref="N36">INDEX(停留所!$D:$D,MATCH(J36&amp;K36&amp;L36,停留所!$B:$B&amp;停留所!$F:$F&amp;停留所!$E:$E,0))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 x14ac:dyDescent="0.55000000000000004">
      <c r="A37" s="47">
        <f t="array" ref="A37">INDEX(停留所!$A:$A,MATCH($B37&amp;$C37&amp;$D37,停留所!$B:$B&amp;停留所!$F:$F&amp;停留所!$E:$E,0))</f>
        <v>332</v>
      </c>
      <c r="B37" s="47" t="s">
        <v>31</v>
      </c>
      <c r="C37" s="47">
        <f t="array" ref="C37">INDEX(停留所!$F:$F,MATCH(B37&amp;E37,停留所!$B:$B&amp;停留所!$G:$G,0))</f>
        <v>40.597957000000001</v>
      </c>
      <c r="D37" s="47">
        <f t="array" ref="D37">INDEX(停留所!$E:$E,MATCH(B37&amp;E37,停留所!$B:$B&amp;停留所!$G:$G,0))</f>
        <v>141.40101899999999</v>
      </c>
      <c r="E37" s="48" t="s">
        <v>1259</v>
      </c>
      <c r="F37" s="47" t="str">
        <f t="array" ref="F37">INDEX(停留所!$D:$D,MATCH($B37&amp;$C37&amp;$D37,停留所!$B:$B&amp;停留所!$F:$F&amp;停留所!$E:$E,0))</f>
        <v>2</v>
      </c>
      <c r="G37" s="47" t="str">
        <f>IF(COUNTIFS(停留所!$B:$B,B37,停留所!$F:$F,C37,停留所!$E:$E,D37)&gt;0,"同じデータあり","なし")</f>
        <v>同じデータあり</v>
      </c>
      <c r="I37" s="45">
        <f t="array" ref="I37">INDEX(停留所!$A:$A,MATCH(J37&amp;K37&amp;L37,停留所!$B:$B&amp;停留所!$F:$F&amp;停留所!$E:$E,0))</f>
        <v>452</v>
      </c>
      <c r="J37" s="45" t="s">
        <v>37</v>
      </c>
      <c r="K37" s="45">
        <f t="array" ref="K37">INDEX(停留所!$F:$F,MATCH(J37&amp;M37,停留所!$B:$B&amp;停留所!$G:$G,0))</f>
        <v>40.577992999999999</v>
      </c>
      <c r="L37" s="45">
        <f t="array" ref="L37">INDEX(停留所!$E:$E,MATCH(J37&amp;M37,停留所!$B:$B&amp;停留所!$G:$G,0))</f>
        <v>141.44036399999999</v>
      </c>
      <c r="M37" s="28" t="s">
        <v>1263</v>
      </c>
      <c r="N37" s="45" t="str">
        <f t="array" ref="N37">INDEX(停留所!$D:$D,MATCH(J37&amp;K37&amp;L37,停留所!$B:$B&amp;停留所!$F:$F&amp;停留所!$E:$E,0))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 x14ac:dyDescent="0.55000000000000004">
      <c r="A38" s="45">
        <f t="array" ref="A38">INDEX(停留所!$A:$A,MATCH($B38&amp;$C38&amp;$D38,停留所!$B:$B&amp;停留所!$F:$F&amp;停留所!$E:$E,0))</f>
        <v>351</v>
      </c>
      <c r="B38" s="45" t="s">
        <v>1245</v>
      </c>
      <c r="C38" s="45">
        <f t="array" ref="C38">INDEX(停留所!$F:$F,MATCH(B38&amp;E38,停留所!$B:$B&amp;停留所!$G:$G,0))</f>
        <v>40.601534000000001</v>
      </c>
      <c r="D38" s="45">
        <f t="array" ref="D38">INDEX(停留所!$E:$E,MATCH(B38&amp;E38,停留所!$B:$B&amp;停留所!$G:$G,0))</f>
        <v>141.39683500000001</v>
      </c>
      <c r="E38" s="28" t="s">
        <v>1257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INDEX(停留所!$A:$A,MATCH(J38&amp;K38&amp;L38,停留所!$B:$B&amp;停留所!$F:$F&amp;停留所!$E:$E,0))</f>
        <v>442</v>
      </c>
      <c r="J38" s="45" t="s">
        <v>36</v>
      </c>
      <c r="K38" s="45">
        <f t="array" ref="K38">INDEX(停留所!$F:$F,MATCH(J38&amp;M38,停留所!$B:$B&amp;停留所!$G:$G,0))</f>
        <v>40.584453000000003</v>
      </c>
      <c r="L38" s="45">
        <f t="array" ref="L38">INDEX(停留所!$E:$E,MATCH(J38&amp;M38,停留所!$B:$B&amp;停留所!$G:$G,0))</f>
        <v>141.436218</v>
      </c>
      <c r="M38" s="28" t="s">
        <v>1263</v>
      </c>
      <c r="N38" s="45" t="str">
        <f t="array" ref="N38">INDEX(停留所!$D:$D,MATCH(J38&amp;K38&amp;L38,停留所!$B:$B&amp;停留所!$F:$F&amp;停留所!$E:$E,0))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 x14ac:dyDescent="0.55000000000000004">
      <c r="A39" s="45">
        <f t="array" ref="A39">INDEX(停留所!$A:$A,MATCH($B39&amp;$C39&amp;$D39,停留所!$B:$B&amp;停留所!$F:$F&amp;停留所!$E:$E,0))</f>
        <v>361</v>
      </c>
      <c r="B39" s="45" t="s">
        <v>1246</v>
      </c>
      <c r="C39" s="45">
        <f t="array" ref="C39">INDEX(停留所!$F:$F,MATCH(B39&amp;E39,停留所!$B:$B&amp;停留所!$G:$G,0))</f>
        <v>40.604543</v>
      </c>
      <c r="D39" s="45">
        <f t="array" ref="D39">INDEX(停留所!$E:$E,MATCH(B39&amp;E39,停留所!$B:$B&amp;停留所!$G:$G,0))</f>
        <v>141.39918700000001</v>
      </c>
      <c r="E39" s="28" t="s">
        <v>1257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INDEX(停留所!$A:$A,MATCH(J39&amp;K39&amp;L39,停留所!$B:$B&amp;停留所!$F:$F&amp;停留所!$E:$E,0))</f>
        <v>432</v>
      </c>
      <c r="J39" s="45" t="s">
        <v>35</v>
      </c>
      <c r="K39" s="45">
        <f t="array" ref="K39">INDEX(停留所!$F:$F,MATCH(J39&amp;M39,停留所!$B:$B&amp;停留所!$G:$G,0))</f>
        <v>40.590218</v>
      </c>
      <c r="L39" s="45">
        <f t="array" ref="L39">INDEX(停留所!$E:$E,MATCH(J39&amp;M39,停留所!$B:$B&amp;停留所!$G:$G,0))</f>
        <v>141.43221</v>
      </c>
      <c r="M39" s="28" t="s">
        <v>1263</v>
      </c>
      <c r="N39" s="45" t="str">
        <f t="array" ref="N39">INDEX(停留所!$D:$D,MATCH(J39&amp;K39&amp;L39,停留所!$B:$B&amp;停留所!$F:$F&amp;停留所!$E:$E,0))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 x14ac:dyDescent="0.55000000000000004">
      <c r="A40" s="45">
        <f t="array" ref="A40">INDEX(停留所!$A:$A,MATCH($B40&amp;$C40&amp;$D40,停留所!$B:$B&amp;停留所!$F:$F&amp;停留所!$E:$E,0))</f>
        <v>371</v>
      </c>
      <c r="B40" s="45" t="s">
        <v>32</v>
      </c>
      <c r="C40" s="45">
        <f t="array" ref="C40">INDEX(停留所!$F:$F,MATCH(B40&amp;E40,停留所!$B:$B&amp;停留所!$G:$G,0))</f>
        <v>40.602455999999997</v>
      </c>
      <c r="D40" s="45">
        <f t="array" ref="D40">INDEX(停留所!$E:$E,MATCH(B40&amp;E40,停留所!$B:$B&amp;停留所!$G:$G,0))</f>
        <v>141.409819</v>
      </c>
      <c r="E40" s="28" t="s">
        <v>1257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INDEX(停留所!$A:$A,MATCH(J40&amp;K40&amp;L40,停留所!$B:$B&amp;停留所!$F:$F&amp;停留所!$E:$E,0))</f>
        <v>422</v>
      </c>
      <c r="J40" s="45" t="s">
        <v>34</v>
      </c>
      <c r="K40" s="45">
        <f t="array" ref="K40">INDEX(停留所!$F:$F,MATCH(J40&amp;M40,停留所!$B:$B&amp;停留所!$G:$G,0))</f>
        <v>40.592731999999998</v>
      </c>
      <c r="L40" s="45">
        <f t="array" ref="L40">INDEX(停留所!$E:$E,MATCH(J40&amp;M40,停留所!$B:$B&amp;停留所!$G:$G,0))</f>
        <v>141.43090699999999</v>
      </c>
      <c r="M40" s="28" t="s">
        <v>1263</v>
      </c>
      <c r="N40" s="45" t="str">
        <f t="array" ref="N40">INDEX(停留所!$D:$D,MATCH(J40&amp;K40&amp;L40,停留所!$B:$B&amp;停留所!$F:$F&amp;停留所!$E:$E,0))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 x14ac:dyDescent="0.55000000000000004">
      <c r="A41" s="45">
        <f t="array" ref="A41">INDEX(停留所!$A:$A,MATCH($B41&amp;$C41&amp;$D41,停留所!$B:$B&amp;停留所!$F:$F&amp;停留所!$E:$E,0))</f>
        <v>381</v>
      </c>
      <c r="B41" s="45" t="s">
        <v>1158</v>
      </c>
      <c r="C41" s="45">
        <f t="array" ref="C41">INDEX(停留所!$F:$F,MATCH(B41&amp;E41,停留所!$B:$B&amp;停留所!$G:$G,0))</f>
        <v>40.599739</v>
      </c>
      <c r="D41" s="45">
        <f t="array" ref="D41">INDEX(停留所!$E:$E,MATCH(B41&amp;E41,停留所!$B:$B&amp;停留所!$G:$G,0))</f>
        <v>141.41720100000001</v>
      </c>
      <c r="E41" s="28" t="s">
        <v>1257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INDEX(停留所!$A:$A,MATCH(J41&amp;K41&amp;L41,停留所!$B:$B&amp;停留所!$F:$F&amp;停留所!$E:$E,0))</f>
        <v>412</v>
      </c>
      <c r="J41" s="45" t="s">
        <v>33</v>
      </c>
      <c r="K41" s="45">
        <f t="array" ref="K41">INDEX(停留所!$F:$F,MATCH(J41&amp;M41,停留所!$B:$B&amp;停留所!$G:$G,0))</f>
        <v>40.594746000000001</v>
      </c>
      <c r="L41" s="45">
        <f t="array" ref="L41">INDEX(停留所!$E:$E,MATCH(J41&amp;M41,停留所!$B:$B&amp;停留所!$G:$G,0))</f>
        <v>141.43007499999999</v>
      </c>
      <c r="M41" s="28" t="s">
        <v>1263</v>
      </c>
      <c r="N41" s="45" t="str">
        <f t="array" ref="N41">INDEX(停留所!$D:$D,MATCH(J41&amp;K41&amp;L41,停留所!$B:$B&amp;停留所!$F:$F&amp;停留所!$E:$E,0))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 x14ac:dyDescent="0.55000000000000004">
      <c r="A42" s="45">
        <f t="array" ref="A42">INDEX(停留所!$A:$A,MATCH($B42&amp;$C42&amp;$D42,停留所!$B:$B&amp;停留所!$F:$F&amp;停留所!$E:$E,0))</f>
        <v>391</v>
      </c>
      <c r="B42" s="45" t="s">
        <v>1247</v>
      </c>
      <c r="C42" s="45">
        <f t="array" ref="C42">INDEX(停留所!$F:$F,MATCH(B42&amp;E42,停留所!$B:$B&amp;停留所!$G:$G,0))</f>
        <v>40.598993</v>
      </c>
      <c r="D42" s="45">
        <f t="array" ref="D42">INDEX(停留所!$E:$E,MATCH(B42&amp;E42,停留所!$B:$B&amp;停留所!$G:$G,0))</f>
        <v>141.43051199999999</v>
      </c>
      <c r="E42" s="28" t="s">
        <v>1257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INDEX(停留所!$A:$A,MATCH(J42&amp;K42&amp;L42,停留所!$B:$B&amp;停留所!$F:$F&amp;停留所!$E:$E,0))</f>
        <v>402</v>
      </c>
      <c r="J42" s="45" t="s">
        <v>1248</v>
      </c>
      <c r="K42" s="45">
        <f t="array" ref="K42">INDEX(停留所!$F:$F,MATCH(J42&amp;M42,停留所!$B:$B&amp;停留所!$G:$G,0))</f>
        <v>40.597045000000001</v>
      </c>
      <c r="L42" s="45">
        <f t="array" ref="L42">INDEX(停留所!$E:$E,MATCH(J42&amp;M42,停留所!$B:$B&amp;停留所!$G:$G,0))</f>
        <v>141.43005400000001</v>
      </c>
      <c r="M42" s="28" t="s">
        <v>1263</v>
      </c>
      <c r="N42" s="45" t="str">
        <f t="array" ref="N42">INDEX(停留所!$D:$D,MATCH(J42&amp;K42&amp;L42,停留所!$B:$B&amp;停留所!$F:$F&amp;停留所!$E:$E,0))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 x14ac:dyDescent="0.55000000000000004">
      <c r="A43" s="45">
        <f t="array" ref="A43">INDEX(停留所!$A:$A,MATCH($B43&amp;$C43&amp;$D43,停留所!$B:$B&amp;停留所!$F:$F&amp;停留所!$E:$E,0))</f>
        <v>401</v>
      </c>
      <c r="B43" s="45" t="s">
        <v>1248</v>
      </c>
      <c r="C43" s="45">
        <f t="array" ref="C43">INDEX(停留所!$F:$F,MATCH(B43&amp;E43,停留所!$B:$B&amp;停留所!$G:$G,0))</f>
        <v>40.597265</v>
      </c>
      <c r="D43" s="45">
        <f t="array" ref="D43">INDEX(停留所!$E:$E,MATCH(B43&amp;E43,停留所!$B:$B&amp;停留所!$G:$G,0))</f>
        <v>141.43024700000001</v>
      </c>
      <c r="E43" s="28" t="s">
        <v>1257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INDEX(停留所!$A:$A,MATCH(J43&amp;K43&amp;L43,停留所!$B:$B&amp;停留所!$F:$F&amp;停留所!$E:$E,0))</f>
        <v>392</v>
      </c>
      <c r="J43" s="45" t="s">
        <v>1247</v>
      </c>
      <c r="K43" s="45">
        <f t="array" ref="K43">INDEX(停留所!$F:$F,MATCH(J43&amp;M43,停留所!$B:$B&amp;停留所!$G:$G,0))</f>
        <v>40.598638000000001</v>
      </c>
      <c r="L43" s="45">
        <f t="array" ref="L43">INDEX(停留所!$E:$E,MATCH(J43&amp;M43,停留所!$B:$B&amp;停留所!$G:$G,0))</f>
        <v>141.430362</v>
      </c>
      <c r="M43" s="28" t="s">
        <v>1263</v>
      </c>
      <c r="N43" s="45" t="str">
        <f t="array" ref="N43">INDEX(停留所!$D:$D,MATCH(J43&amp;K43&amp;L43,停留所!$B:$B&amp;停留所!$F:$F&amp;停留所!$E:$E,0))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 x14ac:dyDescent="0.55000000000000004">
      <c r="A44" s="45">
        <f t="array" ref="A44">INDEX(停留所!$A:$A,MATCH($B44&amp;$C44&amp;$D44,停留所!$B:$B&amp;停留所!$F:$F&amp;停留所!$E:$E,0))</f>
        <v>411</v>
      </c>
      <c r="B44" s="45" t="s">
        <v>33</v>
      </c>
      <c r="C44" s="45">
        <f t="array" ref="C44">INDEX(停留所!$F:$F,MATCH(B44&amp;E44,停留所!$B:$B&amp;停留所!$G:$G,0))</f>
        <v>40.594461000000003</v>
      </c>
      <c r="D44" s="45">
        <f t="array" ref="D44">INDEX(停留所!$E:$E,MATCH(B44&amp;E44,停留所!$B:$B&amp;停留所!$G:$G,0))</f>
        <v>141.43023600000001</v>
      </c>
      <c r="E44" s="28" t="s">
        <v>1257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INDEX(停留所!$A:$A,MATCH(J44&amp;K44&amp;L44,停留所!$B:$B&amp;停留所!$F:$F&amp;停留所!$E:$E,0))</f>
        <v>382</v>
      </c>
      <c r="J44" s="45" t="s">
        <v>1158</v>
      </c>
      <c r="K44" s="45">
        <f t="array" ref="K44">INDEX(停留所!$F:$F,MATCH(J44&amp;M44,停留所!$B:$B&amp;停留所!$G:$G,0))</f>
        <v>40.599690000000002</v>
      </c>
      <c r="L44" s="45">
        <f t="array" ref="L44">INDEX(停留所!$E:$E,MATCH(J44&amp;M44,停留所!$B:$B&amp;停留所!$G:$G,0))</f>
        <v>141.416224</v>
      </c>
      <c r="M44" s="28" t="s">
        <v>1263</v>
      </c>
      <c r="N44" s="45" t="str">
        <f t="array" ref="N44">INDEX(停留所!$D:$D,MATCH(J44&amp;K44&amp;L44,停留所!$B:$B&amp;停留所!$F:$F&amp;停留所!$E:$E,0))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 x14ac:dyDescent="0.55000000000000004">
      <c r="A45" s="45">
        <f t="array" ref="A45">INDEX(停留所!$A:$A,MATCH($B45&amp;$C45&amp;$D45,停留所!$B:$B&amp;停留所!$F:$F&amp;停留所!$E:$E,0))</f>
        <v>421</v>
      </c>
      <c r="B45" s="45" t="s">
        <v>34</v>
      </c>
      <c r="C45" s="45">
        <f t="array" ref="C45">INDEX(停留所!$F:$F,MATCH(B45&amp;E45,停留所!$B:$B&amp;停留所!$G:$G,0))</f>
        <v>40.592923999999996</v>
      </c>
      <c r="D45" s="45">
        <f t="array" ref="D45">INDEX(停留所!$E:$E,MATCH(B45&amp;E45,停留所!$B:$B&amp;停留所!$G:$G,0))</f>
        <v>141.43095</v>
      </c>
      <c r="E45" s="28" t="s">
        <v>1257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INDEX(停留所!$A:$A,MATCH(J45&amp;K45&amp;L45,停留所!$B:$B&amp;停留所!$F:$F&amp;停留所!$E:$E,0))</f>
        <v>372</v>
      </c>
      <c r="J45" s="45" t="s">
        <v>32</v>
      </c>
      <c r="K45" s="45">
        <f t="array" ref="K45">INDEX(停留所!$F:$F,MATCH(J45&amp;M45,停留所!$B:$B&amp;停留所!$G:$G,0))</f>
        <v>40.602423000000002</v>
      </c>
      <c r="L45" s="45">
        <f t="array" ref="L45">INDEX(停留所!$E:$E,MATCH(J45&amp;M45,停留所!$B:$B&amp;停留所!$G:$G,0))</f>
        <v>141.40928299999999</v>
      </c>
      <c r="M45" s="28" t="s">
        <v>1263</v>
      </c>
      <c r="N45" s="45" t="str">
        <f t="array" ref="N45">INDEX(停留所!$D:$D,MATCH(J45&amp;K45&amp;L45,停留所!$B:$B&amp;停留所!$F:$F&amp;停留所!$E:$E,0))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 x14ac:dyDescent="0.55000000000000004">
      <c r="A46" s="45">
        <f t="array" ref="A46">INDEX(停留所!$A:$A,MATCH($B46&amp;$C46&amp;$D46,停留所!$B:$B&amp;停留所!$F:$F&amp;停留所!$E:$E,0))</f>
        <v>431</v>
      </c>
      <c r="B46" s="45" t="s">
        <v>35</v>
      </c>
      <c r="C46" s="45">
        <f t="array" ref="C46">INDEX(停留所!$F:$F,MATCH(B46&amp;E46,停留所!$B:$B&amp;停留所!$G:$G,0))</f>
        <v>40.590466999999997</v>
      </c>
      <c r="D46" s="45">
        <f t="array" ref="D46">INDEX(停留所!$E:$E,MATCH(B46&amp;E46,停留所!$B:$B&amp;停留所!$G:$G,0))</f>
        <v>141.432275</v>
      </c>
      <c r="E46" s="28" t="s">
        <v>1257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INDEX(停留所!$A:$A,MATCH(J46&amp;K46&amp;L46,停留所!$B:$B&amp;停留所!$F:$F&amp;停留所!$E:$E,0))</f>
        <v>362</v>
      </c>
      <c r="J46" s="45" t="s">
        <v>1234</v>
      </c>
      <c r="K46" s="45">
        <f t="array" ref="K46">INDEX(停留所!$F:$F,MATCH(J46&amp;M46,停留所!$B:$B&amp;停留所!$G:$G,0))</f>
        <v>40.604404000000002</v>
      </c>
      <c r="L46" s="45">
        <f t="array" ref="L46">INDEX(停留所!$E:$E,MATCH(J46&amp;M46,停留所!$B:$B&amp;停留所!$G:$G,0))</f>
        <v>141.39908</v>
      </c>
      <c r="M46" s="28" t="s">
        <v>1263</v>
      </c>
      <c r="N46" s="45" t="str">
        <f t="array" ref="N46">INDEX(停留所!$D:$D,MATCH(J46&amp;K46&amp;L46,停留所!$B:$B&amp;停留所!$F:$F&amp;停留所!$E:$E,0))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 x14ac:dyDescent="0.55000000000000004">
      <c r="A47" s="45">
        <f t="array" ref="A47">INDEX(停留所!$A:$A,MATCH($B47&amp;$C47&amp;$D47,停留所!$B:$B&amp;停留所!$F:$F&amp;停留所!$E:$E,0))</f>
        <v>441</v>
      </c>
      <c r="B47" s="45" t="s">
        <v>36</v>
      </c>
      <c r="C47" s="45">
        <f t="array" ref="C47">INDEX(停留所!$F:$F,MATCH(B47&amp;E47,停留所!$B:$B&amp;停留所!$G:$G,0))</f>
        <v>40.582990000000002</v>
      </c>
      <c r="D47" s="45">
        <f t="array" ref="D47">INDEX(停留所!$E:$E,MATCH(B47&amp;E47,停留所!$B:$B&amp;停留所!$G:$G,0))</f>
        <v>141.43776800000001</v>
      </c>
      <c r="E47" s="28" t="s">
        <v>1257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INDEX(停留所!$A:$A,MATCH(J47&amp;K47&amp;L47,停留所!$B:$B&amp;停留所!$F:$F&amp;停留所!$E:$E,0))</f>
        <v>352</v>
      </c>
      <c r="J47" s="45" t="s">
        <v>1235</v>
      </c>
      <c r="K47" s="45">
        <f t="array" ref="K47">INDEX(停留所!$F:$F,MATCH(J47&amp;M47,停留所!$B:$B&amp;停留所!$G:$G,0))</f>
        <v>40.601773999999999</v>
      </c>
      <c r="L47" s="45">
        <f t="array" ref="L47">INDEX(停留所!$E:$E,MATCH(J47&amp;M47,停留所!$B:$B&amp;停留所!$G:$G,0))</f>
        <v>141.39669499999999</v>
      </c>
      <c r="M47" s="28" t="s">
        <v>1263</v>
      </c>
      <c r="N47" s="45" t="str">
        <f t="array" ref="N47">INDEX(停留所!$D:$D,MATCH(J47&amp;K47&amp;L47,停留所!$B:$B&amp;停留所!$F:$F&amp;停留所!$E:$E,0))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 x14ac:dyDescent="0.55000000000000004">
      <c r="A48" s="45">
        <f t="array" ref="A48">INDEX(停留所!$A:$A,MATCH($B48&amp;$C48&amp;$D48,停留所!$B:$B&amp;停留所!$F:$F&amp;停留所!$E:$E,0))</f>
        <v>451</v>
      </c>
      <c r="B48" s="45" t="s">
        <v>37</v>
      </c>
      <c r="C48" s="45">
        <f t="array" ref="C48">INDEX(停留所!$F:$F,MATCH(B48&amp;E48,停留所!$B:$B&amp;停留所!$G:$G,0))</f>
        <v>40.578375999999999</v>
      </c>
      <c r="D48" s="45">
        <f t="array" ref="D48">INDEX(停留所!$E:$E,MATCH(B48&amp;E48,停留所!$B:$B&amp;停留所!$G:$G,0))</f>
        <v>141.44013899999999</v>
      </c>
      <c r="E48" s="28" t="s">
        <v>1257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7">
        <f t="array" ref="I48">INDEX(停留所!$A:$A,MATCH(J48&amp;K48&amp;L48,停留所!$B:$B&amp;停留所!$F:$F&amp;停留所!$E:$E,0))</f>
        <v>331</v>
      </c>
      <c r="J48" s="47" t="s">
        <v>31</v>
      </c>
      <c r="K48" s="47">
        <f t="array" ref="K48">INDEX(停留所!$F:$F,MATCH(J48&amp;M48,停留所!$B:$B&amp;停留所!$G:$G,0))</f>
        <v>40.598030999999999</v>
      </c>
      <c r="L48" s="47">
        <f t="array" ref="L48">INDEX(停留所!$E:$E,MATCH(J48&amp;M48,停留所!$B:$B&amp;停留所!$G:$G,0))</f>
        <v>141.40112099999999</v>
      </c>
      <c r="M48" s="48" t="s">
        <v>1264</v>
      </c>
      <c r="N48" s="47" t="str">
        <f t="array" ref="N48">INDEX(停留所!$D:$D,MATCH(J48&amp;K48&amp;L48,停留所!$B:$B&amp;停留所!$F:$F&amp;停留所!$E:$E,0))</f>
        <v>1</v>
      </c>
      <c r="O48" s="47" t="str">
        <f>IF(COUNTIFS(停留所!$B:$B,J48,停留所!$F:$F,K48,停留所!$E:$E,L48)&gt;0,"同じデータあり","なし")</f>
        <v>同じデータあり</v>
      </c>
      <c r="P48" s="47"/>
    </row>
    <row r="49" spans="1:16" x14ac:dyDescent="0.55000000000000004">
      <c r="A49" s="45">
        <f t="array" ref="A49">INDEX(停留所!$A:$A,MATCH($B49&amp;$C49&amp;$D49,停留所!$B:$B&amp;停留所!$F:$F&amp;停留所!$E:$E,0))</f>
        <v>461</v>
      </c>
      <c r="B49" s="45" t="s">
        <v>38</v>
      </c>
      <c r="C49" s="45">
        <f t="array" ref="C49">INDEX(停留所!$F:$F,MATCH(B49&amp;E49,停留所!$B:$B&amp;停留所!$G:$G,0))</f>
        <v>40.575294</v>
      </c>
      <c r="D49" s="45">
        <f t="array" ref="D49">INDEX(停留所!$E:$E,MATCH(B49&amp;E49,停留所!$B:$B&amp;停留所!$G:$G,0))</f>
        <v>141.440584</v>
      </c>
      <c r="E49" s="28" t="s">
        <v>1257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INDEX(停留所!$A:$A,MATCH(J49&amp;K49&amp;L49,停留所!$B:$B&amp;停留所!$F:$F&amp;停留所!$E:$E,0))</f>
        <v>341</v>
      </c>
      <c r="J49" s="45" t="s">
        <v>732</v>
      </c>
      <c r="K49" s="45">
        <f t="array" ref="K49">INDEX(停留所!$F:$F,MATCH(J49&amp;M49,停留所!$B:$B&amp;停留所!$G:$G,0))</f>
        <v>40.592233999999998</v>
      </c>
      <c r="L49" s="45">
        <f t="array" ref="L49">INDEX(停留所!$E:$E,MATCH(J49&amp;M49,停留所!$B:$B&amp;停留所!$G:$G,0))</f>
        <v>141.407939</v>
      </c>
      <c r="M49" s="28" t="s">
        <v>1264</v>
      </c>
      <c r="N49" s="45" t="str">
        <f t="array" ref="N49">INDEX(停留所!$D:$D,MATCH(J49&amp;K49&amp;L49,停留所!$B:$B&amp;停留所!$F:$F&amp;停留所!$E:$E,0))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1261</v>
      </c>
    </row>
    <row r="50" spans="1:16" x14ac:dyDescent="0.55000000000000004">
      <c r="A50" s="45">
        <f t="array" ref="A50">INDEX(停留所!$A:$A,MATCH($B50&amp;$C50&amp;$D50,停留所!$B:$B&amp;停留所!$F:$F&amp;停留所!$E:$E,0))</f>
        <v>471</v>
      </c>
      <c r="B50" s="45" t="s">
        <v>39</v>
      </c>
      <c r="C50" s="45">
        <f t="array" ref="C50">INDEX(停留所!$F:$F,MATCH(B50&amp;E50,停留所!$B:$B&amp;停留所!$G:$G,0))</f>
        <v>40.565311999999999</v>
      </c>
      <c r="D50" s="45">
        <f t="array" ref="D50">INDEX(停留所!$E:$E,MATCH(B50&amp;E50,停留所!$B:$B&amp;停留所!$G:$G,0))</f>
        <v>141.441689</v>
      </c>
      <c r="E50" s="28" t="s">
        <v>1257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7">
        <f t="array" ref="I50">INDEX(停留所!$A:$A,MATCH(J50&amp;K50&amp;L50,停留所!$B:$B&amp;停留所!$F:$F&amp;停留所!$E:$E,0))</f>
        <v>332</v>
      </c>
      <c r="J50" s="47" t="s">
        <v>31</v>
      </c>
      <c r="K50" s="47">
        <f t="array" ref="K50">INDEX(停留所!$F:$F,MATCH(J50&amp;M50,停留所!$B:$B&amp;停留所!$G:$G,0))</f>
        <v>40.597957000000001</v>
      </c>
      <c r="L50" s="47">
        <f t="array" ref="L50">INDEX(停留所!$E:$E,MATCH(J50&amp;M50,停留所!$B:$B&amp;停留所!$G:$G,0))</f>
        <v>141.40101899999999</v>
      </c>
      <c r="M50" s="48" t="s">
        <v>1263</v>
      </c>
      <c r="N50" s="47" t="str">
        <f t="array" ref="N50">INDEX(停留所!$D:$D,MATCH(J50&amp;K50&amp;L50,停留所!$B:$B&amp;停留所!$F:$F&amp;停留所!$E:$E,0))</f>
        <v>2</v>
      </c>
      <c r="O50" s="47" t="str">
        <f>IF(COUNTIFS(停留所!$B:$B,J50,停留所!$F:$F,K50,停留所!$E:$E,L50)&gt;0,"同じデータあり","なし")</f>
        <v>同じデータあり</v>
      </c>
      <c r="P50" s="47"/>
    </row>
    <row r="51" spans="1:16" x14ac:dyDescent="0.55000000000000004">
      <c r="A51" s="45">
        <f t="array" ref="A51">INDEX(停留所!$A:$A,MATCH($B51&amp;$C51&amp;$D51,停留所!$B:$B&amp;停留所!$F:$F&amp;停留所!$E:$E,0))</f>
        <v>481</v>
      </c>
      <c r="B51" s="45" t="s">
        <v>40</v>
      </c>
      <c r="C51" s="45">
        <f t="array" ref="C51">INDEX(停留所!$F:$F,MATCH(B51&amp;E51,停留所!$B:$B&amp;停留所!$G:$G,0))</f>
        <v>40.562099000000003</v>
      </c>
      <c r="D51" s="45">
        <f t="array" ref="D51">INDEX(停留所!$E:$E,MATCH(B51&amp;E51,停留所!$B:$B&amp;停留所!$G:$G,0))</f>
        <v>141.44747699999999</v>
      </c>
      <c r="E51" s="28" t="s">
        <v>1257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INDEX(停留所!$A:$A,MATCH(J51&amp;K51&amp;L51,停留所!$B:$B&amp;停留所!$F:$F&amp;停留所!$E:$E,0))</f>
        <v>322</v>
      </c>
      <c r="J51" s="45" t="s">
        <v>1236</v>
      </c>
      <c r="K51" s="45">
        <f t="array" ref="K51">INDEX(停留所!$F:$F,MATCH(J51&amp;M51,停留所!$B:$B&amp;停留所!$G:$G,0))</f>
        <v>40.598300000000002</v>
      </c>
      <c r="L51" s="45">
        <f t="array" ref="L51">INDEX(停留所!$E:$E,MATCH(J51&amp;M51,停留所!$B:$B&amp;停留所!$G:$G,0))</f>
        <v>141.39612700000001</v>
      </c>
      <c r="M51" s="28" t="s">
        <v>1263</v>
      </c>
      <c r="N51" s="45" t="str">
        <f t="array" ref="N51">INDEX(停留所!$D:$D,MATCH(J51&amp;K51&amp;L51,停留所!$B:$B&amp;停留所!$F:$F&amp;停留所!$E:$E,0))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</row>
    <row r="52" spans="1:16" x14ac:dyDescent="0.55000000000000004">
      <c r="A52" s="45">
        <f t="array" ref="A52">INDEX(停留所!$A:$A,MATCH($B52&amp;$C52&amp;$D52,停留所!$B:$B&amp;停留所!$F:$F&amp;停留所!$E:$E,0))</f>
        <v>491</v>
      </c>
      <c r="B52" s="45" t="s">
        <v>41</v>
      </c>
      <c r="C52" s="45">
        <f t="array" ref="C52">INDEX(停留所!$F:$F,MATCH(B52&amp;E52,停留所!$B:$B&amp;停留所!$G:$G,0))</f>
        <v>40.560521000000001</v>
      </c>
      <c r="D52" s="45">
        <f t="array" ref="D52">INDEX(停留所!$E:$E,MATCH(B52&amp;E52,停留所!$B:$B&amp;停留所!$G:$G,0))</f>
        <v>141.44906</v>
      </c>
      <c r="E52" s="28" t="s">
        <v>1257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INDEX(停留所!$A:$A,MATCH(J52&amp;K52&amp;L52,停留所!$B:$B&amp;停留所!$F:$F&amp;停留所!$E:$E,0))</f>
        <v>312</v>
      </c>
      <c r="J52" s="45" t="s">
        <v>30</v>
      </c>
      <c r="K52" s="45">
        <f t="array" ref="K52">INDEX(停留所!$F:$F,MATCH(J52&amp;M52,停留所!$B:$B&amp;停留所!$G:$G,0))</f>
        <v>40.598145000000002</v>
      </c>
      <c r="L52" s="45">
        <f t="array" ref="L52">INDEX(停留所!$E:$E,MATCH(J52&amp;M52,停留所!$B:$B&amp;停留所!$G:$G,0))</f>
        <v>141.392259</v>
      </c>
      <c r="M52" s="28" t="s">
        <v>1263</v>
      </c>
      <c r="N52" s="45" t="str">
        <f t="array" ref="N52">INDEX(停留所!$D:$D,MATCH(J52&amp;K52&amp;L52,停留所!$B:$B&amp;停留所!$F:$F&amp;停留所!$E:$E,0))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</row>
    <row r="53" spans="1:16" x14ac:dyDescent="0.55000000000000004">
      <c r="A53" s="45">
        <f t="array" ref="A53">INDEX(停留所!$A:$A,MATCH($B53&amp;$C53&amp;$D53,停留所!$B:$B&amp;停留所!$F:$F&amp;停留所!$E:$E,0))</f>
        <v>501</v>
      </c>
      <c r="B53" s="45" t="s">
        <v>42</v>
      </c>
      <c r="C53" s="45">
        <f t="array" ref="C53">INDEX(停留所!$F:$F,MATCH(B53&amp;E53,停留所!$B:$B&amp;停留所!$G:$G,0))</f>
        <v>40.558608999999997</v>
      </c>
      <c r="D53" s="45">
        <f t="array" ref="D53">INDEX(停留所!$E:$E,MATCH(B53&amp;E53,停留所!$B:$B&amp;停留所!$G:$G,0))</f>
        <v>141.45091600000001</v>
      </c>
      <c r="E53" s="28" t="s">
        <v>1257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INDEX(停留所!$A:$A,MATCH(J53&amp;K53&amp;L53,停留所!$B:$B&amp;停留所!$F:$F&amp;停留所!$E:$E,0))</f>
        <v>302</v>
      </c>
      <c r="J53" s="45" t="s">
        <v>29</v>
      </c>
      <c r="K53" s="45">
        <f t="array" ref="K53">INDEX(停留所!$F:$F,MATCH(J53&amp;M53,停留所!$B:$B&amp;停留所!$G:$G,0))</f>
        <v>40.602041</v>
      </c>
      <c r="L53" s="45">
        <f t="array" ref="L53">INDEX(停留所!$E:$E,MATCH(J53&amp;M53,停留所!$B:$B&amp;停留所!$G:$G,0))</f>
        <v>141.38617300000001</v>
      </c>
      <c r="M53" s="28" t="s">
        <v>1263</v>
      </c>
      <c r="N53" s="45" t="str">
        <f t="array" ref="N53">INDEX(停留所!$D:$D,MATCH(J53&amp;K53&amp;L53,停留所!$B:$B&amp;停留所!$F:$F&amp;停留所!$E:$E,0))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6" x14ac:dyDescent="0.55000000000000004">
      <c r="A54" s="45">
        <f t="array" ref="A54">INDEX(停留所!$A:$A,MATCH($B54&amp;$C54&amp;$D54,停留所!$B:$B&amp;停留所!$F:$F&amp;停留所!$E:$E,0))</f>
        <v>511</v>
      </c>
      <c r="B54" s="45" t="s">
        <v>43</v>
      </c>
      <c r="C54" s="45">
        <f t="array" ref="C54">INDEX(停留所!$F:$F,MATCH(B54&amp;E54,停留所!$B:$B&amp;停留所!$G:$G,0))</f>
        <v>40.555855999999999</v>
      </c>
      <c r="D54" s="45">
        <f t="array" ref="D54">INDEX(停留所!$E:$E,MATCH(B54&amp;E54,停留所!$B:$B&amp;停留所!$G:$G,0))</f>
        <v>141.44942499999999</v>
      </c>
      <c r="E54" s="28" t="s">
        <v>1257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INDEX(停留所!$A:$A,MATCH(J54&amp;K54&amp;L54,停留所!$B:$B&amp;停留所!$F:$F&amp;停留所!$E:$E,0))</f>
        <v>292</v>
      </c>
      <c r="J54" s="45" t="s">
        <v>1237</v>
      </c>
      <c r="K54" s="45">
        <f t="array" ref="K54">INDEX(停留所!$F:$F,MATCH(J54&amp;M54,停留所!$B:$B&amp;停留所!$G:$G,0))</f>
        <v>40.604148000000002</v>
      </c>
      <c r="L54" s="45">
        <f t="array" ref="L54">INDEX(停留所!$E:$E,MATCH(J54&amp;M54,停留所!$B:$B&amp;停留所!$G:$G,0))</f>
        <v>141.387224</v>
      </c>
      <c r="M54" s="28" t="s">
        <v>1263</v>
      </c>
      <c r="N54" s="45" t="str">
        <f t="array" ref="N54">INDEX(停留所!$D:$D,MATCH(J54&amp;K54&amp;L54,停留所!$B:$B&amp;停留所!$F:$F&amp;停留所!$E:$E,0))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6" x14ac:dyDescent="0.55000000000000004">
      <c r="A55" s="45">
        <f t="array" ref="A55">INDEX(停留所!$A:$A,MATCH($B55&amp;$C55&amp;$D55,停留所!$B:$B&amp;停留所!$F:$F&amp;停留所!$E:$E,0))</f>
        <v>521</v>
      </c>
      <c r="B55" s="45" t="s">
        <v>44</v>
      </c>
      <c r="C55" s="45">
        <f t="array" ref="C55">INDEX(停留所!$F:$F,MATCH(B55&amp;E55,停留所!$B:$B&amp;停留所!$G:$G,0))</f>
        <v>40.551237</v>
      </c>
      <c r="D55" s="45">
        <f t="array" ref="D55">INDEX(停留所!$E:$E,MATCH(B55&amp;E55,停留所!$B:$B&amp;停留所!$G:$G,0))</f>
        <v>141.45127500000001</v>
      </c>
      <c r="E55" s="28" t="s">
        <v>1257</v>
      </c>
      <c r="F55" s="45" t="str">
        <f t="array" ref="F55">INDEX(停留所!$D:$D,MATCH($B55&amp;$C55&amp;$D55,停留所!$B:$B&amp;停留所!$F:$F&amp;停留所!$E:$E,0))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INDEX(停留所!$A:$A,MATCH(J55&amp;K55&amp;L55,停留所!$B:$B&amp;停留所!$F:$F&amp;停留所!$E:$E,0))</f>
        <v>282</v>
      </c>
      <c r="J55" s="45" t="s">
        <v>28</v>
      </c>
      <c r="K55" s="45">
        <f t="array" ref="K55">INDEX(停留所!$F:$F,MATCH(J55&amp;M55,停留所!$B:$B&amp;停留所!$G:$G,0))</f>
        <v>40.605448000000003</v>
      </c>
      <c r="L55" s="45">
        <f t="array" ref="L55">INDEX(停留所!$E:$E,MATCH(J55&amp;M55,停留所!$B:$B&amp;停留所!$G:$G,0))</f>
        <v>141.376104</v>
      </c>
      <c r="M55" s="28" t="s">
        <v>1263</v>
      </c>
      <c r="N55" s="45" t="str">
        <f t="array" ref="N55">INDEX(停留所!$D:$D,MATCH(J55&amp;K55&amp;L55,停留所!$B:$B&amp;停留所!$F:$F&amp;停留所!$E:$E,0))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6" x14ac:dyDescent="0.55000000000000004">
      <c r="A56" s="45">
        <f t="array" ref="A56">INDEX(停留所!$A:$A,MATCH($B56&amp;$C56&amp;$D56,停留所!$B:$B&amp;停留所!$F:$F&amp;停留所!$E:$E,0))</f>
        <v>531</v>
      </c>
      <c r="B56" s="45" t="s">
        <v>45</v>
      </c>
      <c r="C56" s="45">
        <f t="array" ref="C56">INDEX(停留所!$F:$F,MATCH(B56&amp;E56,停留所!$B:$B&amp;停留所!$G:$G,0))</f>
        <v>40.544949000000003</v>
      </c>
      <c r="D56" s="45">
        <f t="array" ref="D56">INDEX(停留所!$E:$E,MATCH(B56&amp;E56,停留所!$B:$B&amp;停留所!$G:$G,0))</f>
        <v>141.45309399999999</v>
      </c>
      <c r="E56" s="28" t="s">
        <v>1257</v>
      </c>
      <c r="F56" s="45" t="str">
        <f t="array" ref="F56">INDEX(停留所!$D:$D,MATCH($B56&amp;$C56&amp;$D56,停留所!$B:$B&amp;停留所!$F:$F&amp;停留所!$E:$E,0))</f>
        <v>1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INDEX(停留所!$A:$A,MATCH(J56&amp;K56&amp;L56,停留所!$B:$B&amp;停留所!$F:$F&amp;停留所!$E:$E,0))</f>
        <v>272</v>
      </c>
      <c r="J56" s="45" t="s">
        <v>27</v>
      </c>
      <c r="K56" s="45">
        <f t="array" ref="K56">INDEX(停留所!$F:$F,MATCH(J56&amp;M56,停留所!$B:$B&amp;停留所!$G:$G,0))</f>
        <v>40.605811000000003</v>
      </c>
      <c r="L56" s="45">
        <f t="array" ref="L56">INDEX(停留所!$E:$E,MATCH(J56&amp;M56,停留所!$B:$B&amp;停留所!$G:$G,0))</f>
        <v>141.372649</v>
      </c>
      <c r="M56" s="28" t="s">
        <v>1263</v>
      </c>
      <c r="N56" s="45" t="str">
        <f t="array" ref="N56">INDEX(停留所!$D:$D,MATCH(J56&amp;K56&amp;L56,停留所!$B:$B&amp;停留所!$F:$F&amp;停留所!$E:$E,0))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</row>
    <row r="57" spans="1:16" x14ac:dyDescent="0.55000000000000004">
      <c r="A57" s="45">
        <f t="array" ref="A57">INDEX(停留所!$A:$A,MATCH($B57&amp;$C57&amp;$D57,停留所!$B:$B&amp;停留所!$F:$F&amp;停留所!$E:$E,0))</f>
        <v>541</v>
      </c>
      <c r="B57" s="45" t="s">
        <v>46</v>
      </c>
      <c r="C57" s="45">
        <f t="array" ref="C57">INDEX(停留所!$F:$F,MATCH(B57&amp;E57,停留所!$B:$B&amp;停留所!$G:$G,0))</f>
        <v>40.543529999999997</v>
      </c>
      <c r="D57" s="45">
        <f t="array" ref="D57">INDEX(停留所!$E:$E,MATCH(B57&amp;E57,停留所!$B:$B&amp;停留所!$G:$G,0))</f>
        <v>141.45559900000001</v>
      </c>
      <c r="E57" s="28" t="s">
        <v>1257</v>
      </c>
      <c r="F57" s="45" t="str">
        <f t="array" ref="F57">INDEX(停留所!$D:$D,MATCH($B57&amp;$C57&amp;$D57,停留所!$B:$B&amp;停留所!$F:$F&amp;停留所!$E:$E,0))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I57" s="45">
        <f t="array" ref="I57">INDEX(停留所!$A:$A,MATCH(J57&amp;K57&amp;L57,停留所!$B:$B&amp;停留所!$F:$F&amp;停留所!$E:$E,0))</f>
        <v>262</v>
      </c>
      <c r="J57" s="45" t="s">
        <v>26</v>
      </c>
      <c r="K57" s="45">
        <f t="array" ref="K57">INDEX(停留所!$F:$F,MATCH(J57&amp;M57,停留所!$B:$B&amp;停留所!$G:$G,0))</f>
        <v>40.605592999999999</v>
      </c>
      <c r="L57" s="45">
        <f t="array" ref="L57">INDEX(停留所!$E:$E,MATCH(J57&amp;M57,停留所!$B:$B&amp;停留所!$G:$G,0))</f>
        <v>141.35788600000001</v>
      </c>
      <c r="M57" s="28" t="s">
        <v>1263</v>
      </c>
      <c r="N57" s="45" t="str">
        <f t="array" ref="N57">INDEX(停留所!$D:$D,MATCH(J57&amp;K57&amp;L57,停留所!$B:$B&amp;停留所!$F:$F&amp;停留所!$E:$E,0))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</row>
    <row r="58" spans="1:16" x14ac:dyDescent="0.55000000000000004">
      <c r="A58" s="45">
        <f t="array" ref="A58">INDEX(停留所!$A:$A,MATCH($B58&amp;$C58&amp;$D58,停留所!$B:$B&amp;停留所!$F:$F&amp;停留所!$E:$E,0))</f>
        <v>551</v>
      </c>
      <c r="B58" s="45" t="s">
        <v>47</v>
      </c>
      <c r="C58" s="45">
        <f t="array" ref="C58">INDEX(停留所!$F:$F,MATCH(B58&amp;E58,停留所!$B:$B&amp;停留所!$G:$G,0))</f>
        <v>40.543439999999997</v>
      </c>
      <c r="D58" s="45">
        <f t="array" ref="D58">INDEX(停留所!$E:$E,MATCH(B58&amp;E58,停留所!$B:$B&amp;停留所!$G:$G,0))</f>
        <v>141.46021300000001</v>
      </c>
      <c r="E58" s="28" t="s">
        <v>1257</v>
      </c>
      <c r="F58" s="45" t="str">
        <f t="array" ref="F58">INDEX(停留所!$D:$D,MATCH($B58&amp;$C58&amp;$D58,停留所!$B:$B&amp;停留所!$F:$F&amp;停留所!$E:$E,0))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I58" s="45">
        <f t="array" ref="I58">INDEX(停留所!$A:$A,MATCH(J58&amp;K58&amp;L58,停留所!$B:$B&amp;停留所!$F:$F&amp;停留所!$E:$E,0))</f>
        <v>252</v>
      </c>
      <c r="J58" s="45" t="s">
        <v>25</v>
      </c>
      <c r="K58" s="45">
        <f t="array" ref="K58">INDEX(停留所!$F:$F,MATCH(J58&amp;M58,停留所!$B:$B&amp;停留所!$G:$G,0))</f>
        <v>40.603288999999997</v>
      </c>
      <c r="L58" s="45">
        <f t="array" ref="L58">INDEX(停留所!$E:$E,MATCH(J58&amp;M58,停留所!$B:$B&amp;停留所!$G:$G,0))</f>
        <v>141.350854</v>
      </c>
      <c r="M58" s="28" t="s">
        <v>1263</v>
      </c>
      <c r="N58" s="45" t="str">
        <f t="array" ref="N58">INDEX(停留所!$D:$D,MATCH(J58&amp;K58&amp;L58,停留所!$B:$B&amp;停留所!$F:$F&amp;停留所!$E:$E,0))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</row>
    <row r="59" spans="1:16" x14ac:dyDescent="0.55000000000000004">
      <c r="A59" s="45">
        <f t="array" ref="A59">INDEX(停留所!$A:$A,MATCH($B59&amp;$C59&amp;$D59,停留所!$B:$B&amp;停留所!$F:$F&amp;停留所!$E:$E,0))</f>
        <v>561</v>
      </c>
      <c r="B59" s="45" t="s">
        <v>1249</v>
      </c>
      <c r="C59" s="45">
        <f t="array" ref="C59">INDEX(停留所!$F:$F,MATCH(B59&amp;E59,停留所!$B:$B&amp;停留所!$G:$G,0))</f>
        <v>40.542718000000001</v>
      </c>
      <c r="D59" s="45">
        <f t="array" ref="D59">INDEX(停留所!$E:$E,MATCH(B59&amp;E59,停留所!$B:$B&amp;停留所!$G:$G,0))</f>
        <v>141.464429</v>
      </c>
      <c r="E59" s="28" t="s">
        <v>1257</v>
      </c>
      <c r="F59" s="45" t="str">
        <f t="array" ref="F59">INDEX(停留所!$D:$D,MATCH($B59&amp;$C59&amp;$D59,停留所!$B:$B&amp;停留所!$F:$F&amp;停留所!$E:$E,0))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I59" s="45">
        <f t="array" ref="I59">INDEX(停留所!$A:$A,MATCH(J59&amp;K59&amp;L59,停留所!$B:$B&amp;停留所!$F:$F&amp;停留所!$E:$E,0))</f>
        <v>242</v>
      </c>
      <c r="J59" s="45" t="s">
        <v>24</v>
      </c>
      <c r="K59" s="45">
        <f t="array" ref="K59">INDEX(停留所!$F:$F,MATCH(J59&amp;M59,停留所!$B:$B&amp;停留所!$G:$G,0))</f>
        <v>40.602364000000001</v>
      </c>
      <c r="L59" s="45">
        <f t="array" ref="L59">INDEX(停留所!$E:$E,MATCH(J59&amp;M59,停留所!$B:$B&amp;停留所!$G:$G,0))</f>
        <v>141.346519</v>
      </c>
      <c r="M59" s="28" t="s">
        <v>1263</v>
      </c>
      <c r="N59" s="45" t="str">
        <f t="array" ref="N59">INDEX(停留所!$D:$D,MATCH(J59&amp;K59&amp;L59,停留所!$B:$B&amp;停留所!$F:$F&amp;停留所!$E:$E,0))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 x14ac:dyDescent="0.55000000000000004">
      <c r="A60" s="45">
        <f t="array" ref="A60">INDEX(停留所!$A:$A,MATCH($B60&amp;$C60&amp;$D60,停留所!$B:$B&amp;停留所!$F:$F&amp;停留所!$E:$E,0))</f>
        <v>571</v>
      </c>
      <c r="B60" s="45" t="s">
        <v>48</v>
      </c>
      <c r="C60" s="45">
        <f t="array" ref="C60">INDEX(停留所!$F:$F,MATCH(B60&amp;E60,停留所!$B:$B&amp;停留所!$G:$G,0))</f>
        <v>40.537497000000002</v>
      </c>
      <c r="D60" s="45">
        <f t="array" ref="D60">INDEX(停留所!$E:$E,MATCH(B60&amp;E60,停留所!$B:$B&amp;停留所!$G:$G,0))</f>
        <v>141.469257</v>
      </c>
      <c r="E60" s="28" t="s">
        <v>1257</v>
      </c>
      <c r="F60" s="45" t="str">
        <f t="array" ref="F60">INDEX(停留所!$D:$D,MATCH($B60&amp;$C60&amp;$D60,停留所!$B:$B&amp;停留所!$F:$F&amp;停留所!$E:$E,0))</f>
        <v>1</v>
      </c>
      <c r="G60" s="45" t="str">
        <f>IF(COUNTIFS(停留所!$B:$B,B60,停留所!$F:$F,C60,停留所!$E:$E,D60)&gt;0,"同じデータあり","なし")</f>
        <v>同じデータあり</v>
      </c>
      <c r="I60" s="45">
        <f t="array" ref="I60">INDEX(停留所!$A:$A,MATCH(J60&amp;K60&amp;L60,停留所!$B:$B&amp;停留所!$F:$F&amp;停留所!$E:$E,0))</f>
        <v>232</v>
      </c>
      <c r="J60" s="45" t="s">
        <v>23</v>
      </c>
      <c r="K60" s="45">
        <f t="array" ref="K60">INDEX(停留所!$F:$F,MATCH(J60&amp;M60,停留所!$B:$B&amp;停留所!$G:$G,0))</f>
        <v>40.603808999999998</v>
      </c>
      <c r="L60" s="45">
        <f t="array" ref="L60">INDEX(停留所!$E:$E,MATCH(J60&amp;M60,停留所!$B:$B&amp;停留所!$G:$G,0))</f>
        <v>141.33892299999999</v>
      </c>
      <c r="M60" s="28" t="s">
        <v>1263</v>
      </c>
      <c r="N60" s="45" t="str">
        <f t="array" ref="N60">INDEX(停留所!$D:$D,MATCH(J60&amp;K60&amp;L60,停留所!$B:$B&amp;停留所!$F:$F&amp;停留所!$E:$E,0))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 x14ac:dyDescent="0.55000000000000004">
      <c r="A61" s="45">
        <f t="array" ref="A61">INDEX(停留所!$A:$A,MATCH($B61&amp;$C61&amp;$D61,停留所!$B:$B&amp;停留所!$F:$F&amp;停留所!$E:$E,0))</f>
        <v>581</v>
      </c>
      <c r="B61" s="45" t="s">
        <v>49</v>
      </c>
      <c r="C61" s="45">
        <f t="array" ref="C61">INDEX(停留所!$F:$F,MATCH(B61&amp;E61,停留所!$B:$B&amp;停留所!$G:$G,0))</f>
        <v>40.532969000000001</v>
      </c>
      <c r="D61" s="45">
        <f t="array" ref="D61">INDEX(停留所!$E:$E,MATCH(B61&amp;E61,停留所!$B:$B&amp;停留所!$G:$G,0))</f>
        <v>141.47143</v>
      </c>
      <c r="E61" s="28" t="s">
        <v>1257</v>
      </c>
      <c r="F61" s="45" t="str">
        <f t="array" ref="F61">INDEX(停留所!$D:$D,MATCH($B61&amp;$C61&amp;$D61,停留所!$B:$B&amp;停留所!$F:$F&amp;停留所!$E:$E,0))</f>
        <v>1</v>
      </c>
      <c r="G61" s="45" t="str">
        <f>IF(COUNTIFS(停留所!$B:$B,B61,停留所!$F:$F,C61,停留所!$E:$E,D61)&gt;0,"同じデータあり","なし")</f>
        <v>同じデータあり</v>
      </c>
      <c r="I61" s="45">
        <f t="array" ref="I61">INDEX(停留所!$A:$A,MATCH(J61&amp;K61&amp;L61,停留所!$B:$B&amp;停留所!$F:$F&amp;停留所!$E:$E,0))</f>
        <v>222</v>
      </c>
      <c r="J61" s="45" t="s">
        <v>22</v>
      </c>
      <c r="K61" s="45">
        <f t="array" ref="K61">INDEX(停留所!$F:$F,MATCH(J61&amp;M61,停留所!$B:$B&amp;停留所!$G:$G,0))</f>
        <v>40.603676999999998</v>
      </c>
      <c r="L61" s="45">
        <f t="array" ref="L61">INDEX(停留所!$E:$E,MATCH(J61&amp;M61,停留所!$B:$B&amp;停留所!$G:$G,0))</f>
        <v>141.32829100000001</v>
      </c>
      <c r="M61" s="28" t="s">
        <v>1263</v>
      </c>
      <c r="N61" s="45" t="str">
        <f t="array" ref="N61">INDEX(停留所!$D:$D,MATCH(J61&amp;K61&amp;L61,停留所!$B:$B&amp;停留所!$F:$F&amp;停留所!$E:$E,0))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 x14ac:dyDescent="0.55000000000000004">
      <c r="A62" s="45">
        <f t="array" ref="A62">INDEX(停留所!$A:$A,MATCH($B62&amp;$C62&amp;$D62,停留所!$B:$B&amp;停留所!$F:$F&amp;停留所!$E:$E,0))</f>
        <v>591</v>
      </c>
      <c r="B62" s="45" t="s">
        <v>50</v>
      </c>
      <c r="C62" s="45">
        <f t="array" ref="C62">INDEX(停留所!$F:$F,MATCH(B62&amp;E62,停留所!$B:$B&amp;停留所!$G:$G,0))</f>
        <v>40.528253999999997</v>
      </c>
      <c r="D62" s="45">
        <f t="array" ref="D62">INDEX(停留所!$E:$E,MATCH(B62&amp;E62,停留所!$B:$B&amp;停留所!$G:$G,0))</f>
        <v>141.46635760000001</v>
      </c>
      <c r="E62" s="28" t="s">
        <v>1257</v>
      </c>
      <c r="F62" s="45" t="str">
        <f t="array" ref="F62">INDEX(停留所!$D:$D,MATCH($B62&amp;$C62&amp;$D62,停留所!$B:$B&amp;停留所!$F:$F&amp;停留所!$E:$E,0))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I62" s="45">
        <f t="array" ref="I62">INDEX(停留所!$A:$A,MATCH(J62&amp;K62&amp;L62,停留所!$B:$B&amp;停留所!$F:$F&amp;停留所!$E:$E,0))</f>
        <v>212</v>
      </c>
      <c r="J62" s="45" t="s">
        <v>21</v>
      </c>
      <c r="K62" s="45">
        <f t="array" ref="K62">INDEX(停留所!$F:$F,MATCH(J62&amp;M62,停留所!$B:$B&amp;停留所!$G:$G,0))</f>
        <v>40.603754000000002</v>
      </c>
      <c r="L62" s="45">
        <f t="array" ref="L62">INDEX(停留所!$E:$E,MATCH(J62&amp;M62,停留所!$B:$B&amp;停留所!$G:$G,0))</f>
        <v>141.32603800000001</v>
      </c>
      <c r="M62" s="28" t="s">
        <v>1263</v>
      </c>
      <c r="N62" s="45" t="str">
        <f t="array" ref="N62">INDEX(停留所!$D:$D,MATCH(J62&amp;K62&amp;L62,停留所!$B:$B&amp;停留所!$F:$F&amp;停留所!$E:$E,0))</f>
        <v>2</v>
      </c>
      <c r="O62" s="45" t="str">
        <f>IF(COUNTIFS(停留所!$B:$B,J62,停留所!$F:$F,K62,停留所!$E:$E,L62)&gt;0,"同じデータあり","なし")</f>
        <v>同じデータあり</v>
      </c>
    </row>
    <row r="63" spans="1:16" x14ac:dyDescent="0.55000000000000004">
      <c r="A63" s="45">
        <f t="array" ref="A63">INDEX(停留所!$A:$A,MATCH($B63&amp;$C63&amp;$D63,停留所!$B:$B&amp;停留所!$F:$F&amp;停留所!$E:$E,0))</f>
        <v>601</v>
      </c>
      <c r="B63" s="45" t="s">
        <v>51</v>
      </c>
      <c r="C63" s="45">
        <f t="array" ref="C63">INDEX(停留所!$F:$F,MATCH(B63&amp;E63,停留所!$B:$B&amp;停留所!$G:$G,0))</f>
        <v>40.524377000000001</v>
      </c>
      <c r="D63" s="45">
        <f t="array" ref="D63">INDEX(停留所!$E:$E,MATCH(B63&amp;E63,停留所!$B:$B&amp;停留所!$G:$G,0))</f>
        <v>141.46654899999999</v>
      </c>
      <c r="E63" s="28" t="s">
        <v>1257</v>
      </c>
      <c r="F63" s="45" t="str">
        <f t="array" ref="F63">INDEX(停留所!$D:$D,MATCH($B63&amp;$C63&amp;$D63,停留所!$B:$B&amp;停留所!$F:$F&amp;停留所!$E:$E,0))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I63" s="45">
        <f t="array" ref="I63">INDEX(停留所!$A:$A,MATCH(J63&amp;K63&amp;L63,停留所!$B:$B&amp;停留所!$F:$F&amp;停留所!$E:$E,0))</f>
        <v>202</v>
      </c>
      <c r="J63" s="45" t="s">
        <v>20</v>
      </c>
      <c r="K63" s="45">
        <f t="array" ref="K63">INDEX(停留所!$F:$F,MATCH(J63&amp;M63,停留所!$B:$B&amp;停留所!$G:$G,0))</f>
        <v>40.603864000000002</v>
      </c>
      <c r="L63" s="45">
        <f t="array" ref="L63">INDEX(停留所!$E:$E,MATCH(J63&amp;M63,停留所!$B:$B&amp;停留所!$G:$G,0))</f>
        <v>141.322586</v>
      </c>
      <c r="M63" s="28" t="s">
        <v>1263</v>
      </c>
      <c r="N63" s="45" t="str">
        <f t="array" ref="N63">INDEX(停留所!$D:$D,MATCH(J63&amp;K63&amp;L63,停留所!$B:$B&amp;停留所!$F:$F&amp;停留所!$E:$E,0))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6" x14ac:dyDescent="0.55000000000000004">
      <c r="A64" s="45">
        <f t="array" ref="A64">INDEX(停留所!$A:$A,MATCH($B64&amp;$C64&amp;$D64,停留所!$B:$B&amp;停留所!$F:$F&amp;停留所!$E:$E,0))</f>
        <v>611</v>
      </c>
      <c r="B64" s="45" t="s">
        <v>52</v>
      </c>
      <c r="C64" s="45">
        <f t="array" ref="C64">INDEX(停留所!$F:$F,MATCH(B64&amp;E64,停留所!$B:$B&amp;停留所!$G:$G,0))</f>
        <v>40.519700999999998</v>
      </c>
      <c r="D64" s="45">
        <f t="array" ref="D64">INDEX(停留所!$E:$E,MATCH(B64&amp;E64,停留所!$B:$B&amp;停留所!$G:$G,0))</f>
        <v>141.46727200000001</v>
      </c>
      <c r="E64" s="28" t="s">
        <v>1257</v>
      </c>
      <c r="F64" s="45" t="str">
        <f t="array" ref="F64">INDEX(停留所!$D:$D,MATCH($B64&amp;$C64&amp;$D64,停留所!$B:$B&amp;停留所!$F:$F&amp;停留所!$E:$E,0))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I64" s="45">
        <f t="array" ref="I64">INDEX(停留所!$A:$A,MATCH(J64&amp;K64&amp;L64,停留所!$B:$B&amp;停留所!$F:$F&amp;停留所!$E:$E,0))</f>
        <v>192</v>
      </c>
      <c r="J64" s="45" t="s">
        <v>19</v>
      </c>
      <c r="K64" s="45">
        <f t="array" ref="K64">INDEX(停留所!$F:$F,MATCH(J64&amp;M64,停留所!$B:$B&amp;停留所!$G:$G,0))</f>
        <v>40.600816000000002</v>
      </c>
      <c r="L64" s="45">
        <f t="array" ref="L64">INDEX(停留所!$E:$E,MATCH(J64&amp;M64,停留所!$B:$B&amp;停留所!$G:$G,0))</f>
        <v>141.30967899999999</v>
      </c>
      <c r="M64" s="28" t="s">
        <v>1263</v>
      </c>
      <c r="N64" s="45" t="str">
        <f t="array" ref="N64">INDEX(停留所!$D:$D,MATCH(J64&amp;K64&amp;L64,停留所!$B:$B&amp;停留所!$F:$F&amp;停留所!$E:$E,0))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  <row r="65" spans="1:15" x14ac:dyDescent="0.55000000000000004">
      <c r="A65" s="94">
        <f t="array" ref="A65">INDEX(停留所!$A:$A,MATCH($B65&amp;$C65&amp;$D65,停留所!$B:$B&amp;停留所!$F:$F&amp;停留所!$E:$E,0))</f>
        <v>621</v>
      </c>
      <c r="B65" s="94" t="s">
        <v>53</v>
      </c>
      <c r="C65" s="94">
        <f t="array" ref="C65">INDEX(停留所!$F:$F,MATCH(B65&amp;E65,停留所!$B:$B&amp;停留所!$G:$G,0))</f>
        <v>40.517052</v>
      </c>
      <c r="D65" s="94">
        <f t="array" ref="D65">INDEX(停留所!$E:$E,MATCH(B65&amp;E65,停留所!$B:$B&amp;停留所!$G:$G,0))</f>
        <v>141.46768</v>
      </c>
      <c r="E65" s="44" t="s">
        <v>1257</v>
      </c>
      <c r="F65" s="94" t="str">
        <f t="array" ref="F65">INDEX(停留所!$D:$D,MATCH($B65&amp;$C65&amp;$D65,停留所!$B:$B&amp;停留所!$F:$F&amp;停留所!$E:$E,0))</f>
        <v>1</v>
      </c>
      <c r="G65" s="94" t="str">
        <f>IF(COUNTIFS(停留所!$B:$B,B65,停留所!$F:$F,C65,停留所!$E:$E,D65)&gt;0,"同じデータあり","なし")</f>
        <v>同じデータあり</v>
      </c>
      <c r="I65" s="45">
        <f t="array" ref="I65">INDEX(停留所!$A:$A,MATCH(J65&amp;K65&amp;L65,停留所!$B:$B&amp;停留所!$F:$F&amp;停留所!$E:$E,0))</f>
        <v>182</v>
      </c>
      <c r="J65" s="45" t="s">
        <v>18</v>
      </c>
      <c r="K65" s="45">
        <f t="array" ref="K65">INDEX(停留所!$F:$F,MATCH(J65&amp;M65,停留所!$B:$B&amp;停留所!$G:$G,0))</f>
        <v>40.601835000000001</v>
      </c>
      <c r="L65" s="45">
        <f t="array" ref="L65">INDEX(停留所!$E:$E,MATCH(J65&amp;M65,停留所!$B:$B&amp;停留所!$G:$G,0))</f>
        <v>141.30217400000001</v>
      </c>
      <c r="M65" s="28" t="s">
        <v>1263</v>
      </c>
      <c r="N65" s="45" t="str">
        <f t="array" ref="N65">INDEX(停留所!$D:$D,MATCH(J65&amp;K65&amp;L65,停留所!$B:$B&amp;停留所!$F:$F&amp;停留所!$E:$E,0))</f>
        <v>2</v>
      </c>
      <c r="O65" s="45" t="str">
        <f>IF(COUNTIFS(停留所!$B:$B,J65,停留所!$F:$F,K65,停留所!$E:$E,L65)&gt;0,"同じデータあり","なし")</f>
        <v>同じデータあり</v>
      </c>
    </row>
    <row r="66" spans="1:15" x14ac:dyDescent="0.55000000000000004">
      <c r="A66" s="45">
        <f t="array" ref="A66">INDEX(停留所!$A:$A,MATCH($B66&amp;$C66&amp;$D66,停留所!$B:$B&amp;停留所!$F:$F&amp;停留所!$E:$E,0))</f>
        <v>631</v>
      </c>
      <c r="B66" s="45" t="s">
        <v>1250</v>
      </c>
      <c r="C66" s="45">
        <f t="array" ref="C66">INDEX(停留所!$F:$F,MATCH(B66&amp;E66,停留所!$B:$B&amp;停留所!$G:$G,0))</f>
        <v>40.508789</v>
      </c>
      <c r="D66" s="45">
        <f t="array" ref="D66">INDEX(停留所!$E:$E,MATCH(B66&amp;E66,停留所!$B:$B&amp;停留所!$G:$G,0))</f>
        <v>141.431781</v>
      </c>
      <c r="E66" s="28" t="s">
        <v>1257</v>
      </c>
      <c r="F66" s="45" t="str">
        <f t="array" ref="F66">INDEX(停留所!$D:$D,MATCH($B66&amp;$C66&amp;$D66,停留所!$B:$B&amp;停留所!$F:$F&amp;停留所!$E:$E,0))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I66" s="45">
        <f t="array" ref="I66">INDEX(停留所!$A:$A,MATCH(J66&amp;K66&amp;L66,停留所!$B:$B&amp;停留所!$F:$F&amp;停留所!$E:$E,0))</f>
        <v>172</v>
      </c>
      <c r="J66" s="45" t="s">
        <v>1242</v>
      </c>
      <c r="K66" s="45">
        <f t="array" ref="K66">INDEX(停留所!$F:$F,MATCH(J66&amp;M66,停留所!$B:$B&amp;停留所!$G:$G,0))</f>
        <v>40.604225</v>
      </c>
      <c r="L66" s="45">
        <f t="array" ref="L66">INDEX(停留所!$E:$E,MATCH(J66&amp;M66,停留所!$B:$B&amp;停留所!$G:$G,0))</f>
        <v>141.29488900000001</v>
      </c>
      <c r="M66" s="28" t="s">
        <v>1263</v>
      </c>
      <c r="N66" s="45" t="str">
        <f t="array" ref="N66">INDEX(停留所!$D:$D,MATCH(J66&amp;K66&amp;L66,停留所!$B:$B&amp;停留所!$F:$F&amp;停留所!$E:$E,0))</f>
        <v>2</v>
      </c>
      <c r="O66" s="45" t="str">
        <f>IF(COUNTIFS(停留所!$B:$B,J66,停留所!$F:$F,K66,停留所!$E:$E,L66)&gt;0,"同じデータあり","なし")</f>
        <v>同じデータあり</v>
      </c>
    </row>
    <row r="67" spans="1:15" x14ac:dyDescent="0.55000000000000004">
      <c r="A67" s="94">
        <f t="array" ref="A67">INDEX(停留所!$A:$A,MATCH($B67&amp;$C67&amp;$D67,停留所!$B:$B&amp;停留所!$F:$F&amp;停留所!$E:$E,0))</f>
        <v>622</v>
      </c>
      <c r="B67" s="94" t="s">
        <v>53</v>
      </c>
      <c r="C67" s="94">
        <f t="array" ref="C67">INDEX(停留所!$F:$F,MATCH(B67&amp;E67,停留所!$B:$B&amp;停留所!$G:$G,0))</f>
        <v>40.516755000000003</v>
      </c>
      <c r="D67" s="94">
        <f t="array" ref="D67">INDEX(停留所!$E:$E,MATCH(B67&amp;E67,停留所!$B:$B&amp;停留所!$G:$G,0))</f>
        <v>141.465979</v>
      </c>
      <c r="E67" s="44" t="s">
        <v>1259</v>
      </c>
      <c r="F67" s="94" t="str">
        <f t="array" ref="F67">INDEX(停留所!$D:$D,MATCH($B67&amp;$C67&amp;$D67,停留所!$B:$B&amp;停留所!$F:$F&amp;停留所!$E:$E,0))</f>
        <v>2</v>
      </c>
      <c r="G67" s="94" t="str">
        <f>IF(COUNTIFS(停留所!$B:$B,B67,停留所!$F:$F,C67,停留所!$E:$E,D67)&gt;0,"同じデータあり","なし")</f>
        <v>同じデータあり</v>
      </c>
      <c r="I67" s="45">
        <f t="array" ref="I67">INDEX(停留所!$A:$A,MATCH(J67&amp;K67&amp;L67,停留所!$B:$B&amp;停留所!$F:$F&amp;停留所!$E:$E,0))</f>
        <v>162</v>
      </c>
      <c r="J67" s="45" t="s">
        <v>17</v>
      </c>
      <c r="K67" s="45">
        <f t="array" ref="K67">INDEX(停留所!$F:$F,MATCH(J67&amp;M67,停留所!$B:$B&amp;停留所!$G:$G,0))</f>
        <v>40.607089999999999</v>
      </c>
      <c r="L67" s="45">
        <f t="array" ref="L67">INDEX(停留所!$E:$E,MATCH(J67&amp;M67,停留所!$B:$B&amp;停留所!$G:$G,0))</f>
        <v>141.28777099999999</v>
      </c>
      <c r="M67" s="28" t="s">
        <v>1263</v>
      </c>
      <c r="N67" s="45" t="str">
        <f t="array" ref="N67">INDEX(停留所!$D:$D,MATCH(J67&amp;K67&amp;L67,停留所!$B:$B&amp;停留所!$F:$F&amp;停留所!$E:$E,0))</f>
        <v>2</v>
      </c>
      <c r="O67" s="45" t="str">
        <f>IF(COUNTIFS(停留所!$B:$B,J67,停留所!$F:$F,K67,停留所!$E:$E,L67)&gt;0,"同じデータあり","なし")</f>
        <v>同じデータあり</v>
      </c>
    </row>
    <row r="68" spans="1:15" x14ac:dyDescent="0.55000000000000004">
      <c r="A68" s="45">
        <f t="array" ref="A68">INDEX(停留所!$A:$A,MATCH($B68&amp;$C68&amp;$D68,停留所!$B:$B&amp;停留所!$F:$F&amp;停留所!$E:$E,0))</f>
        <v>641</v>
      </c>
      <c r="B68" s="45" t="s">
        <v>54</v>
      </c>
      <c r="C68" s="45">
        <f t="array" ref="C68">INDEX(停留所!$F:$F,MATCH(B68&amp;E68,停留所!$B:$B&amp;停留所!$G:$G,0))</f>
        <v>40.513207999999999</v>
      </c>
      <c r="D68" s="45">
        <f t="array" ref="D68">INDEX(停留所!$E:$E,MATCH(B68&amp;E68,停留所!$B:$B&amp;停留所!$G:$G,0))</f>
        <v>141.47358600000001</v>
      </c>
      <c r="E68" s="28" t="s">
        <v>1257</v>
      </c>
      <c r="F68" s="45" t="str">
        <f t="array" ref="F68">INDEX(停留所!$D:$D,MATCH($B68&amp;$C68&amp;$D68,停留所!$B:$B&amp;停留所!$F:$F&amp;停留所!$E:$E,0))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I68" s="45">
        <f t="array" ref="I68">INDEX(停留所!$A:$A,MATCH(J68&amp;K68&amp;L68,停留所!$B:$B&amp;停留所!$F:$F&amp;停留所!$E:$E,0))</f>
        <v>152</v>
      </c>
      <c r="J68" s="45" t="s">
        <v>16</v>
      </c>
      <c r="K68" s="45">
        <f t="array" ref="K68">INDEX(停留所!$F:$F,MATCH(J68&amp;M68,停留所!$B:$B&amp;停留所!$G:$G,0))</f>
        <v>40.610532999999997</v>
      </c>
      <c r="L68" s="45">
        <f t="array" ref="L68">INDEX(停留所!$E:$E,MATCH(J68&amp;M68,停留所!$B:$B&amp;停留所!$G:$G,0))</f>
        <v>141.274687</v>
      </c>
      <c r="M68" s="28" t="s">
        <v>1263</v>
      </c>
      <c r="N68" s="45" t="str">
        <f t="array" ref="N68">INDEX(停留所!$D:$D,MATCH(J68&amp;K68&amp;L68,停留所!$B:$B&amp;停留所!$F:$F&amp;停留所!$E:$E,0))</f>
        <v>2</v>
      </c>
      <c r="O68" s="45" t="str">
        <f>IF(COUNTIFS(停留所!$B:$B,J68,停留所!$F:$F,K68,停留所!$E:$E,L68)&gt;0,"同じデータあり","なし")</f>
        <v>同じデータあり</v>
      </c>
    </row>
    <row r="69" spans="1:15" x14ac:dyDescent="0.55000000000000004">
      <c r="A69" s="45">
        <f t="array" ref="A69">INDEX(停留所!$A:$A,MATCH($B69&amp;$C69&amp;$D69,停留所!$B:$B&amp;停留所!$F:$F&amp;停留所!$E:$E,0))</f>
        <v>651</v>
      </c>
      <c r="B69" s="45" t="s">
        <v>55</v>
      </c>
      <c r="C69" s="45">
        <f t="array" ref="C69">INDEX(停留所!$F:$F,MATCH(B69&amp;E69,停留所!$B:$B&amp;停留所!$G:$G,0))</f>
        <v>40.512123000000003</v>
      </c>
      <c r="D69" s="45">
        <f t="array" ref="D69">INDEX(停留所!$E:$E,MATCH(B69&amp;E69,停留所!$B:$B&amp;停留所!$G:$G,0))</f>
        <v>141.47448199999999</v>
      </c>
      <c r="E69" s="28" t="s">
        <v>1257</v>
      </c>
      <c r="F69" s="45" t="str">
        <f t="array" ref="F69">INDEX(停留所!$D:$D,MATCH($B69&amp;$C69&amp;$D69,停留所!$B:$B&amp;停留所!$F:$F&amp;停留所!$E:$E,0))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I69" s="45">
        <f t="array" ref="I69">INDEX(停留所!$A:$A,MATCH(J69&amp;K69&amp;L69,停留所!$B:$B&amp;停留所!$F:$F&amp;停留所!$E:$E,0))</f>
        <v>142</v>
      </c>
      <c r="J69" s="45" t="s">
        <v>15</v>
      </c>
      <c r="K69" s="45">
        <f t="array" ref="K69">INDEX(停留所!$F:$F,MATCH(J69&amp;M69,停留所!$B:$B&amp;停留所!$G:$G,0))</f>
        <v>40.611722999999998</v>
      </c>
      <c r="L69" s="45">
        <f t="array" ref="L69">INDEX(停留所!$E:$E,MATCH(J69&amp;M69,停留所!$B:$B&amp;停留所!$G:$G,0))</f>
        <v>141.26524000000001</v>
      </c>
      <c r="M69" s="28" t="s">
        <v>1263</v>
      </c>
      <c r="N69" s="45" t="str">
        <f t="array" ref="N69">INDEX(停留所!$D:$D,MATCH(J69&amp;K69&amp;L69,停留所!$B:$B&amp;停留所!$F:$F&amp;停留所!$E:$E,0))</f>
        <v>2</v>
      </c>
      <c r="O69" s="45" t="str">
        <f>IF(COUNTIFS(停留所!$B:$B,J69,停留所!$F:$F,K69,停留所!$E:$E,L69)&gt;0,"同じデータあり","なし")</f>
        <v>同じデータあり</v>
      </c>
    </row>
    <row r="70" spans="1:15" x14ac:dyDescent="0.55000000000000004">
      <c r="A70" s="45">
        <f t="array" ref="A70">INDEX(停留所!$A:$A,MATCH($B70&amp;$C70&amp;$D70,停留所!$B:$B&amp;停留所!$F:$F&amp;停留所!$E:$E,0))</f>
        <v>661</v>
      </c>
      <c r="B70" s="45" t="s">
        <v>56</v>
      </c>
      <c r="C70" s="45">
        <f t="array" ref="C70">INDEX(停留所!$F:$F,MATCH(B70&amp;E70,停留所!$B:$B&amp;停留所!$G:$G,0))</f>
        <v>40.509563999999997</v>
      </c>
      <c r="D70" s="45">
        <f t="array" ref="D70">INDEX(停留所!$E:$E,MATCH(B70&amp;E70,停留所!$B:$B&amp;停留所!$G:$G,0))</f>
        <v>141.47663299999999</v>
      </c>
      <c r="E70" s="28" t="s">
        <v>1257</v>
      </c>
      <c r="F70" s="45" t="str">
        <f t="array" ref="F70">INDEX(停留所!$D:$D,MATCH($B70&amp;$C70&amp;$D70,停留所!$B:$B&amp;停留所!$F:$F&amp;停留所!$E:$E,0))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I70" s="45">
        <f t="array" ref="I70">INDEX(停留所!$A:$A,MATCH(J70&amp;K70&amp;L70,停留所!$B:$B&amp;停留所!$F:$F&amp;停留所!$E:$E,0))</f>
        <v>132</v>
      </c>
      <c r="J70" s="45" t="s">
        <v>14</v>
      </c>
      <c r="K70" s="45">
        <f t="array" ref="K70">INDEX(停留所!$F:$F,MATCH(J70&amp;M70,停留所!$B:$B&amp;停留所!$G:$G,0))</f>
        <v>40.612448000000001</v>
      </c>
      <c r="L70" s="45">
        <f t="array" ref="L70">INDEX(停留所!$E:$E,MATCH(J70&amp;M70,停留所!$B:$B&amp;停留所!$G:$G,0))</f>
        <v>141.25965600000001</v>
      </c>
      <c r="M70" s="28" t="s">
        <v>1263</v>
      </c>
      <c r="N70" s="45" t="str">
        <f t="array" ref="N70">INDEX(停留所!$D:$D,MATCH(J70&amp;K70&amp;L70,停留所!$B:$B&amp;停留所!$F:$F&amp;停留所!$E:$E,0))</f>
        <v>2</v>
      </c>
      <c r="O70" s="45" t="str">
        <f>IF(COUNTIFS(停留所!$B:$B,J70,停留所!$F:$F,K70,停留所!$E:$E,L70)&gt;0,"同じデータあり","なし")</f>
        <v>同じデータあり</v>
      </c>
    </row>
    <row r="71" spans="1:15" x14ac:dyDescent="0.55000000000000004">
      <c r="A71" s="45">
        <f t="array" ref="A71">INDEX(停留所!$A:$A,MATCH($B71&amp;$C71&amp;$D71,停留所!$B:$B&amp;停留所!$F:$F&amp;停留所!$E:$E,0))</f>
        <v>671</v>
      </c>
      <c r="B71" s="45" t="s">
        <v>57</v>
      </c>
      <c r="C71" s="45">
        <f t="array" ref="C71">INDEX(停留所!$F:$F,MATCH(B71&amp;E71,停留所!$B:$B&amp;停留所!$G:$G,0))</f>
        <v>40.506903000000001</v>
      </c>
      <c r="D71" s="45">
        <f t="array" ref="D71">INDEX(停留所!$E:$E,MATCH(B71&amp;E71,停留所!$B:$B&amp;停留所!$G:$G,0))</f>
        <v>141.480109</v>
      </c>
      <c r="E71" s="28" t="s">
        <v>1257</v>
      </c>
      <c r="F71" s="45" t="str">
        <f t="array" ref="F71">INDEX(停留所!$D:$D,MATCH($B71&amp;$C71&amp;$D71,停留所!$B:$B&amp;停留所!$F:$F&amp;停留所!$E:$E,0))</f>
        <v>1</v>
      </c>
      <c r="G71" s="45" t="str">
        <f>IF(COUNTIFS(停留所!$B:$B,B71,停留所!$F:$F,C71,停留所!$E:$E,D71)&gt;0,"同じデータあり","なし")</f>
        <v>同じデータあり</v>
      </c>
      <c r="I71" s="45">
        <f t="array" ref="I71">INDEX(停留所!$A:$A,MATCH(J71&amp;K71&amp;L71,停留所!$B:$B&amp;停留所!$F:$F&amp;停留所!$E:$E,0))</f>
        <v>122</v>
      </c>
      <c r="J71" s="45" t="s">
        <v>13</v>
      </c>
      <c r="K71" s="45">
        <f t="array" ref="K71">INDEX(停留所!$F:$F,MATCH(J71&amp;M71,停留所!$B:$B&amp;停留所!$M:$M,0))</f>
        <v>40.613754</v>
      </c>
      <c r="L71" s="45">
        <f t="array" ref="L71">INDEX(停留所!$E:$E,MATCH(J71&amp;M71,停留所!$B:$B&amp;停留所!$M:$M,0))</f>
        <v>141.24857800000001</v>
      </c>
      <c r="M71" s="45" t="s">
        <v>289</v>
      </c>
      <c r="N71" s="45" t="str">
        <f t="array" ref="N71">INDEX(停留所!$D:$D,MATCH(J71&amp;K71&amp;L71,停留所!$B:$B&amp;停留所!$F:$F&amp;停留所!$E:$E,0))</f>
        <v>2</v>
      </c>
      <c r="O71" s="45" t="str">
        <f>IF(COUNTIFS(停留所!$B:$B,J71,停留所!$F:$F,K71,停留所!$E:$E,L71)&gt;0,"同じデータあり","なし")</f>
        <v>同じデータあり</v>
      </c>
    </row>
    <row r="72" spans="1:15" x14ac:dyDescent="0.55000000000000004">
      <c r="A72" s="45">
        <f t="array" ref="A72">INDEX(停留所!$A:$A,MATCH($B72&amp;$C72&amp;$D72,停留所!$B:$B&amp;停留所!$F:$F&amp;停留所!$E:$E,0))</f>
        <v>681</v>
      </c>
      <c r="B72" s="45" t="s">
        <v>58</v>
      </c>
      <c r="C72" s="45">
        <f t="array" ref="C72">INDEX(停留所!$F:$F,MATCH(B72&amp;E72,停留所!$B:$B&amp;停留所!$G:$G,0))</f>
        <v>40.506286000000003</v>
      </c>
      <c r="D72" s="45">
        <f t="array" ref="D72">INDEX(停留所!$E:$E,MATCH(B72&amp;E72,停留所!$B:$B&amp;停留所!$G:$G,0))</f>
        <v>141.48304899999999</v>
      </c>
      <c r="E72" s="28" t="s">
        <v>1257</v>
      </c>
      <c r="F72" s="45" t="str">
        <f t="array" ref="F72">INDEX(停留所!$D:$D,MATCH($B72&amp;$C72&amp;$D72,停留所!$B:$B&amp;停留所!$F:$F&amp;停留所!$E:$E,0))</f>
        <v>1</v>
      </c>
      <c r="G72" s="45" t="str">
        <f>IF(COUNTIFS(停留所!$B:$B,B72,停留所!$F:$F,C72,停留所!$E:$E,D72)&gt;0,"同じデータあり","なし")</f>
        <v>同じデータあり</v>
      </c>
      <c r="I72" s="45">
        <f t="array" ref="I72">INDEX(停留所!$A:$A,MATCH(J72&amp;K72&amp;L72,停留所!$B:$B&amp;停留所!$F:$F&amp;停留所!$E:$E,0))</f>
        <v>112</v>
      </c>
      <c r="J72" s="45" t="s">
        <v>1238</v>
      </c>
      <c r="K72" s="45">
        <f t="array" ref="K72">INDEX(停留所!$F:$F,MATCH(J72&amp;M72,停留所!$B:$B&amp;停留所!$M:$M,0))</f>
        <v>40.613858</v>
      </c>
      <c r="L72" s="45">
        <f t="array" ref="L72">INDEX(停留所!$E:$E,MATCH(J72&amp;M72,停留所!$B:$B&amp;停留所!$M:$M,0))</f>
        <v>141.24219500000001</v>
      </c>
      <c r="M72" s="45" t="s">
        <v>289</v>
      </c>
      <c r="N72" s="45" t="str">
        <f t="array" ref="N72">INDEX(停留所!$D:$D,MATCH(J72&amp;K72&amp;L72,停留所!$B:$B&amp;停留所!$F:$F&amp;停留所!$E:$E,0))</f>
        <v>2</v>
      </c>
      <c r="O72" s="45" t="str">
        <f>IF(COUNTIFS(停留所!$B:$B,J72,停留所!$F:$F,K72,停留所!$E:$E,L72)&gt;0,"同じデータあり","なし")</f>
        <v>同じデータあり</v>
      </c>
    </row>
    <row r="73" spans="1:15" x14ac:dyDescent="0.55000000000000004">
      <c r="A73" s="45">
        <f t="array" ref="A73">INDEX(停留所!$A:$A,MATCH($B73&amp;$C73&amp;$D73,停留所!$B:$B&amp;停留所!$F:$F&amp;停留所!$E:$E,0))</f>
        <v>691</v>
      </c>
      <c r="B73" s="45" t="s">
        <v>59</v>
      </c>
      <c r="C73" s="45">
        <f t="array" ref="C73">INDEX(停留所!$F:$F,MATCH(B73&amp;E73,停留所!$B:$B&amp;停留所!$G:$G,0))</f>
        <v>40.506605</v>
      </c>
      <c r="D73" s="45">
        <f t="array" ref="D73">INDEX(停留所!$E:$E,MATCH(B73&amp;E73,停留所!$B:$B&amp;停留所!$G:$G,0))</f>
        <v>141.484567</v>
      </c>
      <c r="E73" s="28" t="s">
        <v>1257</v>
      </c>
      <c r="F73" s="45" t="str">
        <f t="array" ref="F73">INDEX(停留所!$D:$D,MATCH($B73&amp;$C73&amp;$D73,停留所!$B:$B&amp;停留所!$F:$F&amp;停留所!$E:$E,0))</f>
        <v>1</v>
      </c>
      <c r="G73" s="45" t="str">
        <f>IF(COUNTIFS(停留所!$B:$B,B73,停留所!$F:$F,C73,停留所!$E:$E,D73)&gt;0,"同じデータあり","なし")</f>
        <v>同じデータあり</v>
      </c>
      <c r="I73" s="45">
        <f t="array" ref="I73">INDEX(停留所!$A:$A,MATCH(J73&amp;K73&amp;L73,停留所!$B:$B&amp;停留所!$F:$F&amp;停留所!$E:$E,0))</f>
        <v>102</v>
      </c>
      <c r="J73" s="45" t="s">
        <v>12</v>
      </c>
      <c r="K73" s="45">
        <f t="array" ref="K73">INDEX(停留所!$F:$F,MATCH(J73&amp;M73,停留所!$B:$B&amp;停留所!$M:$M,0))</f>
        <v>40.613926999999997</v>
      </c>
      <c r="L73" s="45">
        <f t="array" ref="L73">INDEX(停留所!$E:$E,MATCH(J73&amp;M73,停留所!$B:$B&amp;停留所!$M:$M,0))</f>
        <v>141.23820799999999</v>
      </c>
      <c r="M73" s="45" t="s">
        <v>289</v>
      </c>
      <c r="N73" s="45" t="str">
        <f t="array" ref="N73">INDEX(停留所!$D:$D,MATCH(J73&amp;K73&amp;L73,停留所!$B:$B&amp;停留所!$F:$F&amp;停留所!$E:$E,0))</f>
        <v>2</v>
      </c>
      <c r="O73" s="45" t="str">
        <f>IF(COUNTIFS(停留所!$B:$B,J73,停留所!$F:$F,K73,停留所!$E:$E,L73)&gt;0,"同じデータあり","なし")</f>
        <v>同じデータあり</v>
      </c>
    </row>
    <row r="74" spans="1:15" x14ac:dyDescent="0.55000000000000004">
      <c r="A74" s="45">
        <f t="array" ref="A74">INDEX(停留所!$A:$A,MATCH($B74&amp;$C74&amp;$D74,停留所!$B:$B&amp;停留所!$F:$F&amp;停留所!$E:$E,0))</f>
        <v>701</v>
      </c>
      <c r="B74" s="45" t="s">
        <v>60</v>
      </c>
      <c r="C74" s="45">
        <f t="array" ref="C74">INDEX(停留所!$F:$F,MATCH(B74&amp;E74,停留所!$B:$B&amp;停留所!$G:$G,0))</f>
        <v>40.508065999999999</v>
      </c>
      <c r="D74" s="45">
        <f t="array" ref="D74">INDEX(停留所!$E:$E,MATCH(B74&amp;E74,停留所!$B:$B&amp;停留所!$G:$G,0))</f>
        <v>141.48767799999999</v>
      </c>
      <c r="E74" s="28" t="s">
        <v>1257</v>
      </c>
      <c r="F74" s="45" t="str">
        <f t="array" ref="F74">INDEX(停留所!$D:$D,MATCH($B74&amp;$C74&amp;$D74,停留所!$B:$B&amp;停留所!$F:$F&amp;停留所!$E:$E,0))</f>
        <v>1</v>
      </c>
      <c r="G74" s="45" t="str">
        <f>IF(COUNTIFS(停留所!$B:$B,B74,停留所!$F:$F,C74,停留所!$E:$E,D74)&gt;0,"同じデータあり","なし")</f>
        <v>同じデータあり</v>
      </c>
      <c r="I74" s="45">
        <f t="array" ref="I74">INDEX(停留所!$A:$A,MATCH(J74&amp;K74&amp;L74,停留所!$B:$B&amp;停留所!$F:$F&amp;停留所!$E:$E,0))</f>
        <v>92</v>
      </c>
      <c r="J74" s="45" t="s">
        <v>11</v>
      </c>
      <c r="K74" s="45">
        <f t="array" ref="K74">INDEX(停留所!$F:$F,MATCH(J74&amp;M74,停留所!$B:$B&amp;停留所!$M:$M,0))</f>
        <v>40.614041</v>
      </c>
      <c r="L74" s="45">
        <f t="array" ref="L74">INDEX(停留所!$E:$E,MATCH(J74&amp;M74,停留所!$B:$B&amp;停留所!$M:$M,0))</f>
        <v>141.231258</v>
      </c>
      <c r="M74" s="45" t="s">
        <v>289</v>
      </c>
      <c r="N74" s="45" t="str">
        <f t="array" ref="N74">INDEX(停留所!$D:$D,MATCH(J74&amp;K74&amp;L74,停留所!$B:$B&amp;停留所!$F:$F&amp;停留所!$E:$E,0))</f>
        <v>2</v>
      </c>
      <c r="O74" s="45" t="str">
        <f>IF(COUNTIFS(停留所!$B:$B,J74,停留所!$F:$F,K74,停留所!$E:$E,L74)&gt;0,"同じデータあり","なし")</f>
        <v>同じデータあり</v>
      </c>
    </row>
    <row r="75" spans="1:15" x14ac:dyDescent="0.55000000000000004">
      <c r="A75" s="45">
        <f t="array" ref="A75">INDEX(停留所!$A:$A,MATCH($B75&amp;$C75&amp;$D75,停留所!$B:$B&amp;停留所!$F:$F&amp;停留所!$E:$E,0))</f>
        <v>711</v>
      </c>
      <c r="B75" s="45" t="s">
        <v>61</v>
      </c>
      <c r="C75" s="45">
        <f t="array" ref="C75">INDEX(停留所!$F:$F,MATCH(B75&amp;E75,停留所!$B:$B&amp;停留所!$G:$G,0))</f>
        <v>40.508885999999997</v>
      </c>
      <c r="D75" s="45">
        <f t="array" ref="D75">INDEX(停留所!$E:$E,MATCH(B75&amp;E75,停留所!$B:$B&amp;停留所!$G:$G,0))</f>
        <v>141.48917</v>
      </c>
      <c r="E75" s="28" t="s">
        <v>1257</v>
      </c>
      <c r="F75" s="45" t="str">
        <f t="array" ref="F75">INDEX(停留所!$D:$D,MATCH($B75&amp;$C75&amp;$D75,停留所!$B:$B&amp;停留所!$F:$F&amp;停留所!$E:$E,0))</f>
        <v>1</v>
      </c>
      <c r="G75" s="45" t="str">
        <f>IF(COUNTIFS(停留所!$B:$B,B75,停留所!$F:$F,C75,停留所!$E:$E,D75)&gt;0,"同じデータあり","なし")</f>
        <v>同じデータあり</v>
      </c>
      <c r="I75" s="45">
        <f t="array" ref="I75">INDEX(停留所!$A:$A,MATCH(J75&amp;K75&amp;L75,停留所!$B:$B&amp;停留所!$F:$F&amp;停留所!$E:$E,0))</f>
        <v>82</v>
      </c>
      <c r="J75" s="45" t="s">
        <v>10</v>
      </c>
      <c r="K75" s="45">
        <f t="array" ref="K75">INDEX(停留所!$F:$F,MATCH(J75&amp;M75,停留所!$B:$B&amp;停留所!$G:$G,0))</f>
        <v>40.612257</v>
      </c>
      <c r="L75" s="45">
        <f t="array" ref="L75">INDEX(停留所!$E:$E,MATCH(J75&amp;M75,停留所!$B:$B&amp;停留所!$G:$G,0))</f>
        <v>141.22125199999999</v>
      </c>
      <c r="M75" s="28" t="s">
        <v>1263</v>
      </c>
      <c r="N75" s="45" t="str">
        <f t="array" ref="N75">INDEX(停留所!$D:$D,MATCH(J75&amp;K75&amp;L75,停留所!$B:$B&amp;停留所!$F:$F&amp;停留所!$E:$E,0))</f>
        <v>2</v>
      </c>
      <c r="O75" s="45" t="str">
        <f>IF(COUNTIFS(停留所!$B:$B,J75,停留所!$F:$F,K75,停留所!$E:$E,L75)&gt;0,"同じデータあり","なし")</f>
        <v>同じデータあり</v>
      </c>
    </row>
    <row r="76" spans="1:15" x14ac:dyDescent="0.55000000000000004">
      <c r="A76" s="45">
        <f t="array" ref="A76">INDEX(停留所!$A:$A,MATCH($B76&amp;$C76&amp;$D76,停留所!$B:$B&amp;停留所!$F:$F&amp;停留所!$E:$E,0))</f>
        <v>721</v>
      </c>
      <c r="B76" s="45" t="s">
        <v>1251</v>
      </c>
      <c r="C76" s="45">
        <f t="array" ref="C76">INDEX(停留所!$F:$F,MATCH(B76&amp;E76,停留所!$B:$B&amp;停留所!$G:$G,0))</f>
        <v>40.510767999999999</v>
      </c>
      <c r="D76" s="45">
        <f t="array" ref="D76">INDEX(停留所!$E:$E,MATCH(B76&amp;E76,停留所!$B:$B&amp;停留所!$G:$G,0))</f>
        <v>141.49257600000001</v>
      </c>
      <c r="E76" s="28" t="s">
        <v>1257</v>
      </c>
      <c r="F76" s="45" t="str">
        <f t="array" ref="F76">INDEX(停留所!$D:$D,MATCH($B76&amp;$C76&amp;$D76,停留所!$B:$B&amp;停留所!$F:$F&amp;停留所!$E:$E,0))</f>
        <v>1</v>
      </c>
      <c r="G76" s="45" t="str">
        <f>IF(COUNTIFS(停留所!$B:$B,B76,停留所!$F:$F,C76,停留所!$E:$E,D76)&gt;0,"同じデータあり","なし")</f>
        <v>同じデータあり</v>
      </c>
      <c r="I76" s="45">
        <f t="array" ref="I76">INDEX(停留所!$A:$A,MATCH(J76&amp;K76&amp;L76,停留所!$B:$B&amp;停留所!$F:$F&amp;停留所!$E:$E,0))</f>
        <v>72</v>
      </c>
      <c r="J76" s="45" t="s">
        <v>9</v>
      </c>
      <c r="K76" s="45">
        <f t="array" ref="K76">INDEX(停留所!$F:$F,MATCH(J76&amp;M76,停留所!$B:$B&amp;停留所!$I:$I,0))</f>
        <v>40.610937999999997</v>
      </c>
      <c r="L76" s="45">
        <f t="array" ref="L76">INDEX(停留所!$E:$E,MATCH(J76&amp;M76,停留所!$B:$B&amp;停留所!$I:$I,0))</f>
        <v>141.21637000000001</v>
      </c>
      <c r="M76" s="45" t="s">
        <v>63</v>
      </c>
      <c r="N76" s="45" t="str">
        <f t="array" ref="N76">INDEX(停留所!$D:$D,MATCH(J76&amp;K76&amp;L76,停留所!$B:$B&amp;停留所!$F:$F&amp;停留所!$E:$E,0))</f>
        <v>2</v>
      </c>
      <c r="O76" s="45" t="str">
        <f>IF(COUNTIFS(停留所!$B:$B,J76,停留所!$F:$F,K76,停留所!$E:$E,L76)&gt;0,"同じデータあり","なし")</f>
        <v>同じデータあり</v>
      </c>
    </row>
    <row r="77" spans="1:15" x14ac:dyDescent="0.55000000000000004">
      <c r="A77" s="45">
        <f t="array" ref="A77">INDEX(停留所!$A:$A,MATCH($B77&amp;$C77&amp;$D77,停留所!$B:$B&amp;停留所!$F:$F&amp;停留所!$E:$E,0))</f>
        <v>731</v>
      </c>
      <c r="B77" s="45" t="s">
        <v>1252</v>
      </c>
      <c r="C77" s="45">
        <f t="array" ref="C77">INDEX(停留所!$F:$F,MATCH(B77&amp;E77,停留所!$B:$B&amp;停留所!$G:$G,0))</f>
        <v>40.512714000000003</v>
      </c>
      <c r="D77" s="45">
        <f t="array" ref="D77">INDEX(停留所!$E:$E,MATCH(B77&amp;E77,停留所!$B:$B&amp;停留所!$G:$G,0))</f>
        <v>141.496117</v>
      </c>
      <c r="E77" s="28" t="s">
        <v>1257</v>
      </c>
      <c r="F77" s="45" t="str">
        <f t="array" ref="F77">INDEX(停留所!$D:$D,MATCH($B77&amp;$C77&amp;$D77,停留所!$B:$B&amp;停留所!$F:$F&amp;停留所!$E:$E,0))</f>
        <v>1</v>
      </c>
      <c r="G77" s="45" t="str">
        <f>IF(COUNTIFS(停留所!$B:$B,B77,停留所!$F:$F,C77,停留所!$E:$E,D77)&gt;0,"同じデータあり","なし")</f>
        <v>同じデータあり</v>
      </c>
      <c r="I77" s="45">
        <f t="array" ref="I77">INDEX(停留所!$A:$A,MATCH(J77&amp;K77&amp;L77,停留所!$B:$B&amp;停留所!$F:$F&amp;停留所!$E:$E,0))</f>
        <v>62</v>
      </c>
      <c r="J77" s="45" t="s">
        <v>8</v>
      </c>
      <c r="K77" s="45">
        <f t="array" ref="K77">INDEX(停留所!$F:$F,MATCH(J77&amp;M77,停留所!$B:$B&amp;停留所!$I:$I,0))</f>
        <v>40.612343000000003</v>
      </c>
      <c r="L77" s="45">
        <f t="array" ref="L77">INDEX(停留所!$E:$E,MATCH(J77&amp;M77,停留所!$B:$B&amp;停留所!$I:$I,0))</f>
        <v>141.215293</v>
      </c>
      <c r="M77" s="45" t="s">
        <v>63</v>
      </c>
      <c r="N77" s="45" t="str">
        <f t="array" ref="N77">INDEX(停留所!$D:$D,MATCH(J77&amp;K77&amp;L77,停留所!$B:$B&amp;停留所!$F:$F&amp;停留所!$E:$E,0))</f>
        <v>2</v>
      </c>
      <c r="O77" s="45" t="str">
        <f>IF(COUNTIFS(停留所!$B:$B,J77,停留所!$F:$F,K77,停留所!$E:$E,L77)&gt;0,"同じデータあり","なし")</f>
        <v>同じデータあり</v>
      </c>
    </row>
    <row r="78" spans="1:15" x14ac:dyDescent="0.55000000000000004">
      <c r="A78" s="45">
        <f t="array" ref="A78">INDEX(停留所!$A:$A,MATCH($B78&amp;$C78&amp;$D78,停留所!$B:$B&amp;停留所!$F:$F&amp;停留所!$E:$E,0))</f>
        <v>741</v>
      </c>
      <c r="B78" s="45" t="s">
        <v>1253</v>
      </c>
      <c r="C78" s="45">
        <f t="array" ref="C78">INDEX(停留所!$F:$F,MATCH(B78&amp;E78,停留所!$B:$B&amp;停留所!$G:$G,0))</f>
        <v>40.514530000000001</v>
      </c>
      <c r="D78" s="45">
        <f t="array" ref="D78">INDEX(停留所!$E:$E,MATCH(B78&amp;E78,停留所!$B:$B&amp;停留所!$G:$G,0))</f>
        <v>141.49938399999999</v>
      </c>
      <c r="E78" s="28" t="s">
        <v>1257</v>
      </c>
      <c r="F78" s="45" t="str">
        <f t="array" ref="F78">INDEX(停留所!$D:$D,MATCH($B78&amp;$C78&amp;$D78,停留所!$B:$B&amp;停留所!$F:$F&amp;停留所!$E:$E,0))</f>
        <v>1</v>
      </c>
      <c r="G78" s="45" t="str">
        <f>IF(COUNTIFS(停留所!$B:$B,B78,停留所!$F:$F,C78,停留所!$E:$E,D78)&gt;0,"同じデータあり","なし")</f>
        <v>同じデータあり</v>
      </c>
      <c r="I78" s="45">
        <f t="array" ref="I78">INDEX(停留所!$A:$A,MATCH(J78&amp;K78&amp;L78,停留所!$B:$B&amp;停留所!$F:$F&amp;停留所!$E:$E,0))</f>
        <v>52</v>
      </c>
      <c r="J78" s="45" t="s">
        <v>7</v>
      </c>
      <c r="K78" s="45">
        <f t="array" ref="K78">INDEX(停留所!$F:$F,MATCH(J78&amp;M78,停留所!$B:$B&amp;停留所!$I:$I,0))</f>
        <v>40.613579999999999</v>
      </c>
      <c r="L78" s="45">
        <f t="array" ref="L78">INDEX(停留所!$E:$E,MATCH(J78&amp;M78,停留所!$B:$B&amp;停留所!$I:$I,0))</f>
        <v>141.21433200000001</v>
      </c>
      <c r="M78" s="45" t="s">
        <v>63</v>
      </c>
      <c r="N78" s="45" t="str">
        <f t="array" ref="N78">INDEX(停留所!$D:$D,MATCH(J78&amp;K78&amp;L78,停留所!$B:$B&amp;停留所!$F:$F&amp;停留所!$E:$E,0))</f>
        <v>2</v>
      </c>
      <c r="O78" s="45" t="str">
        <f>IF(COUNTIFS(停留所!$B:$B,J78,停留所!$F:$F,K78,停留所!$E:$E,L78)&gt;0,"同じデータあり","なし")</f>
        <v>同じデータあり</v>
      </c>
    </row>
    <row r="79" spans="1:15" x14ac:dyDescent="0.55000000000000004">
      <c r="A79" s="45">
        <f t="array" ref="A79">INDEX(停留所!$A:$A,MATCH($B79&amp;$C79&amp;$D79,停留所!$B:$B&amp;停留所!$F:$F&amp;停留所!$E:$E,0))</f>
        <v>751</v>
      </c>
      <c r="B79" s="45" t="s">
        <v>1254</v>
      </c>
      <c r="C79" s="45">
        <f t="array" ref="C79">INDEX(停留所!$F:$F,MATCH(B79&amp;E79,停留所!$B:$B&amp;停留所!$G:$G,0))</f>
        <v>40.516047999999998</v>
      </c>
      <c r="D79" s="45">
        <f t="array" ref="D79">INDEX(停留所!$E:$E,MATCH(B79&amp;E79,停留所!$B:$B&amp;停留所!$G:$G,0))</f>
        <v>141.50214099999999</v>
      </c>
      <c r="E79" s="28" t="s">
        <v>1257</v>
      </c>
      <c r="F79" s="45" t="str">
        <f t="array" ref="F79">INDEX(停留所!$D:$D,MATCH($B79&amp;$C79&amp;$D79,停留所!$B:$B&amp;停留所!$F:$F&amp;停留所!$E:$E,0))</f>
        <v>1</v>
      </c>
      <c r="G79" s="45" t="str">
        <f>IF(COUNTIFS(停留所!$B:$B,B79,停留所!$F:$F,C79,停留所!$E:$E,D79)&gt;0,"同じデータあり","なし")</f>
        <v>同じデータあり</v>
      </c>
      <c r="I79" s="45">
        <f t="array" ref="I79">INDEX(停留所!$A:$A,MATCH(J79&amp;K79&amp;L79,停留所!$B:$B&amp;停留所!$F:$F&amp;停留所!$E:$E,0))</f>
        <v>42</v>
      </c>
      <c r="J79" s="45" t="s">
        <v>6</v>
      </c>
      <c r="K79" s="45">
        <f t="array" ref="K79">INDEX(停留所!$F:$F,MATCH(J79&amp;M79,停留所!$B:$B&amp;停留所!$I:$I,0))</f>
        <v>40.615659000000001</v>
      </c>
      <c r="L79" s="45">
        <f t="array" ref="L79">INDEX(停留所!$E:$E,MATCH(J79&amp;M79,停留所!$B:$B&amp;停留所!$I:$I,0))</f>
        <v>141.212716</v>
      </c>
      <c r="M79" s="45" t="s">
        <v>63</v>
      </c>
      <c r="N79" s="45" t="str">
        <f t="array" ref="N79">INDEX(停留所!$D:$D,MATCH(J79&amp;K79&amp;L79,停留所!$B:$B&amp;停留所!$F:$F&amp;停留所!$E:$E,0))</f>
        <v>2</v>
      </c>
      <c r="O79" s="45" t="str">
        <f>IF(COUNTIFS(停留所!$B:$B,J79,停留所!$F:$F,K79,停留所!$E:$E,L79)&gt;0,"同じデータあり","なし")</f>
        <v>同じデータあり</v>
      </c>
    </row>
    <row r="80" spans="1:15" x14ac:dyDescent="0.55000000000000004">
      <c r="A80" s="45">
        <f t="array" ref="A80">INDEX(停留所!$A:$A,MATCH($B80&amp;$C80&amp;$D80,停留所!$B:$B&amp;停留所!$F:$F&amp;停留所!$E:$E,0))</f>
        <v>761</v>
      </c>
      <c r="B80" s="45" t="s">
        <v>733</v>
      </c>
      <c r="C80" s="45">
        <f t="array" ref="C80">INDEX(停留所!$F:$F,MATCH(B80&amp;E80,停留所!$B:$B&amp;停留所!$G:$G,0))</f>
        <v>40.518205999999999</v>
      </c>
      <c r="D80" s="45">
        <f t="array" ref="D80">INDEX(停留所!$E:$E,MATCH(B80&amp;E80,停留所!$B:$B&amp;停留所!$G:$G,0))</f>
        <v>141.50497300000001</v>
      </c>
      <c r="E80" s="28" t="s">
        <v>1257</v>
      </c>
      <c r="F80" s="45" t="str">
        <f t="array" ref="F80">INDEX(停留所!$D:$D,MATCH($B80&amp;$C80&amp;$D80,停留所!$B:$B&amp;停留所!$F:$F&amp;停留所!$E:$E,0))</f>
        <v>1</v>
      </c>
      <c r="G80" s="45" t="str">
        <f>IF(COUNTIFS(停留所!$B:$B,B80,停留所!$F:$F,C80,停留所!$E:$E,D80)&gt;0,"同じデータあり","なし")</f>
        <v>同じデータあり</v>
      </c>
      <c r="I80" s="45">
        <f t="array" ref="I80">INDEX(停留所!$A:$A,MATCH(J80&amp;K80&amp;L80,停留所!$B:$B&amp;停留所!$F:$F&amp;停留所!$E:$E,0))</f>
        <v>32</v>
      </c>
      <c r="J80" s="45" t="s">
        <v>5</v>
      </c>
      <c r="K80" s="45">
        <f t="array" ref="K80">INDEX(停留所!$F:$F,MATCH(J80&amp;M80,停留所!$B:$B&amp;停留所!$I:$I,0))</f>
        <v>40.616931000000001</v>
      </c>
      <c r="L80" s="45">
        <f t="array" ref="L80">INDEX(停留所!$E:$E,MATCH(J80&amp;M80,停留所!$B:$B&amp;停留所!$I:$I,0))</f>
        <v>141.211703</v>
      </c>
      <c r="M80" s="45" t="s">
        <v>63</v>
      </c>
      <c r="N80" s="45" t="str">
        <f t="array" ref="N80">INDEX(停留所!$D:$D,MATCH(J80&amp;K80&amp;L80,停留所!$B:$B&amp;停留所!$F:$F&amp;停留所!$E:$E,0))</f>
        <v>2</v>
      </c>
      <c r="O80" s="45" t="str">
        <f>IF(COUNTIFS(停留所!$B:$B,J80,停留所!$F:$F,K80,停留所!$E:$E,L80)&gt;0,"同じデータあり","なし")</f>
        <v>同じデータあり</v>
      </c>
    </row>
    <row r="81" spans="1:15" x14ac:dyDescent="0.55000000000000004">
      <c r="A81" s="45">
        <f t="array" ref="A81">INDEX(停留所!$A:$A,MATCH($B81&amp;$C81&amp;$D81,停留所!$B:$B&amp;停留所!$F:$F&amp;停留所!$E:$E,0))</f>
        <v>771</v>
      </c>
      <c r="B81" s="45" t="s">
        <v>62</v>
      </c>
      <c r="C81" s="45">
        <f t="array" ref="C81">INDEX(停留所!$F:$F,MATCH(B81&amp;E81,停留所!$B:$B&amp;停留所!$G:$G,0))</f>
        <v>40.521025999999999</v>
      </c>
      <c r="D81" s="45">
        <f t="array" ref="D81">INDEX(停留所!$E:$E,MATCH(B81&amp;E81,停留所!$B:$B&amp;停留所!$G:$G,0))</f>
        <v>141.50364300000001</v>
      </c>
      <c r="E81" s="28" t="s">
        <v>1257</v>
      </c>
      <c r="F81" s="45" t="str">
        <f t="array" ref="F81">INDEX(停留所!$D:$D,MATCH($B81&amp;$C81&amp;$D81,停留所!$B:$B&amp;停留所!$F:$F&amp;停留所!$E:$E,0))</f>
        <v>1</v>
      </c>
      <c r="G81" s="45" t="str">
        <f>IF(COUNTIFS(停留所!$B:$B,B81,停留所!$F:$F,C81,停留所!$E:$E,D81)&gt;0,"同じデータあり","なし")</f>
        <v>同じデータあり</v>
      </c>
      <c r="I81" s="45">
        <f t="array" ref="I81">INDEX(停留所!$A:$A,MATCH(J81&amp;K81&amp;L81,停留所!$B:$B&amp;停留所!$F:$F&amp;停留所!$E:$E,0))</f>
        <v>22</v>
      </c>
      <c r="J81" s="45" t="s">
        <v>3</v>
      </c>
      <c r="K81" s="45">
        <f t="array" ref="K81">INDEX(停留所!$F:$F,MATCH(J81&amp;M81,停留所!$B:$B&amp;停留所!$I:$I,0))</f>
        <v>40.619145000000003</v>
      </c>
      <c r="L81" s="45">
        <f t="array" ref="L81">INDEX(停留所!$E:$E,MATCH(J81&amp;M81,停留所!$B:$B&amp;停留所!$I:$I,0))</f>
        <v>141.20997499999999</v>
      </c>
      <c r="M81" s="45" t="s">
        <v>63</v>
      </c>
      <c r="N81" s="45" t="str">
        <f t="array" ref="N81">INDEX(停留所!$D:$D,MATCH(J81&amp;K81&amp;L81,停留所!$B:$B&amp;停留所!$F:$F&amp;停留所!$E:$E,0))</f>
        <v>2</v>
      </c>
      <c r="O81" s="45" t="str">
        <f>IF(COUNTIFS(停留所!$B:$B,J81,停留所!$F:$F,K81,停留所!$E:$E,L81)&gt;0,"同じデータあり","なし")</f>
        <v>同じデータあり</v>
      </c>
    </row>
    <row r="82" spans="1:15" x14ac:dyDescent="0.55000000000000004">
      <c r="A82" s="45">
        <f t="array" ref="A82">INDEX(停留所!$A:$A,MATCH($B82&amp;$C82&amp;$D82,停留所!$B:$B&amp;停留所!$F:$F&amp;停留所!$E:$E,0))</f>
        <v>781</v>
      </c>
      <c r="B82" s="45" t="s">
        <v>1255</v>
      </c>
      <c r="C82" s="45">
        <f t="array" ref="C82">INDEX(停留所!$F:$F,MATCH(B82&amp;E82,停留所!$B:$B&amp;停留所!$G:$G,0))</f>
        <v>40.524594999999998</v>
      </c>
      <c r="D82" s="45">
        <f t="array" ref="D82">INDEX(停留所!$E:$E,MATCH(B82&amp;E82,停留所!$B:$B&amp;停留所!$G:$G,0))</f>
        <v>141.51326700000001</v>
      </c>
      <c r="E82" s="28" t="s">
        <v>1257</v>
      </c>
      <c r="F82" s="45" t="str">
        <f t="array" ref="F82">INDEX(停留所!$D:$D,MATCH($B82&amp;$C82&amp;$D82,停留所!$B:$B&amp;停留所!$F:$F&amp;停留所!$E:$E,0))</f>
        <v>1</v>
      </c>
      <c r="G82" s="45" t="str">
        <f>IF(COUNTIFS(停留所!$B:$B,B82,停留所!$F:$F,C82,停留所!$E:$E,D82)&gt;0,"同じデータあり","なし")</f>
        <v>同じデータあり</v>
      </c>
      <c r="I82" s="45">
        <f t="array" ref="I82">INDEX(停留所!$A:$A,MATCH(J82&amp;K82&amp;L82,停留所!$B:$B&amp;停留所!$F:$F&amp;停留所!$E:$E,0))</f>
        <v>12</v>
      </c>
      <c r="J82" s="45" t="s">
        <v>1239</v>
      </c>
      <c r="K82" s="45">
        <f t="array" ref="K82">INDEX(停留所!$F:$F,MATCH(J82&amp;M82,停留所!$B:$B&amp;停留所!$I:$I,0))</f>
        <v>40.622163999999998</v>
      </c>
      <c r="L82" s="45">
        <f t="array" ref="L82">INDEX(停留所!$E:$E,MATCH(J82&amp;M82,停留所!$B:$B&amp;停留所!$I:$I,0))</f>
        <v>141.210408</v>
      </c>
      <c r="M82" s="45" t="s">
        <v>63</v>
      </c>
      <c r="N82" s="45" t="str">
        <f t="array" ref="N82">INDEX(停留所!$D:$D,MATCH(J82&amp;K82&amp;L82,停留所!$B:$B&amp;停留所!$F:$F&amp;停留所!$E:$E,0))</f>
        <v>2</v>
      </c>
      <c r="O82" s="45" t="str">
        <f>IF(COUNTIFS(停留所!$B:$B,J82,停留所!$F:$F,K82,停留所!$E:$E,L82)&gt;0,"同じデータあり","なし")</f>
        <v>同じデータあり</v>
      </c>
    </row>
    <row r="83" spans="1:15" x14ac:dyDescent="0.55000000000000004">
      <c r="A83" s="45">
        <f t="array" ref="A83">INDEX(停留所!$A:$A,MATCH($B83&amp;$C83&amp;$D83,停留所!$B:$B&amp;停留所!$F:$F&amp;停留所!$E:$E,0))</f>
        <v>791</v>
      </c>
      <c r="B83" s="45" t="s">
        <v>1256</v>
      </c>
      <c r="C83" s="45">
        <f t="array" ref="C83">INDEX(停留所!$F:$F,MATCH(B83&amp;E83,停留所!$B:$B&amp;停留所!$G:$G,0))</f>
        <v>40.494230999999999</v>
      </c>
      <c r="D83" s="45">
        <f t="array" ref="D83">INDEX(停留所!$E:$E,MATCH(B83&amp;E83,停留所!$B:$B&amp;停留所!$G:$G,0))</f>
        <v>141.51280499999999</v>
      </c>
      <c r="E83" s="28" t="s">
        <v>1257</v>
      </c>
      <c r="F83" s="45" t="str">
        <f t="array" ref="F83">INDEX(停留所!$D:$D,MATCH($B83&amp;$C83&amp;$D83,停留所!$B:$B&amp;停留所!$F:$F&amp;停留所!$E:$E,0))</f>
        <v>1</v>
      </c>
      <c r="G83" s="45" t="str">
        <f>IF(COUNTIFS(停留所!$B:$B,B83,停留所!$F:$F,C83,停留所!$E:$E,D83)&gt;0,"同じデータあり","なし")</f>
        <v>同じデータあり</v>
      </c>
    </row>
  </sheetData>
  <phoneticPr fontId="3"/>
  <conditionalFormatting sqref="C1:C1048576 K1:K1048576">
    <cfRule type="duplicateValues" dxfId="97" priority="2"/>
  </conditionalFormatting>
  <conditionalFormatting sqref="D1:D1048576 L1:L1048576">
    <cfRule type="duplicateValues" dxfId="96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8386EA-EAF7-40E7-B645-5A4B31ED49CA}">
          <x14:formula1>
            <xm:f>使用路線!$A$2:$A$55</xm:f>
          </x14:formula1>
          <xm:sqref>E3:E83 M3:M82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E97D-228C-4D9F-B9CC-3CEFCCA88CD8}">
  <sheetPr codeName="Sheet5"/>
  <dimension ref="A1:P72"/>
  <sheetViews>
    <sheetView zoomScale="70" zoomScaleNormal="70" workbookViewId="0">
      <pane ySplit="1" topLeftCell="A32" activePane="bottomLeft" state="frozen"/>
      <selection pane="bottomLeft" activeCell="M56" sqref="M56"/>
    </sheetView>
    <sheetView workbookViewId="1"/>
  </sheetViews>
  <sheetFormatPr defaultRowHeight="18" x14ac:dyDescent="0.55000000000000004"/>
  <cols>
    <col min="1" max="1" width="7.08203125" style="45" customWidth="1"/>
    <col min="2" max="2" width="19.5" style="45" customWidth="1"/>
    <col min="3" max="4" width="10.4140625" style="45" customWidth="1"/>
    <col min="5" max="5" width="22.58203125" style="45" customWidth="1"/>
    <col min="6" max="6" width="5.83203125" style="45" customWidth="1"/>
    <col min="7" max="7" width="8.6640625" style="45"/>
    <col min="8" max="8" width="20" style="93" customWidth="1"/>
    <col min="9" max="9" width="7.08203125" style="45" customWidth="1"/>
    <col min="10" max="10" width="19.5" style="45" customWidth="1"/>
    <col min="11" max="12" width="10.4140625" style="45" customWidth="1"/>
    <col min="13" max="13" width="22.58203125" style="45" customWidth="1"/>
    <col min="14" max="14" width="5.83203125" style="45" customWidth="1"/>
    <col min="15" max="15" width="8.6640625" style="45"/>
    <col min="16" max="16" width="20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59" customFormat="1" x14ac:dyDescent="0.55000000000000004">
      <c r="A2" s="59" t="s">
        <v>1260</v>
      </c>
      <c r="H2" s="95"/>
      <c r="I2" s="59" t="s">
        <v>1265</v>
      </c>
    </row>
    <row r="3" spans="1:16" x14ac:dyDescent="0.55000000000000004">
      <c r="A3" s="45">
        <f t="array" ref="A3">INDEX(停留所!$A:$A,MATCH($B3&amp;$C3&amp;$D3,停留所!$B:$B&amp;停留所!$F:$F&amp;停留所!$E:$E,0))</f>
        <v>2321</v>
      </c>
      <c r="B3" s="45" t="s">
        <v>198</v>
      </c>
      <c r="C3" s="45">
        <f t="array" ref="C3">INDEX(停留所!$F:$F,MATCH(B3&amp;E3,停留所!$B:$B&amp;停留所!$G:$G,0))</f>
        <v>40.626372000000003</v>
      </c>
      <c r="D3" s="45">
        <f t="array" ref="D3">INDEX(停留所!$E:$E,MATCH(B3&amp;E3,停留所!$B:$B&amp;停留所!$G:$G,0))</f>
        <v>141.24688800000001</v>
      </c>
      <c r="E3" s="45" t="s">
        <v>1376</v>
      </c>
      <c r="F3" s="45" t="str">
        <f t="array" ref="F3">INDEX(停留所!$D:$D,MATCH(B3&amp;C3&amp;D3,停留所!$B:$B&amp;停留所!$F:$F&amp;停留所!$E:$E,0))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INDEX(停留所!$A:$A,MATCH(J3&amp;K3&amp;L3,停留所!$B:$B&amp;停留所!$F:$F&amp;停留所!$E:$E,0))</f>
        <v>2911</v>
      </c>
      <c r="J3" s="45" t="s">
        <v>240</v>
      </c>
      <c r="K3" s="45">
        <f t="array" ref="K3">INDEX(停留所!$F:$F,MATCH(J3&amp;M3,停留所!$B:$B&amp;停留所!$G:$G,0))</f>
        <v>40.574793999999997</v>
      </c>
      <c r="L3" s="45">
        <f t="array" ref="L3">INDEX(停留所!$E:$E,MATCH(J3&amp;M3,停留所!$B:$B&amp;停留所!$G:$G,0))</f>
        <v>140.97995499999999</v>
      </c>
      <c r="M3" s="45" t="s">
        <v>1376</v>
      </c>
      <c r="N3" s="45" t="str">
        <f t="array" ref="N3">INDEX(停留所!$D:$D,MATCH(J3&amp;K3&amp;L3,停留所!$B:$B&amp;停留所!$F:$F&amp;停留所!$E:$E,0))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2331</v>
      </c>
      <c r="B4" s="45" t="s">
        <v>199</v>
      </c>
      <c r="C4" s="45">
        <f t="array" ref="C4">INDEX(停留所!$F:$F,MATCH(B4&amp;E4,停留所!$B:$B&amp;停留所!$G:$G,0))</f>
        <v>40.625565000000002</v>
      </c>
      <c r="D4" s="45">
        <f t="array" ref="D4">INDEX(停留所!$E:$E,MATCH(B4&amp;E4,停留所!$B:$B&amp;停留所!$G:$G,0))</f>
        <v>141.24380400000001</v>
      </c>
      <c r="E4" s="45" t="s">
        <v>1376</v>
      </c>
      <c r="F4" s="45" t="str">
        <f t="array" ref="F4">INDEX(停留所!$D:$D,MATCH(B4&amp;C4&amp;D4,停留所!$B:$B&amp;停留所!$F:$F&amp;停留所!$E:$E,0))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INDEX(停留所!$A:$A,MATCH(J4&amp;K4&amp;L4,停留所!$B:$B&amp;停留所!$F:$F&amp;停留所!$E:$E,0))</f>
        <v>2902</v>
      </c>
      <c r="J4" s="45" t="s">
        <v>239</v>
      </c>
      <c r="K4" s="45">
        <f t="array" ref="K4">INDEX(停留所!$F:$F,MATCH(J4&amp;M4,停留所!$B:$B&amp;停留所!$G:$G,0))</f>
        <v>40.576224000000003</v>
      </c>
      <c r="L4" s="45">
        <f t="array" ref="L4">INDEX(停留所!$E:$E,MATCH(J4&amp;M4,停留所!$B:$B&amp;停留所!$G:$G,0))</f>
        <v>140.984273</v>
      </c>
      <c r="M4" s="45" t="s">
        <v>1377</v>
      </c>
      <c r="N4" s="45" t="str">
        <f t="array" ref="N4">INDEX(停留所!$D:$D,MATCH(J4&amp;K4&amp;L4,停留所!$B:$B&amp;停留所!$F:$F&amp;停留所!$E:$E,0))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2341</v>
      </c>
      <c r="B5" s="45" t="s">
        <v>200</v>
      </c>
      <c r="C5" s="45">
        <f t="array" ref="C5">INDEX(停留所!$F:$F,MATCH(B5&amp;E5,停留所!$B:$B&amp;停留所!$G:$G,0))</f>
        <v>40.627051999999999</v>
      </c>
      <c r="D5" s="45">
        <f t="array" ref="D5">INDEX(停留所!$E:$E,MATCH(B5&amp;E5,停留所!$B:$B&amp;停留所!$G:$G,0))</f>
        <v>141.24287000000001</v>
      </c>
      <c r="E5" s="45" t="s">
        <v>1376</v>
      </c>
      <c r="F5" s="45" t="str">
        <f t="array" ref="F5">INDEX(停留所!$D:$D,MATCH(B5&amp;C5&amp;D5,停留所!$B:$B&amp;停留所!$F:$F&amp;停留所!$E:$E,0))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INDEX(停留所!$A:$A,MATCH(J5&amp;K5&amp;L5,停留所!$B:$B&amp;停留所!$F:$F&amp;停留所!$E:$E,0))</f>
        <v>2892</v>
      </c>
      <c r="J5" s="45" t="s">
        <v>238</v>
      </c>
      <c r="K5" s="45">
        <f t="array" ref="K5">INDEX(停留所!$F:$F,MATCH(J5&amp;M5,停留所!$B:$B&amp;停留所!$G:$G,0))</f>
        <v>40.577846000000001</v>
      </c>
      <c r="L5" s="45">
        <f t="array" ref="L5">INDEX(停留所!$E:$E,MATCH(J5&amp;M5,停留所!$B:$B&amp;停留所!$G:$G,0))</f>
        <v>140.98748699999999</v>
      </c>
      <c r="M5" s="45" t="s">
        <v>1377</v>
      </c>
      <c r="N5" s="45" t="str">
        <f t="array" ref="N5">INDEX(停留所!$D:$D,MATCH(J5&amp;K5&amp;L5,停留所!$B:$B&amp;停留所!$F:$F&amp;停留所!$E:$E,0))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2351</v>
      </c>
      <c r="B6" s="45" t="s">
        <v>201</v>
      </c>
      <c r="C6" s="45">
        <f t="array" ref="C6">INDEX(停留所!$F:$F,MATCH(B6&amp;E6,停留所!$B:$B&amp;停留所!$G:$G,0))</f>
        <v>40.627149000000003</v>
      </c>
      <c r="D6" s="45">
        <f t="array" ref="D6">INDEX(停留所!$E:$E,MATCH(B6&amp;E6,停留所!$B:$B&amp;停留所!$G:$G,0))</f>
        <v>141.238134</v>
      </c>
      <c r="E6" s="45" t="s">
        <v>1375</v>
      </c>
      <c r="F6" s="45" t="str">
        <f t="array" ref="F6">INDEX(停留所!$D:$D,MATCH(B6&amp;C6&amp;D6,停留所!$B:$B&amp;停留所!$F:$F&amp;停留所!$E:$E,0))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INDEX(停留所!$A:$A,MATCH(J6&amp;K6&amp;L6,停留所!$B:$B&amp;停留所!$F:$F&amp;停留所!$E:$E,0))</f>
        <v>2882</v>
      </c>
      <c r="J6" s="45" t="s">
        <v>1284</v>
      </c>
      <c r="K6" s="45">
        <f t="array" ref="K6">INDEX(停留所!$F:$F,MATCH(J6&amp;M6,停留所!$B:$B&amp;停留所!$G:$G,0))</f>
        <v>40.579369999999997</v>
      </c>
      <c r="L6" s="45">
        <f t="array" ref="L6">INDEX(停留所!$E:$E,MATCH(J6&amp;M6,停留所!$B:$B&amp;停留所!$G:$G,0))</f>
        <v>140.99540999999999</v>
      </c>
      <c r="M6" s="45" t="s">
        <v>1377</v>
      </c>
      <c r="N6" s="45" t="str">
        <f t="array" ref="N6">INDEX(停留所!$D:$D,MATCH(J6&amp;K6&amp;L6,停留所!$B:$B&amp;停留所!$F:$F&amp;停留所!$E:$E,0))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2361</v>
      </c>
      <c r="B7" s="45" t="s">
        <v>1268</v>
      </c>
      <c r="C7" s="45">
        <f t="array" ref="C7">INDEX(停留所!$F:$F,MATCH(B7&amp;E7,停留所!$B:$B&amp;停留所!$G:$G,0))</f>
        <v>40.624460999999997</v>
      </c>
      <c r="D7" s="45">
        <f t="array" ref="D7">INDEX(停留所!$E:$E,MATCH(B7&amp;E7,停留所!$B:$B&amp;停留所!$G:$G,0))</f>
        <v>141.235049</v>
      </c>
      <c r="E7" s="45" t="s">
        <v>1375</v>
      </c>
      <c r="F7" s="45" t="str">
        <f t="array" ref="F7">INDEX(停留所!$D:$D,MATCH(B7&amp;C7&amp;D7,停留所!$B:$B&amp;停留所!$F:$F&amp;停留所!$E:$E,0))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INDEX(停留所!$A:$A,MATCH(J7&amp;K7&amp;L7,停留所!$B:$B&amp;停留所!$F:$F&amp;停留所!$E:$E,0))</f>
        <v>2872</v>
      </c>
      <c r="J7" s="45" t="s">
        <v>237</v>
      </c>
      <c r="K7" s="45">
        <f t="array" ref="K7">INDEX(停留所!$F:$F,MATCH(J7&amp;M7,停留所!$B:$B&amp;停留所!$G:$G,0))</f>
        <v>40.579935999999996</v>
      </c>
      <c r="L7" s="45">
        <f t="array" ref="L7">INDEX(停留所!$E:$E,MATCH(J7&amp;M7,停留所!$B:$B&amp;停留所!$G:$G,0))</f>
        <v>141.00257099999999</v>
      </c>
      <c r="M7" s="45" t="s">
        <v>1377</v>
      </c>
      <c r="N7" s="45" t="str">
        <f t="array" ref="N7">INDEX(停留所!$D:$D,MATCH(J7&amp;K7&amp;L7,停留所!$B:$B&amp;停留所!$F:$F&amp;停留所!$E:$E,0))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2371</v>
      </c>
      <c r="B8" s="45" t="s">
        <v>202</v>
      </c>
      <c r="C8" s="45">
        <f t="array" ref="C8">INDEX(停留所!$F:$F,MATCH(B8&amp;E8,停留所!$B:$B&amp;停留所!$G:$G,0))</f>
        <v>40.622230000000002</v>
      </c>
      <c r="D8" s="45">
        <f t="array" ref="D8">INDEX(停留所!$E:$E,MATCH(B8&amp;E8,停留所!$B:$B&amp;停留所!$G:$G,0))</f>
        <v>141.22912099999999</v>
      </c>
      <c r="E8" s="45" t="s">
        <v>1375</v>
      </c>
      <c r="F8" s="45" t="str">
        <f t="array" ref="F8">INDEX(停留所!$D:$D,MATCH(B8&amp;C8&amp;D8,停留所!$B:$B&amp;停留所!$F:$F&amp;停留所!$E:$E,0))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INDEX(停留所!$A:$A,MATCH(J8&amp;K8&amp;L8,停留所!$B:$B&amp;停留所!$F:$F&amp;停留所!$E:$E,0))</f>
        <v>2862</v>
      </c>
      <c r="J8" s="45" t="s">
        <v>1828</v>
      </c>
      <c r="K8" s="45">
        <f t="array" ref="K8">INDEX(停留所!$F:$F,MATCH(J8&amp;M8,停留所!$B:$B&amp;停留所!$G:$G,0))</f>
        <v>40.580579999999998</v>
      </c>
      <c r="L8" s="45">
        <f t="array" ref="L8">INDEX(停留所!$E:$E,MATCH(J8&amp;M8,停留所!$B:$B&amp;停留所!$G:$G,0))</f>
        <v>141.01009199999999</v>
      </c>
      <c r="M8" s="45" t="s">
        <v>1377</v>
      </c>
      <c r="N8" s="45" t="str">
        <f t="array" ref="N8">INDEX(停留所!$D:$D,MATCH(J8&amp;K8&amp;L8,停留所!$B:$B&amp;停留所!$F:$F&amp;停留所!$E:$E,0))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2381</v>
      </c>
      <c r="B9" s="45" t="s">
        <v>1269</v>
      </c>
      <c r="C9" s="45">
        <f t="array" ref="C9">INDEX(停留所!$F:$F,MATCH(B9&amp;E9,停留所!$B:$B&amp;停留所!$G:$G,0))</f>
        <v>40.620950999999998</v>
      </c>
      <c r="D9" s="45">
        <f t="array" ref="D9">INDEX(停留所!$E:$E,MATCH(B9&amp;E9,停留所!$B:$B&amp;停留所!$G:$G,0))</f>
        <v>141.22580099999999</v>
      </c>
      <c r="E9" s="45" t="s">
        <v>1375</v>
      </c>
      <c r="F9" s="45" t="str">
        <f t="array" ref="F9">INDEX(停留所!$D:$D,MATCH(B9&amp;C9&amp;D9,停留所!$B:$B&amp;停留所!$F:$F&amp;停留所!$E:$E,0))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INDEX(停留所!$A:$A,MATCH(J9&amp;K9&amp;L9,停留所!$B:$B&amp;停留所!$F:$F&amp;停留所!$E:$E,0))</f>
        <v>2852</v>
      </c>
      <c r="J9" s="45" t="s">
        <v>236</v>
      </c>
      <c r="K9" s="45">
        <f t="array" ref="K9">INDEX(停留所!$F:$F,MATCH(J9&amp;M9,停留所!$B:$B&amp;停留所!$G:$G,0))</f>
        <v>40.591315000000002</v>
      </c>
      <c r="L9" s="45">
        <f t="array" ref="L9">INDEX(停留所!$E:$E,MATCH(J9&amp;M9,停留所!$B:$B&amp;停留所!$G:$G,0))</f>
        <v>141.02269899999999</v>
      </c>
      <c r="M9" s="45" t="s">
        <v>1377</v>
      </c>
      <c r="N9" s="45" t="str">
        <f t="array" ref="N9">INDEX(停留所!$D:$D,MATCH(J9&amp;K9&amp;L9,停留所!$B:$B&amp;停留所!$F:$F&amp;停留所!$E:$E,0))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2391</v>
      </c>
      <c r="B10" s="45" t="s">
        <v>203</v>
      </c>
      <c r="C10" s="45">
        <f t="array" ref="C10">INDEX(停留所!$F:$F,MATCH(B10&amp;E10,停留所!$B:$B&amp;停留所!$G:$G,0))</f>
        <v>40.619940999999997</v>
      </c>
      <c r="D10" s="45">
        <f t="array" ref="D10">INDEX(停留所!$E:$E,MATCH(B10&amp;E10,停留所!$B:$B&amp;停留所!$G:$G,0))</f>
        <v>141.22321500000001</v>
      </c>
      <c r="E10" s="45" t="s">
        <v>1375</v>
      </c>
      <c r="F10" s="45" t="str">
        <f t="array" ref="F10">INDEX(停留所!$D:$D,MATCH(B10&amp;C10&amp;D10,停留所!$B:$B&amp;停留所!$F:$F&amp;停留所!$E:$E,0))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INDEX(停留所!$A:$A,MATCH(J10&amp;K10&amp;L10,停留所!$B:$B&amp;停留所!$F:$F&amp;停留所!$E:$E,0))</f>
        <v>2842</v>
      </c>
      <c r="J10" s="45" t="s">
        <v>235</v>
      </c>
      <c r="K10" s="45">
        <f t="array" ref="K10">INDEX(停留所!$F:$F,MATCH(J10&amp;M10,停留所!$B:$B&amp;停留所!$G:$G,0))</f>
        <v>40.595118999999997</v>
      </c>
      <c r="L10" s="45">
        <f t="array" ref="L10">INDEX(停留所!$E:$E,MATCH(J10&amp;M10,停留所!$B:$B&amp;停留所!$G:$G,0))</f>
        <v>141.02837400000001</v>
      </c>
      <c r="M10" s="45" t="s">
        <v>1377</v>
      </c>
      <c r="N10" s="45" t="str">
        <f t="array" ref="N10">INDEX(停留所!$D:$D,MATCH(J10&amp;K10&amp;L10,停留所!$B:$B&amp;停留所!$F:$F&amp;停留所!$E:$E,0))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2401</v>
      </c>
      <c r="B11" s="45" t="s">
        <v>204</v>
      </c>
      <c r="C11" s="45">
        <f t="array" ref="C11">INDEX(停留所!$F:$F,MATCH(B11&amp;E11,停留所!$B:$B&amp;停留所!$G:$G,0))</f>
        <v>40.622401000000004</v>
      </c>
      <c r="D11" s="45">
        <f t="array" ref="D11">INDEX(停留所!$E:$E,MATCH(B11&amp;E11,停留所!$B:$B&amp;停留所!$G:$G,0))</f>
        <v>141.220485</v>
      </c>
      <c r="E11" s="45" t="s">
        <v>1375</v>
      </c>
      <c r="F11" s="45" t="str">
        <f t="array" ref="F11">INDEX(停留所!$D:$D,MATCH(B11&amp;C11&amp;D11,停留所!$B:$B&amp;停留所!$F:$F&amp;停留所!$E:$E,0))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INDEX(停留所!$A:$A,MATCH(J11&amp;K11&amp;L11,停留所!$B:$B&amp;停留所!$F:$F&amp;停留所!$E:$E,0))</f>
        <v>2832</v>
      </c>
      <c r="J11" s="45" t="s">
        <v>234</v>
      </c>
      <c r="K11" s="45">
        <f t="array" ref="K11">INDEX(停留所!$F:$F,MATCH(J11&amp;M11,停留所!$B:$B&amp;停留所!$G:$G,0))</f>
        <v>40.597876999999997</v>
      </c>
      <c r="L11" s="45">
        <f t="array" ref="L11">INDEX(停留所!$E:$E,MATCH(J11&amp;M11,停留所!$B:$B&amp;停留所!$G:$G,0))</f>
        <v>141.032263</v>
      </c>
      <c r="M11" s="45" t="s">
        <v>1377</v>
      </c>
      <c r="N11" s="45" t="str">
        <f t="array" ref="N11">INDEX(停留所!$D:$D,MATCH(J11&amp;K11&amp;L11,停留所!$B:$B&amp;停留所!$F:$F&amp;停留所!$E:$E,0))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11</v>
      </c>
      <c r="B12" s="45" t="s">
        <v>1270</v>
      </c>
      <c r="C12" s="45">
        <f t="array" ref="C12">INDEX(停留所!$F:$F,MATCH(B12&amp;E12,停留所!$B:$B&amp;停留所!$H:$H,0))</f>
        <v>40.622204000000004</v>
      </c>
      <c r="D12" s="45">
        <f t="array" ref="D12">INDEX(停留所!$E:$E,MATCH(B12&amp;E12,停留所!$B:$B&amp;停留所!$H:$H,0))</f>
        <v>141.21071900000001</v>
      </c>
      <c r="E12" s="45" t="s">
        <v>1285</v>
      </c>
      <c r="F12" s="45" t="str">
        <f t="array" ref="F12">INDEX(停留所!$D:$D,MATCH(B12&amp;C12&amp;D12,停留所!$B:$B&amp;停留所!$F:$F&amp;停留所!$E:$E,0))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INDEX(停留所!$A:$A,MATCH(J12&amp;K12&amp;L12,停留所!$B:$B&amp;停留所!$F:$F&amp;停留所!$E:$E,0))</f>
        <v>2822</v>
      </c>
      <c r="J12" s="45" t="s">
        <v>233</v>
      </c>
      <c r="K12" s="45">
        <f t="array" ref="K12">INDEX(停留所!$F:$F,MATCH(J12&amp;M12,停留所!$B:$B&amp;停留所!$G:$G,0))</f>
        <v>40.601657000000003</v>
      </c>
      <c r="L12" s="45">
        <f t="array" ref="L12">INDEX(停留所!$E:$E,MATCH(J12&amp;M12,停留所!$B:$B&amp;停留所!$G:$G,0))</f>
        <v>141.03962300000001</v>
      </c>
      <c r="M12" s="45" t="s">
        <v>1377</v>
      </c>
      <c r="N12" s="45" t="str">
        <f t="array" ref="N12">INDEX(停留所!$D:$D,MATCH(J12&amp;K12&amp;L12,停留所!$B:$B&amp;停留所!$F:$F&amp;停留所!$E:$E,0))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21</v>
      </c>
      <c r="B13" s="45" t="s">
        <v>3</v>
      </c>
      <c r="C13" s="45">
        <f t="array" ref="C13">INDEX(停留所!$F:$F,MATCH(B13&amp;E13,停留所!$B:$B&amp;停留所!$H:$H,0))</f>
        <v>40.620359999999998</v>
      </c>
      <c r="D13" s="45">
        <f t="array" ref="D13">INDEX(停留所!$E:$E,MATCH(B13&amp;E13,停留所!$B:$B&amp;停留所!$H:$H,0))</f>
        <v>141.20932099999999</v>
      </c>
      <c r="E13" s="45" t="s">
        <v>1285</v>
      </c>
      <c r="F13" s="45" t="str">
        <f t="array" ref="F13">INDEX(停留所!$D:$D,MATCH(B13&amp;C13&amp;D13,停留所!$B:$B&amp;停留所!$F:$F&amp;停留所!$E:$E,0))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INDEX(停留所!$A:$A,MATCH(J13&amp;K13&amp;L13,停留所!$B:$B&amp;停留所!$F:$F&amp;停留所!$E:$E,0))</f>
        <v>2812</v>
      </c>
      <c r="J13" s="45" t="s">
        <v>232</v>
      </c>
      <c r="K13" s="45">
        <f t="array" ref="K13">INDEX(停留所!$F:$F,MATCH(J13&amp;M13,停留所!$B:$B&amp;停留所!$G:$G,0))</f>
        <v>40.600659</v>
      </c>
      <c r="L13" s="45">
        <f t="array" ref="L13">INDEX(停留所!$E:$E,MATCH(J13&amp;M13,停留所!$B:$B&amp;停留所!$G:$G,0))</f>
        <v>141.04628600000001</v>
      </c>
      <c r="M13" s="45" t="s">
        <v>1377</v>
      </c>
      <c r="N13" s="45" t="str">
        <f t="array" ref="N13">INDEX(停留所!$D:$D,MATCH(J13&amp;K13&amp;L13,停留所!$B:$B&amp;停留所!$F:$F&amp;停留所!$E:$E,0))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31</v>
      </c>
      <c r="B14" s="45" t="s">
        <v>5</v>
      </c>
      <c r="C14" s="45">
        <f t="array" ref="C14">INDEX(停留所!$F:$F,MATCH(B14&amp;E14,停留所!$B:$B&amp;停留所!$H:$H,0))</f>
        <v>40.618156999999997</v>
      </c>
      <c r="D14" s="45">
        <f t="array" ref="D14">INDEX(停留所!$E:$E,MATCH(B14&amp;E14,停留所!$B:$B&amp;停留所!$H:$H,0))</f>
        <v>141.21095600000001</v>
      </c>
      <c r="E14" s="45" t="s">
        <v>1285</v>
      </c>
      <c r="F14" s="45" t="str">
        <f t="array" ref="F14">INDEX(停留所!$D:$D,MATCH(B14&amp;C14&amp;D14,停留所!$B:$B&amp;停留所!$F:$F&amp;停留所!$E:$E,0))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INDEX(停留所!$A:$A,MATCH(J14&amp;K14&amp;L14,停留所!$B:$B&amp;停留所!$F:$F&amp;停留所!$E:$E,0))</f>
        <v>2802</v>
      </c>
      <c r="J14" s="45" t="s">
        <v>231</v>
      </c>
      <c r="K14" s="45">
        <f t="array" ref="K14">INDEX(停留所!$F:$F,MATCH(J14&amp;M14,停留所!$B:$B&amp;停留所!$G:$G,0))</f>
        <v>40.596280999999998</v>
      </c>
      <c r="L14" s="45">
        <f t="array" ref="L14">INDEX(停留所!$E:$E,MATCH(J14&amp;M14,停留所!$B:$B&amp;停留所!$G:$G,0))</f>
        <v>141.050647</v>
      </c>
      <c r="M14" s="45" t="s">
        <v>1377</v>
      </c>
      <c r="N14" s="45" t="str">
        <f t="array" ref="N14">INDEX(停留所!$D:$D,MATCH(J14&amp;K14&amp;L14,停留所!$B:$B&amp;停留所!$F:$F&amp;停留所!$E:$E,0))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41</v>
      </c>
      <c r="B15" s="45" t="s">
        <v>6</v>
      </c>
      <c r="C15" s="45">
        <f t="array" ref="C15">INDEX(停留所!$F:$F,MATCH(B15&amp;E15,停留所!$B:$B&amp;停留所!$H:$H,0))</f>
        <v>40.616163</v>
      </c>
      <c r="D15" s="45">
        <f t="array" ref="D15">INDEX(停留所!$E:$E,MATCH(B15&amp;E15,停留所!$B:$B&amp;停留所!$H:$H,0))</f>
        <v>141.21253899999999</v>
      </c>
      <c r="E15" s="45" t="s">
        <v>1285</v>
      </c>
      <c r="F15" s="45" t="str">
        <f t="array" ref="F15">INDEX(停留所!$D:$D,MATCH(B15&amp;C15&amp;D15,停留所!$B:$B&amp;停留所!$F:$F&amp;停留所!$E:$E,0))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INDEX(停留所!$A:$A,MATCH(J15&amp;K15&amp;L15,停留所!$B:$B&amp;停留所!$F:$F&amp;停留所!$E:$E,0))</f>
        <v>2792</v>
      </c>
      <c r="J15" s="45" t="s">
        <v>230</v>
      </c>
      <c r="K15" s="45">
        <f t="array" ref="K15">INDEX(停留所!$F:$F,MATCH(J15&amp;M15,停留所!$B:$B&amp;停留所!$G:$G,0))</f>
        <v>40.588622999999998</v>
      </c>
      <c r="L15" s="45">
        <f t="array" ref="L15">INDEX(停留所!$E:$E,MATCH(J15&amp;M15,停留所!$B:$B&amp;停留所!$G:$G,0))</f>
        <v>141.05787900000001</v>
      </c>
      <c r="M15" s="45" t="s">
        <v>1377</v>
      </c>
      <c r="N15" s="45" t="str">
        <f t="array" ref="N15">INDEX(停留所!$D:$D,MATCH(J15&amp;K15&amp;L15,停留所!$B:$B&amp;停留所!$F:$F&amp;停留所!$E:$E,0))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52</v>
      </c>
      <c r="B16" s="45" t="s">
        <v>7</v>
      </c>
      <c r="C16" s="45">
        <f t="array" ref="C16">INDEX(停留所!$F:$F,MATCH(B16&amp;E16,停留所!$B:$B&amp;停留所!$I:$I,0))</f>
        <v>40.613579999999999</v>
      </c>
      <c r="D16" s="45">
        <f t="array" ref="D16">INDEX(停留所!$E:$E,MATCH(B16&amp;E16,停留所!$B:$B&amp;停留所!$I:$I,0))</f>
        <v>141.21433200000001</v>
      </c>
      <c r="E16" s="45" t="s">
        <v>63</v>
      </c>
      <c r="F16" s="45" t="str">
        <f t="array" ref="F16">INDEX(停留所!$D:$D,MATCH(B16&amp;C16&amp;D16,停留所!$B:$B&amp;停留所!$F:$F&amp;停留所!$E:$E,0))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J16" s="49" t="s">
        <v>1289</v>
      </c>
    </row>
    <row r="17" spans="1:16" x14ac:dyDescent="0.55000000000000004">
      <c r="A17" s="45">
        <f t="array" ref="A17">INDEX(停留所!$A:$A,MATCH($B17&amp;$C17&amp;$D17,停留所!$B:$B&amp;停留所!$F:$F&amp;停留所!$E:$E,0))</f>
        <v>1991</v>
      </c>
      <c r="B17" s="45" t="s">
        <v>167</v>
      </c>
      <c r="C17" s="45">
        <f t="array" ref="C17">INDEX(停留所!$F:$F,MATCH(B17&amp;E17,停留所!$B:$B&amp;停留所!$J:$J,0))</f>
        <v>40.613543999999997</v>
      </c>
      <c r="D17" s="45">
        <f t="array" ref="D17">INDEX(停留所!$E:$E,MATCH(B17&amp;E17,停留所!$B:$B&amp;停留所!$J:$J,0))</f>
        <v>141.20923199999999</v>
      </c>
      <c r="E17" s="45" t="s">
        <v>1286</v>
      </c>
      <c r="F17" s="45" t="str">
        <f t="array" ref="F17">INDEX(停留所!$D:$D,MATCH(B17&amp;C17&amp;D17,停留所!$B:$B&amp;停留所!$F:$F&amp;停留所!$E:$E,0))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INDEX(停留所!$A:$A,MATCH(J17&amp;K17&amp;L17,停留所!$B:$B&amp;停留所!$F:$F&amp;停留所!$E:$E,0))</f>
        <v>2782</v>
      </c>
      <c r="J17" s="45" t="s">
        <v>229</v>
      </c>
      <c r="K17" s="45">
        <f t="array" ref="K17">INDEX(停留所!$F:$F,MATCH(J17&amp;M17,停留所!$B:$B&amp;停留所!$G:$G,0))</f>
        <v>40.586035000000003</v>
      </c>
      <c r="L17" s="45">
        <f t="array" ref="L17">INDEX(停留所!$E:$E,MATCH(J17&amp;M17,停留所!$B:$B&amp;停留所!$G:$G,0))</f>
        <v>141.05970199999999</v>
      </c>
      <c r="M17" s="45" t="s">
        <v>1377</v>
      </c>
      <c r="N17" s="45" t="str">
        <f t="array" ref="N17">INDEX(停留所!$D:$D,MATCH(J17&amp;K17&amp;L17,停留所!$B:$B&amp;停留所!$F:$F&amp;停留所!$E:$E,0))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 x14ac:dyDescent="0.55000000000000004">
      <c r="A18" s="45">
        <f t="array" ref="A18">INDEX(停留所!$A:$A,MATCH($B18&amp;$C18&amp;$D18,停留所!$B:$B&amp;停留所!$F:$F&amp;停留所!$E:$E,0))</f>
        <v>2001</v>
      </c>
      <c r="B18" s="45" t="s">
        <v>1287</v>
      </c>
      <c r="C18" s="45">
        <f t="array" ref="C18">INDEX(停留所!$F:$F,MATCH(B18&amp;E18,停留所!$B:$B&amp;停留所!$J:$J,0))</f>
        <v>40.612831</v>
      </c>
      <c r="D18" s="45">
        <f t="array" ref="D18">INDEX(停留所!$E:$E,MATCH(B18&amp;E18,停留所!$B:$B&amp;停留所!$J:$J,0))</f>
        <v>141.20756800000001</v>
      </c>
      <c r="E18" s="45" t="s">
        <v>1286</v>
      </c>
      <c r="F18" s="45" t="str">
        <f t="array" ref="F18">INDEX(停留所!$D:$D,MATCH(B18&amp;C18&amp;D18,停留所!$B:$B&amp;停留所!$F:$F&amp;停留所!$E:$E,0))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INDEX(停留所!$A:$A,MATCH(J18&amp;K18&amp;L18,停留所!$B:$B&amp;停留所!$F:$F&amp;停留所!$E:$E,0))</f>
        <v>2772</v>
      </c>
      <c r="J18" s="45" t="s">
        <v>228</v>
      </c>
      <c r="K18" s="45">
        <f t="array" ref="K18">INDEX(停留所!$F:$F,MATCH(J18&amp;M18,停留所!$B:$B&amp;停留所!$G:$G,0))</f>
        <v>40.584018999999998</v>
      </c>
      <c r="L18" s="45">
        <f t="array" ref="L18">INDEX(停留所!$E:$E,MATCH(J18&amp;M18,停留所!$B:$B&amp;停留所!$G:$G,0))</f>
        <v>141.06626800000001</v>
      </c>
      <c r="M18" s="45" t="s">
        <v>1377</v>
      </c>
      <c r="N18" s="45" t="str">
        <f t="array" ref="N18">INDEX(停留所!$D:$D,MATCH(J18&amp;K18&amp;L18,停留所!$B:$B&amp;停留所!$F:$F&amp;停留所!$E:$E,0))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 x14ac:dyDescent="0.55000000000000004">
      <c r="A19" s="45">
        <f t="array" ref="A19">INDEX(停留所!$A:$A,MATCH($B19&amp;$C19&amp;$D19,停留所!$B:$B&amp;停留所!$F:$F&amp;停留所!$E:$E,0))</f>
        <v>2011</v>
      </c>
      <c r="B19" s="45" t="s">
        <v>169</v>
      </c>
      <c r="C19" s="45">
        <f t="array" ref="C19">INDEX(停留所!$F:$F,MATCH(B19&amp;E19,停留所!$B:$B&amp;停留所!$J:$J,0))</f>
        <v>40.611758999999999</v>
      </c>
      <c r="D19" s="45">
        <f t="array" ref="D19">INDEX(停留所!$E:$E,MATCH(B19&amp;E19,停留所!$B:$B&amp;停留所!$J:$J,0))</f>
        <v>141.20442800000001</v>
      </c>
      <c r="E19" s="45" t="s">
        <v>1286</v>
      </c>
      <c r="F19" s="45" t="str">
        <f t="array" ref="F19">INDEX(停留所!$D:$D,MATCH(B19&amp;C19&amp;D19,停留所!$B:$B&amp;停留所!$F:$F&amp;停留所!$E:$E,0))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INDEX(停留所!$A:$A,MATCH(J19&amp;K19&amp;L19,停留所!$B:$B&amp;停留所!$F:$F&amp;停留所!$E:$E,0))</f>
        <v>2762</v>
      </c>
      <c r="J19" s="45" t="s">
        <v>227</v>
      </c>
      <c r="K19" s="45">
        <f t="array" ref="K19">INDEX(停留所!$F:$F,MATCH(J19&amp;M19,停留所!$B:$B&amp;停留所!$G:$G,0))</f>
        <v>40.584249999999997</v>
      </c>
      <c r="L19" s="45">
        <f t="array" ref="L19">INDEX(停留所!$E:$E,MATCH(J19&amp;M19,停留所!$B:$B&amp;停留所!$G:$G,0))</f>
        <v>141.075774</v>
      </c>
      <c r="M19" s="45" t="s">
        <v>1377</v>
      </c>
      <c r="N19" s="45" t="str">
        <f t="array" ref="N19">INDEX(停留所!$D:$D,MATCH(J19&amp;K19&amp;L19,停留所!$B:$B&amp;停留所!$F:$F&amp;停留所!$E:$E,0))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 x14ac:dyDescent="0.55000000000000004">
      <c r="A20" s="45">
        <f t="array" ref="A20">INDEX(停留所!$A:$A,MATCH($B20&amp;$C20&amp;$D20,停留所!$B:$B&amp;停留所!$F:$F&amp;停留所!$E:$E,0))</f>
        <v>2411</v>
      </c>
      <c r="B20" s="45" t="s">
        <v>1288</v>
      </c>
      <c r="C20" s="45">
        <f t="array" ref="C20">INDEX(停留所!$F:$F,MATCH(B20&amp;E20,停留所!$B:$B&amp;停留所!$G:$G,0))</f>
        <v>40.610492999999998</v>
      </c>
      <c r="D20" s="45">
        <f t="array" ref="D20">INDEX(停留所!$E:$E,MATCH(B20&amp;E20,停留所!$B:$B&amp;停留所!$G:$G,0))</f>
        <v>141.202369</v>
      </c>
      <c r="E20" s="45" t="s">
        <v>1375</v>
      </c>
      <c r="F20" s="45" t="str">
        <f t="array" ref="F20">INDEX(停留所!$D:$D,MATCH(B20&amp;C20&amp;D20,停留所!$B:$B&amp;停留所!$F:$F&amp;停留所!$E:$E,0))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INDEX(停留所!$A:$A,MATCH(J20&amp;K20&amp;L20,停留所!$B:$B&amp;停留所!$F:$F&amp;停留所!$E:$E,0))</f>
        <v>2752</v>
      </c>
      <c r="J20" s="45" t="s">
        <v>1290</v>
      </c>
      <c r="K20" s="45">
        <f t="array" ref="K20">INDEX(停留所!$F:$F,MATCH(J20&amp;M20,停留所!$B:$B&amp;停留所!$G:$G,0))</f>
        <v>40.585559000000003</v>
      </c>
      <c r="L20" s="45">
        <f t="array" ref="L20">INDEX(停留所!$E:$E,MATCH(J20&amp;M20,停留所!$B:$B&amp;停留所!$G:$G,0))</f>
        <v>141.05848499999999</v>
      </c>
      <c r="M20" s="45" t="s">
        <v>1377</v>
      </c>
      <c r="N20" s="45" t="str">
        <f t="array" ref="N20">INDEX(停留所!$D:$D,MATCH(J20&amp;K20&amp;L20,停留所!$B:$B&amp;停留所!$F:$F&amp;停留所!$E:$E,0))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 x14ac:dyDescent="0.55000000000000004">
      <c r="A21" s="45">
        <f t="array" ref="A21">INDEX(停留所!$A:$A,MATCH($B21&amp;$C21&amp;$D21,停留所!$B:$B&amp;停留所!$F:$F&amp;停留所!$E:$E,0))</f>
        <v>2421</v>
      </c>
      <c r="B21" s="45" t="s">
        <v>206</v>
      </c>
      <c r="C21" s="45">
        <f t="array" ref="C21">INDEX(停留所!$F:$F,MATCH(B21&amp;E21,停留所!$B:$B&amp;停留所!$G:$G,0))</f>
        <v>40.612383000000001</v>
      </c>
      <c r="D21" s="45">
        <f t="array" ref="D21">INDEX(停留所!$E:$E,MATCH(B21&amp;E21,停留所!$B:$B&amp;停留所!$G:$G,0))</f>
        <v>141.19934900000001</v>
      </c>
      <c r="E21" s="45" t="s">
        <v>1375</v>
      </c>
      <c r="F21" s="45" t="str">
        <f t="array" ref="F21">INDEX(停留所!$D:$D,MATCH(B21&amp;C21&amp;D21,停留所!$B:$B&amp;停留所!$F:$F&amp;停留所!$E:$E,0))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INDEX(停留所!$A:$A,MATCH(J21&amp;K21&amp;L21,停留所!$B:$B&amp;停留所!$F:$F&amp;停留所!$E:$E,0))</f>
        <v>2742</v>
      </c>
      <c r="J21" s="45" t="s">
        <v>1291</v>
      </c>
      <c r="K21" s="45">
        <f t="array" ref="K21">INDEX(停留所!$F:$F,MATCH(J21&amp;M21,停留所!$B:$B&amp;停留所!$G:$G,0))</f>
        <v>40.582369</v>
      </c>
      <c r="L21" s="45">
        <f t="array" ref="L21">INDEX(停留所!$E:$E,MATCH(J21&amp;M21,停留所!$B:$B&amp;停留所!$G:$G,0))</f>
        <v>141.06320500000001</v>
      </c>
      <c r="M21" s="45" t="s">
        <v>1377</v>
      </c>
      <c r="N21" s="45" t="str">
        <f t="array" ref="N21">INDEX(停留所!$D:$D,MATCH(J21&amp;K21&amp;L21,停留所!$B:$B&amp;停留所!$F:$F&amp;停留所!$E:$E,0))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 x14ac:dyDescent="0.55000000000000004">
      <c r="A22" s="45">
        <f t="array" ref="A22">INDEX(停留所!$A:$A,MATCH($B22&amp;$C22&amp;$D22,停留所!$B:$B&amp;停留所!$F:$F&amp;停留所!$E:$E,0))</f>
        <v>2431</v>
      </c>
      <c r="B22" s="45" t="s">
        <v>207</v>
      </c>
      <c r="C22" s="45">
        <f t="array" ref="C22">INDEX(停留所!$F:$F,MATCH(B22&amp;E22,停留所!$B:$B&amp;停留所!$G:$G,0))</f>
        <v>40.612513</v>
      </c>
      <c r="D22" s="45">
        <f t="array" ref="D22">INDEX(停留所!$E:$E,MATCH(B22&amp;E22,停留所!$B:$B&amp;停留所!$G:$G,0))</f>
        <v>141.19803999999999</v>
      </c>
      <c r="E22" s="45" t="s">
        <v>1375</v>
      </c>
      <c r="F22" s="45" t="str">
        <f t="array" ref="F22">INDEX(停留所!$D:$D,MATCH(B22&amp;C22&amp;D22,停留所!$B:$B&amp;停留所!$F:$F&amp;停留所!$E:$E,0))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INDEX(停留所!$A:$A,MATCH(J22&amp;K22&amp;L22,停留所!$B:$B&amp;停留所!$F:$F&amp;停留所!$E:$E,0))</f>
        <v>2732</v>
      </c>
      <c r="J22" s="45" t="s">
        <v>1281</v>
      </c>
      <c r="K22" s="45">
        <f t="array" ref="K22">INDEX(停留所!$F:$F,MATCH(J22&amp;M22,停留所!$B:$B&amp;停留所!$G:$G,0))</f>
        <v>40.580168</v>
      </c>
      <c r="L22" s="45">
        <f t="array" ref="L22">INDEX(停留所!$E:$E,MATCH(J22&amp;M22,停留所!$B:$B&amp;停留所!$G:$G,0))</f>
        <v>141.07917</v>
      </c>
      <c r="M22" s="45" t="s">
        <v>1377</v>
      </c>
      <c r="N22" s="45" t="str">
        <f t="array" ref="N22">INDEX(停留所!$D:$D,MATCH(J22&amp;K22&amp;L22,停留所!$B:$B&amp;停留所!$F:$F&amp;停留所!$E:$E,0))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 x14ac:dyDescent="0.55000000000000004">
      <c r="A23" s="45">
        <f t="array" ref="A23">INDEX(停留所!$A:$A,MATCH($B23&amp;$C23&amp;$D23,停留所!$B:$B&amp;停留所!$F:$F&amp;停留所!$E:$E,0))</f>
        <v>2441</v>
      </c>
      <c r="B23" s="45" t="s">
        <v>208</v>
      </c>
      <c r="C23" s="45">
        <f t="array" ref="C23">INDEX(停留所!$F:$F,MATCH(B23&amp;E23,停留所!$B:$B&amp;停留所!$G:$G,0))</f>
        <v>40.612143000000003</v>
      </c>
      <c r="D23" s="45">
        <f t="array" ref="D23">INDEX(停留所!$E:$E,MATCH(B23&amp;E23,停留所!$B:$B&amp;停留所!$G:$G,0))</f>
        <v>141.19492299999999</v>
      </c>
      <c r="E23" s="45" t="s">
        <v>1375</v>
      </c>
      <c r="F23" s="45" t="str">
        <f t="array" ref="F23">INDEX(停留所!$D:$D,MATCH(B23&amp;C23&amp;D23,停留所!$B:$B&amp;停留所!$F:$F&amp;停留所!$E:$E,0))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INDEX(停留所!$A:$A,MATCH(J23&amp;K23&amp;L23,停留所!$B:$B&amp;停留所!$F:$F&amp;停留所!$E:$E,0))</f>
        <v>2722</v>
      </c>
      <c r="J23" s="45" t="s">
        <v>241</v>
      </c>
      <c r="K23" s="45">
        <f t="array" ref="K23">INDEX(停留所!$F:$F,MATCH(J23&amp;M23,停留所!$B:$B&amp;停留所!$G:$G,0))</f>
        <v>40.587572000000002</v>
      </c>
      <c r="L23" s="45">
        <f t="array" ref="L23">INDEX(停留所!$E:$E,MATCH(J23&amp;M23,停留所!$B:$B&amp;停留所!$G:$G,0))</f>
        <v>141.08736099999999</v>
      </c>
      <c r="M23" s="45" t="s">
        <v>1377</v>
      </c>
      <c r="N23" s="45" t="str">
        <f t="array" ref="N23">INDEX(停留所!$D:$D,MATCH(J23&amp;K23&amp;L23,停留所!$B:$B&amp;停留所!$F:$F&amp;停留所!$E:$E,0))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 x14ac:dyDescent="0.55000000000000004">
      <c r="A24" s="45">
        <f t="array" ref="A24">INDEX(停留所!$A:$A,MATCH($B24&amp;$C24&amp;$D24,停留所!$B:$B&amp;停留所!$F:$F&amp;停留所!$E:$E,0))</f>
        <v>2451</v>
      </c>
      <c r="B24" s="45" t="s">
        <v>209</v>
      </c>
      <c r="C24" s="45">
        <f t="array" ref="C24">INDEX(停留所!$F:$F,MATCH(B24&amp;E24,停留所!$B:$B&amp;停留所!$G:$G,0))</f>
        <v>40.611376999999997</v>
      </c>
      <c r="D24" s="45">
        <f t="array" ref="D24">INDEX(停留所!$E:$E,MATCH(B24&amp;E24,停留所!$B:$B&amp;停留所!$G:$G,0))</f>
        <v>141.18849700000001</v>
      </c>
      <c r="E24" s="45" t="s">
        <v>1375</v>
      </c>
      <c r="F24" s="45" t="str">
        <f t="array" ref="F24">INDEX(停留所!$D:$D,MATCH(B24&amp;C24&amp;D24,停留所!$B:$B&amp;停留所!$F:$F&amp;停留所!$E:$E,0))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INDEX(停留所!$A:$A,MATCH(J24&amp;K24&amp;L24,停留所!$B:$B&amp;停留所!$F:$F&amp;停留所!$E:$E,0))</f>
        <v>2712</v>
      </c>
      <c r="J24" s="45" t="s">
        <v>226</v>
      </c>
      <c r="K24" s="45">
        <f t="array" ref="K24">INDEX(停留所!$F:$F,MATCH(J24&amp;M24,停留所!$B:$B&amp;停留所!$G:$G,0))</f>
        <v>40.590974000000003</v>
      </c>
      <c r="L24" s="45">
        <f t="array" ref="L24">INDEX(停留所!$E:$E,MATCH(J24&amp;M24,停留所!$B:$B&amp;停留所!$G:$G,0))</f>
        <v>141.09565499999999</v>
      </c>
      <c r="M24" s="45" t="s">
        <v>1377</v>
      </c>
      <c r="N24" s="45" t="str">
        <f t="array" ref="N24">INDEX(停留所!$D:$D,MATCH(J24&amp;K24&amp;L24,停留所!$B:$B&amp;停留所!$F:$F&amp;停留所!$E:$E,0))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2461</v>
      </c>
      <c r="B25" s="45" t="s">
        <v>210</v>
      </c>
      <c r="C25" s="45">
        <f t="array" ref="C25">INDEX(停留所!$F:$F,MATCH(B25&amp;E25,停留所!$B:$B&amp;停留所!$G:$G,0))</f>
        <v>40.610570000000003</v>
      </c>
      <c r="D25" s="45">
        <f t="array" ref="D25">INDEX(停留所!$E:$E,MATCH(B25&amp;E25,停留所!$B:$B&amp;停留所!$G:$G,0))</f>
        <v>141.18190899999999</v>
      </c>
      <c r="E25" s="45" t="s">
        <v>1375</v>
      </c>
      <c r="F25" s="45" t="str">
        <f t="array" ref="F25">INDEX(停留所!$D:$D,MATCH(B25&amp;C25&amp;D25,停留所!$B:$B&amp;停留所!$F:$F&amp;停留所!$E:$E,0))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INDEX(停留所!$A:$A,MATCH(J25&amp;K25&amp;L25,停留所!$B:$B&amp;停留所!$F:$F&amp;停留所!$E:$E,0))</f>
        <v>2702</v>
      </c>
      <c r="J25" s="45" t="s">
        <v>225</v>
      </c>
      <c r="K25" s="45">
        <f t="array" ref="K25">INDEX(停留所!$F:$F,MATCH(J25&amp;M25,停留所!$B:$B&amp;停留所!$G:$G,0))</f>
        <v>40.588386999999997</v>
      </c>
      <c r="L25" s="45">
        <f t="array" ref="L25">INDEX(停留所!$E:$E,MATCH(J25&amp;M25,停留所!$B:$B&amp;停留所!$G:$G,0))</f>
        <v>141.098117</v>
      </c>
      <c r="M25" s="45" t="s">
        <v>1377</v>
      </c>
      <c r="N25" s="45" t="str">
        <f t="array" ref="N25">INDEX(停留所!$D:$D,MATCH(J25&amp;K25&amp;L25,停留所!$B:$B&amp;停留所!$F:$F&amp;停留所!$E:$E,0))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2471</v>
      </c>
      <c r="B26" s="45" t="s">
        <v>211</v>
      </c>
      <c r="C26" s="45">
        <f t="array" ref="C26">INDEX(停留所!$F:$F,MATCH(B26&amp;E26,停留所!$B:$B&amp;停留所!$G:$G,0))</f>
        <v>40.610232000000003</v>
      </c>
      <c r="D26" s="45">
        <f t="array" ref="D26">INDEX(停留所!$E:$E,MATCH(B26&amp;E26,停留所!$B:$B&amp;停留所!$G:$G,0))</f>
        <v>141.17889400000001</v>
      </c>
      <c r="E26" s="45" t="s">
        <v>1375</v>
      </c>
      <c r="F26" s="45" t="str">
        <f t="array" ref="F26">INDEX(停留所!$D:$D,MATCH(B26&amp;C26&amp;D26,停留所!$B:$B&amp;停留所!$F:$F&amp;停留所!$E:$E,0))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INDEX(停留所!$A:$A,MATCH(J26&amp;K26&amp;L26,停留所!$B:$B&amp;停留所!$F:$F&amp;停留所!$E:$E,0))</f>
        <v>2692</v>
      </c>
      <c r="J26" s="45" t="s">
        <v>1279</v>
      </c>
      <c r="K26" s="45">
        <f t="array" ref="K26">INDEX(停留所!$F:$F,MATCH(J26&amp;M26,停留所!$B:$B&amp;停留所!$G:$G,0))</f>
        <v>40.586989000000003</v>
      </c>
      <c r="L26" s="45">
        <f t="array" ref="L26">INDEX(停留所!$E:$E,MATCH(J26&amp;M26,停留所!$B:$B&amp;停留所!$G:$G,0))</f>
        <v>141.09674899999999</v>
      </c>
      <c r="M26" s="45" t="s">
        <v>1377</v>
      </c>
      <c r="N26" s="45" t="str">
        <f t="array" ref="N26">INDEX(停留所!$D:$D,MATCH(J26&amp;K26&amp;L26,停留所!$B:$B&amp;停留所!$F:$F&amp;停留所!$E:$E,0))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45">
        <f t="array" ref="A27">INDEX(停留所!$A:$A,MATCH($B27&amp;$C27&amp;$D27,停留所!$B:$B&amp;停留所!$F:$F&amp;停留所!$E:$E,0))</f>
        <v>2481</v>
      </c>
      <c r="B27" s="45" t="s">
        <v>212</v>
      </c>
      <c r="C27" s="45">
        <f t="array" ref="C27">INDEX(停留所!$F:$F,MATCH(B27&amp;E27,停留所!$B:$B&amp;停留所!$G:$G,0))</f>
        <v>40.608922999999997</v>
      </c>
      <c r="D27" s="45">
        <f t="array" ref="D27">INDEX(停留所!$E:$E,MATCH(B27&amp;E27,停留所!$B:$B&amp;停留所!$G:$G,0))</f>
        <v>141.172157</v>
      </c>
      <c r="E27" s="45" t="s">
        <v>1375</v>
      </c>
      <c r="F27" s="45" t="str">
        <f t="array" ref="F27">INDEX(停留所!$D:$D,MATCH(B27&amp;C27&amp;D27,停留所!$B:$B&amp;停留所!$F:$F&amp;停留所!$E:$E,0))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INDEX(停留所!$A:$A,MATCH(J27&amp;K27&amp;L27,停留所!$B:$B&amp;停留所!$F:$F&amp;停留所!$E:$E,0))</f>
        <v>2682</v>
      </c>
      <c r="J27" s="45" t="s">
        <v>1278</v>
      </c>
      <c r="K27" s="45">
        <f t="array" ref="K27">INDEX(停留所!$F:$F,MATCH(J27&amp;M27,停留所!$B:$B&amp;停留所!$G:$G,0))</f>
        <v>40.587547000000001</v>
      </c>
      <c r="L27" s="45">
        <f t="array" ref="L27">INDEX(停留所!$E:$E,MATCH(J27&amp;M27,停留所!$B:$B&amp;停留所!$G:$G,0))</f>
        <v>141.10042899999999</v>
      </c>
      <c r="M27" s="45" t="s">
        <v>1377</v>
      </c>
      <c r="N27" s="45" t="str">
        <f t="array" ref="N27">INDEX(停留所!$D:$D,MATCH(J27&amp;K27&amp;L27,停留所!$B:$B&amp;停留所!$F:$F&amp;停留所!$E:$E,0))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 x14ac:dyDescent="0.55000000000000004">
      <c r="A28" s="45">
        <f t="array" ref="A28">INDEX(停留所!$A:$A,MATCH($B28&amp;$C28&amp;$D28,停留所!$B:$B&amp;停留所!$F:$F&amp;停留所!$E:$E,0))</f>
        <v>2491</v>
      </c>
      <c r="B28" s="45" t="s">
        <v>213</v>
      </c>
      <c r="C28" s="45">
        <f t="array" ref="C28">INDEX(停留所!$F:$F,MATCH(B28&amp;E28,停留所!$B:$B&amp;停留所!$G:$G,0))</f>
        <v>40.607830999999997</v>
      </c>
      <c r="D28" s="45">
        <f t="array" ref="D28">INDEX(停留所!$E:$E,MATCH(B28&amp;E28,停留所!$B:$B&amp;停留所!$G:$G,0))</f>
        <v>141.16947999999999</v>
      </c>
      <c r="E28" s="45" t="s">
        <v>1375</v>
      </c>
      <c r="F28" s="45" t="str">
        <f t="array" ref="F28">INDEX(停留所!$D:$D,MATCH(B28&amp;C28&amp;D28,停留所!$B:$B&amp;停留所!$F:$F&amp;停留所!$E:$E,0))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INDEX(停留所!$A:$A,MATCH(J28&amp;K28&amp;L28,停留所!$B:$B&amp;停留所!$F:$F&amp;停留所!$E:$E,0))</f>
        <v>2672</v>
      </c>
      <c r="J28" s="45" t="s">
        <v>242</v>
      </c>
      <c r="K28" s="45">
        <f t="array" ref="K28">INDEX(停留所!$F:$F,MATCH(J28&amp;M28,停留所!$B:$B&amp;停留所!$G:$G,0))</f>
        <v>40.586860000000001</v>
      </c>
      <c r="L28" s="45">
        <f t="array" ref="L28">INDEX(停留所!$E:$E,MATCH(J28&amp;M28,停留所!$B:$B&amp;停留所!$G:$G,0))</f>
        <v>141.10639699999999</v>
      </c>
      <c r="M28" s="45" t="s">
        <v>1377</v>
      </c>
      <c r="N28" s="45" t="str">
        <f t="array" ref="N28">INDEX(停留所!$D:$D,MATCH(J28&amp;K28&amp;L28,停留所!$B:$B&amp;停留所!$F:$F&amp;停留所!$E:$E,0))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45">
        <f t="array" ref="A29">INDEX(停留所!$A:$A,MATCH($B29&amp;$C29&amp;$D29,停留所!$B:$B&amp;停留所!$F:$F&amp;停留所!$E:$E,0))</f>
        <v>2501</v>
      </c>
      <c r="B29" s="45" t="s">
        <v>214</v>
      </c>
      <c r="C29" s="45">
        <f t="array" ref="C29">INDEX(停留所!$F:$F,MATCH(B29&amp;E29,停留所!$B:$B&amp;停留所!$G:$G,0))</f>
        <v>40.605716999999999</v>
      </c>
      <c r="D29" s="45">
        <f t="array" ref="D29">INDEX(停留所!$E:$E,MATCH(B29&amp;E29,停留所!$B:$B&amp;停留所!$G:$G,0))</f>
        <v>141.16491500000001</v>
      </c>
      <c r="E29" s="45" t="s">
        <v>1375</v>
      </c>
      <c r="F29" s="45" t="str">
        <f t="array" ref="F29">INDEX(停留所!$D:$D,MATCH(B29&amp;C29&amp;D29,停留所!$B:$B&amp;停留所!$F:$F&amp;停留所!$E:$E,0))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INDEX(停留所!$A:$A,MATCH(J29&amp;K29&amp;L29,停留所!$B:$B&amp;停留所!$F:$F&amp;停留所!$E:$E,0))</f>
        <v>2661</v>
      </c>
      <c r="J29" s="45" t="s">
        <v>1275</v>
      </c>
      <c r="K29" s="45">
        <f t="array" ref="K29">INDEX(停留所!$F:$F,MATCH(J29&amp;M29,停留所!$B:$B&amp;停留所!$G:$G,0))</f>
        <v>40.577959999999997</v>
      </c>
      <c r="L29" s="45">
        <f t="array" ref="L29">INDEX(停留所!$E:$E,MATCH(J29&amp;M29,停留所!$B:$B&amp;停留所!$G:$G,0))</f>
        <v>141.10798800000001</v>
      </c>
      <c r="M29" s="45" t="s">
        <v>1375</v>
      </c>
      <c r="N29" s="45" t="str">
        <f t="array" ref="N29">INDEX(停留所!$D:$D,MATCH(J29&amp;K29&amp;L29,停留所!$B:$B&amp;停留所!$F:$F&amp;停留所!$E:$E,0))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1292</v>
      </c>
    </row>
    <row r="30" spans="1:16" x14ac:dyDescent="0.55000000000000004">
      <c r="A30" s="45">
        <f t="array" ref="A30">INDEX(停留所!$A:$A,MATCH($B30&amp;$C30&amp;$D30,停留所!$B:$B&amp;停留所!$F:$F&amp;停留所!$E:$E,0))</f>
        <v>2511</v>
      </c>
      <c r="B30" s="45" t="s">
        <v>215</v>
      </c>
      <c r="C30" s="45">
        <f t="array" ref="C30">INDEX(停留所!$F:$F,MATCH(B30&amp;E30,停留所!$B:$B&amp;停留所!$G:$G,0))</f>
        <v>40.596173999999998</v>
      </c>
      <c r="D30" s="45">
        <f t="array" ref="D30">INDEX(停留所!$E:$E,MATCH(B30&amp;E30,停留所!$B:$B&amp;停留所!$G:$G,0))</f>
        <v>141.15119300000001</v>
      </c>
      <c r="E30" s="45" t="s">
        <v>1375</v>
      </c>
      <c r="F30" s="45" t="str">
        <f t="array" ref="F30">INDEX(停留所!$D:$D,MATCH(B30&amp;C30&amp;D30,停留所!$B:$B&amp;停留所!$F:$F&amp;停留所!$E:$E,0))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J30" s="45" t="s">
        <v>1276</v>
      </c>
    </row>
    <row r="31" spans="1:16" x14ac:dyDescent="0.55000000000000004">
      <c r="A31" s="45">
        <f t="array" ref="A31">INDEX(停留所!$A:$A,MATCH($B31&amp;$C31&amp;$D31,停留所!$B:$B&amp;停留所!$F:$F&amp;停留所!$E:$E,0))</f>
        <v>2521</v>
      </c>
      <c r="B31" s="45" t="s">
        <v>216</v>
      </c>
      <c r="C31" s="45">
        <f t="array" ref="C31">INDEX(停留所!$F:$F,MATCH(B31&amp;E31,停留所!$B:$B&amp;停留所!$G:$G,0))</f>
        <v>40.591929999999998</v>
      </c>
      <c r="D31" s="45">
        <f t="array" ref="D31">INDEX(停留所!$E:$E,MATCH(B31&amp;E31,停留所!$B:$B&amp;停留所!$G:$G,0))</f>
        <v>141.148945</v>
      </c>
      <c r="E31" s="45" t="s">
        <v>1375</v>
      </c>
      <c r="F31" s="45" t="str">
        <f t="array" ref="F31">INDEX(停留所!$D:$D,MATCH(B31&amp;C31&amp;D31,停留所!$B:$B&amp;停留所!$F:$F&amp;停留所!$E:$E,0))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INDEX(停留所!$A:$A,MATCH(J31&amp;K31&amp;L31,停留所!$B:$B&amp;停留所!$F:$F&amp;停留所!$E:$E,0))</f>
        <v>2652</v>
      </c>
      <c r="J31" s="45" t="s">
        <v>1274</v>
      </c>
      <c r="K31" s="45">
        <f t="array" ref="K31">INDEX(停留所!$F:$F,MATCH(J31&amp;M31,停留所!$B:$B&amp;停留所!$G:$G,0))</f>
        <v>40.587201</v>
      </c>
      <c r="L31" s="45">
        <f t="array" ref="L31">INDEX(停留所!$E:$E,MATCH(J31&amp;M31,停留所!$B:$B&amp;停留所!$G:$G,0))</f>
        <v>141.109184</v>
      </c>
      <c r="M31" s="45" t="s">
        <v>1377</v>
      </c>
      <c r="N31" s="45" t="str">
        <f t="array" ref="N31">INDEX(停留所!$D:$D,MATCH(J31&amp;K31&amp;L31,停留所!$B:$B&amp;停留所!$F:$F&amp;停留所!$E:$E,0))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 x14ac:dyDescent="0.55000000000000004">
      <c r="A32" s="45">
        <f t="array" ref="A32">INDEX(停留所!$A:$A,MATCH($B32&amp;$C32&amp;$D32,停留所!$B:$B&amp;停留所!$F:$F&amp;停留所!$E:$E,0))</f>
        <v>2531</v>
      </c>
      <c r="B32" s="45" t="s">
        <v>217</v>
      </c>
      <c r="C32" s="45">
        <f t="array" ref="C32">INDEX(停留所!$F:$F,MATCH(B32&amp;E32,停留所!$B:$B&amp;停留所!$G:$G,0))</f>
        <v>40.588956000000003</v>
      </c>
      <c r="D32" s="45">
        <f t="array" ref="D32">INDEX(停留所!$E:$E,MATCH(B32&amp;E32,停留所!$B:$B&amp;停留所!$G:$G,0))</f>
        <v>141.15075300000001</v>
      </c>
      <c r="E32" s="45" t="s">
        <v>1376</v>
      </c>
      <c r="F32" s="45" t="str">
        <f t="array" ref="F32">INDEX(停留所!$D:$D,MATCH(B32&amp;C32&amp;D32,停留所!$B:$B&amp;停留所!$F:$F&amp;停留所!$E:$E,0))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INDEX(停留所!$A:$A,MATCH(J32&amp;K32&amp;L32,停留所!$B:$B&amp;停留所!$F:$F&amp;停留所!$E:$E,0))</f>
        <v>2642</v>
      </c>
      <c r="J32" s="45" t="s">
        <v>1273</v>
      </c>
      <c r="K32" s="45">
        <f t="array" ref="K32">INDEX(停留所!$F:$F,MATCH(J32&amp;M32,停留所!$B:$B&amp;停留所!$G:$G,0))</f>
        <v>40.587069999999997</v>
      </c>
      <c r="L32" s="45">
        <f t="array" ref="L32">INDEX(停留所!$E:$E,MATCH(J32&amp;M32,停留所!$B:$B&amp;停留所!$G:$G,0))</f>
        <v>141.114082</v>
      </c>
      <c r="M32" s="45" t="s">
        <v>1377</v>
      </c>
      <c r="N32" s="45" t="str">
        <f t="array" ref="N32">INDEX(停留所!$D:$D,MATCH(J32&amp;K32&amp;L32,停留所!$B:$B&amp;停留所!$F:$F&amp;停留所!$E:$E,0))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 x14ac:dyDescent="0.55000000000000004">
      <c r="A33" s="45">
        <f t="array" ref="A33">INDEX(停留所!$A:$A,MATCH($B33&amp;$C33&amp;$D33,停留所!$B:$B&amp;停留所!$F:$F&amp;停留所!$E:$E,0))</f>
        <v>2541</v>
      </c>
      <c r="B33" s="45" t="s">
        <v>218</v>
      </c>
      <c r="C33" s="45">
        <f t="array" ref="C33">INDEX(停留所!$F:$F,MATCH(B33&amp;E33,停留所!$B:$B&amp;停留所!$G:$G,0))</f>
        <v>40.585124</v>
      </c>
      <c r="D33" s="45">
        <f t="array" ref="D33">INDEX(停留所!$E:$E,MATCH(B33&amp;E33,停留所!$B:$B&amp;停留所!$G:$G,0))</f>
        <v>141.153671</v>
      </c>
      <c r="E33" s="45" t="s">
        <v>1376</v>
      </c>
      <c r="F33" s="45" t="str">
        <f t="array" ref="F33">INDEX(停留所!$D:$D,MATCH(B33&amp;C33&amp;D33,停留所!$B:$B&amp;停留所!$F:$F&amp;停留所!$E:$E,0))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INDEX(停留所!$A:$A,MATCH(J33&amp;K33&amp;L33,停留所!$B:$B&amp;停留所!$F:$F&amp;停留所!$E:$E,0))</f>
        <v>2631</v>
      </c>
      <c r="J33" s="45" t="s">
        <v>224</v>
      </c>
      <c r="K33" s="45">
        <f t="array" ref="K33">INDEX(停留所!$F:$F,MATCH(J33&amp;M33,停留所!$B:$B&amp;停留所!$G:$G,0))</f>
        <v>40.585909000000001</v>
      </c>
      <c r="L33" s="45">
        <f t="array" ref="L33">INDEX(停留所!$E:$E,MATCH(J33&amp;M33,停留所!$B:$B&amp;停留所!$G:$G,0))</f>
        <v>141.11784700000001</v>
      </c>
      <c r="M33" s="45" t="s">
        <v>1375</v>
      </c>
      <c r="N33" s="45" t="str">
        <f t="array" ref="N33">INDEX(停留所!$D:$D,MATCH(J33&amp;K33&amp;L33,停留所!$B:$B&amp;停留所!$F:$F&amp;停留所!$E:$E,0))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1292</v>
      </c>
    </row>
    <row r="34" spans="1:16" x14ac:dyDescent="0.55000000000000004">
      <c r="A34" s="45">
        <f t="array" ref="A34">INDEX(停留所!$A:$A,MATCH($B34&amp;$C34&amp;$D34,停留所!$B:$B&amp;停留所!$F:$F&amp;停留所!$E:$E,0))</f>
        <v>2551</v>
      </c>
      <c r="B34" s="45" t="s">
        <v>219</v>
      </c>
      <c r="C34" s="45">
        <f t="array" ref="C34">INDEX(停留所!$F:$F,MATCH(B34&amp;E34,停留所!$B:$B&amp;停留所!$G:$G,0))</f>
        <v>40.581935999999999</v>
      </c>
      <c r="D34" s="45">
        <f t="array" ref="D34">INDEX(停留所!$E:$E,MATCH(B34&amp;E34,停留所!$B:$B&amp;停留所!$G:$G,0))</f>
        <v>141.148347</v>
      </c>
      <c r="E34" s="45" t="s">
        <v>1375</v>
      </c>
      <c r="F34" s="45" t="str">
        <f t="array" ref="F34">INDEX(停留所!$D:$D,MATCH(B34&amp;C34&amp;D34,停留所!$B:$B&amp;停留所!$F:$F&amp;停留所!$E:$E,0))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INDEX(停留所!$A:$A,MATCH(J34&amp;K34&amp;L34,停留所!$B:$B&amp;停留所!$F:$F&amp;停留所!$E:$E,0))</f>
        <v>2622</v>
      </c>
      <c r="J34" s="45" t="s">
        <v>1272</v>
      </c>
      <c r="K34" s="45">
        <f t="array" ref="K34">INDEX(停留所!$F:$F,MATCH(J34&amp;M34,停留所!$B:$B&amp;停留所!$G:$G,0))</f>
        <v>40.587049999999998</v>
      </c>
      <c r="L34" s="45">
        <f t="array" ref="L34">INDEX(停留所!$E:$E,MATCH(J34&amp;M34,停留所!$B:$B&amp;停留所!$G:$G,0))</f>
        <v>141.11843200000001</v>
      </c>
      <c r="M34" s="45" t="s">
        <v>1377</v>
      </c>
      <c r="N34" s="45" t="str">
        <f t="array" ref="N34">INDEX(停留所!$D:$D,MATCH(J34&amp;K34&amp;L34,停留所!$B:$B&amp;停留所!$F:$F&amp;停留所!$E:$E,0))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 x14ac:dyDescent="0.55000000000000004">
      <c r="A35" s="45">
        <f t="array" ref="A35">INDEX(停留所!$A:$A,MATCH($B35&amp;$C35&amp;$D35,停留所!$B:$B&amp;停留所!$F:$F&amp;停留所!$E:$E,0))</f>
        <v>2561</v>
      </c>
      <c r="B35" s="45" t="s">
        <v>220</v>
      </c>
      <c r="C35" s="45">
        <f t="array" ref="C35">INDEX(停留所!$F:$F,MATCH(B35&amp;E35,停留所!$B:$B&amp;停留所!$G:$G,0))</f>
        <v>40.580975000000002</v>
      </c>
      <c r="D35" s="45">
        <f t="array" ref="D35">INDEX(停留所!$E:$E,MATCH(B35&amp;E35,停留所!$B:$B&amp;停留所!$G:$G,0))</f>
        <v>141.14557099999999</v>
      </c>
      <c r="E35" s="45" t="s">
        <v>1375</v>
      </c>
      <c r="F35" s="45" t="str">
        <f t="array" ref="F35">INDEX(停留所!$D:$D,MATCH(B35&amp;C35&amp;D35,停留所!$B:$B&amp;停留所!$F:$F&amp;停留所!$E:$E,0))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INDEX(停留所!$A:$A,MATCH(J35&amp;K35&amp;L35,停留所!$B:$B&amp;停留所!$F:$F&amp;停留所!$E:$E,0))</f>
        <v>2612</v>
      </c>
      <c r="J35" s="45" t="s">
        <v>742</v>
      </c>
      <c r="K35" s="45">
        <f t="array" ref="K35">INDEX(停留所!$F:$F,MATCH(J35&amp;M35,停留所!$B:$B&amp;停留所!$G:$G,0))</f>
        <v>40.586905999999999</v>
      </c>
      <c r="L35" s="45">
        <f t="array" ref="L35">INDEX(停留所!$E:$E,MATCH(J35&amp;M35,停留所!$B:$B&amp;停留所!$G:$G,0))</f>
        <v>141.124987</v>
      </c>
      <c r="M35" s="45" t="s">
        <v>1377</v>
      </c>
      <c r="N35" s="45" t="str">
        <f t="array" ref="N35">INDEX(停留所!$D:$D,MATCH(J35&amp;K35&amp;L35,停留所!$B:$B&amp;停留所!$F:$F&amp;停留所!$E:$E,0))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 x14ac:dyDescent="0.55000000000000004">
      <c r="A36" s="45">
        <f t="array" ref="A36">INDEX(停留所!$A:$A,MATCH($B36&amp;$C36&amp;$D36,停留所!$B:$B&amp;停留所!$F:$F&amp;停留所!$E:$E,0))</f>
        <v>2571</v>
      </c>
      <c r="B36" s="45" t="s">
        <v>221</v>
      </c>
      <c r="C36" s="45">
        <f t="array" ref="C36">INDEX(停留所!$F:$F,MATCH(B36&amp;E36,停留所!$B:$B&amp;停留所!$G:$G,0))</f>
        <v>40.580506</v>
      </c>
      <c r="D36" s="45">
        <f t="array" ref="D36">INDEX(停留所!$E:$E,MATCH(B36&amp;E36,停留所!$B:$B&amp;停留所!$G:$G,0))</f>
        <v>141.14000799999999</v>
      </c>
      <c r="E36" s="45" t="s">
        <v>1375</v>
      </c>
      <c r="F36" s="45" t="str">
        <f t="array" ref="F36">INDEX(停留所!$D:$D,MATCH(B36&amp;C36&amp;D36,停留所!$B:$B&amp;停留所!$F:$F&amp;停留所!$E:$E,0))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INDEX(停留所!$A:$A,MATCH(J36&amp;K36&amp;L36,停留所!$B:$B&amp;停留所!$F:$F&amp;停留所!$E:$E,0))</f>
        <v>2602</v>
      </c>
      <c r="J36" s="45" t="s">
        <v>1271</v>
      </c>
      <c r="K36" s="45">
        <f t="array" ref="K36">INDEX(停留所!$F:$F,MATCH(J36&amp;M36,停留所!$B:$B&amp;停留所!$G:$G,0))</f>
        <v>40.587986999999998</v>
      </c>
      <c r="L36" s="45">
        <f t="array" ref="L36">INDEX(停留所!$E:$E,MATCH(J36&amp;M36,停留所!$B:$B&amp;停留所!$G:$G,0))</f>
        <v>141.131044</v>
      </c>
      <c r="M36" s="45" t="s">
        <v>1377</v>
      </c>
      <c r="N36" s="45" t="str">
        <f t="array" ref="N36">INDEX(停留所!$D:$D,MATCH(J36&amp;K36&amp;L36,停留所!$B:$B&amp;停留所!$F:$F&amp;停留所!$E:$E,0))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 x14ac:dyDescent="0.55000000000000004">
      <c r="A37" s="45">
        <f t="array" ref="A37">INDEX(停留所!$A:$A,MATCH($B37&amp;$C37&amp;$D37,停留所!$B:$B&amp;停留所!$F:$F&amp;停留所!$E:$E,0))</f>
        <v>2581</v>
      </c>
      <c r="B37" s="45" t="s">
        <v>222</v>
      </c>
      <c r="C37" s="45">
        <f t="array" ref="C37">INDEX(停留所!$F:$F,MATCH(B37&amp;E37,停留所!$B:$B&amp;停留所!$G:$G,0))</f>
        <v>40.584710999999999</v>
      </c>
      <c r="D37" s="45">
        <f t="array" ref="D37">INDEX(停留所!$E:$E,MATCH(B37&amp;E37,停留所!$B:$B&amp;停留所!$G:$G,0))</f>
        <v>141.13632799999999</v>
      </c>
      <c r="E37" s="45" t="s">
        <v>1375</v>
      </c>
      <c r="F37" s="45" t="str">
        <f t="array" ref="F37">INDEX(停留所!$D:$D,MATCH(B37&amp;C37&amp;D37,停留所!$B:$B&amp;停留所!$F:$F&amp;停留所!$E:$E,0))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INDEX(停留所!$A:$A,MATCH(J37&amp;K37&amp;L37,停留所!$B:$B&amp;停留所!$F:$F&amp;停留所!$E:$E,0))</f>
        <v>2592</v>
      </c>
      <c r="J37" s="45" t="s">
        <v>223</v>
      </c>
      <c r="K37" s="45">
        <f t="array" ref="K37">INDEX(停留所!$F:$F,MATCH(J37&amp;M37,停留所!$B:$B&amp;停留所!$G:$G,0))</f>
        <v>40.587485999999998</v>
      </c>
      <c r="L37" s="45">
        <f t="array" ref="L37">INDEX(停留所!$E:$E,MATCH(J37&amp;M37,停留所!$B:$B&amp;停留所!$G:$G,0))</f>
        <v>141.13415499999999</v>
      </c>
      <c r="M37" s="45" t="s">
        <v>1377</v>
      </c>
      <c r="N37" s="45" t="str">
        <f t="array" ref="N37">INDEX(停留所!$D:$D,MATCH(J37&amp;K37&amp;L37,停留所!$B:$B&amp;停留所!$F:$F&amp;停留所!$E:$E,0))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 x14ac:dyDescent="0.55000000000000004">
      <c r="A38" s="45">
        <f t="array" ref="A38">INDEX(停留所!$A:$A,MATCH($B38&amp;$C38&amp;$D38,停留所!$B:$B&amp;停留所!$F:$F&amp;停留所!$E:$E,0))</f>
        <v>2591</v>
      </c>
      <c r="B38" s="45" t="s">
        <v>223</v>
      </c>
      <c r="C38" s="45">
        <f t="array" ref="C38">INDEX(停留所!$F:$F,MATCH(B38&amp;E38,停留所!$B:$B&amp;停留所!$G:$G,0))</f>
        <v>40.587395999999998</v>
      </c>
      <c r="D38" s="45">
        <f t="array" ref="D38">INDEX(停留所!$E:$E,MATCH(B38&amp;E38,停留所!$B:$B&amp;停留所!$G:$G,0))</f>
        <v>141.13393500000001</v>
      </c>
      <c r="E38" s="45" t="s">
        <v>1375</v>
      </c>
      <c r="F38" s="45" t="str">
        <f t="array" ref="F38">INDEX(停留所!$D:$D,MATCH(B38&amp;C38&amp;D38,停留所!$B:$B&amp;停留所!$F:$F&amp;停留所!$E:$E,0))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INDEX(停留所!$A:$A,MATCH(J38&amp;K38&amp;L38,停留所!$B:$B&amp;停留所!$F:$F&amp;停留所!$E:$E,0))</f>
        <v>2582</v>
      </c>
      <c r="J38" s="45" t="s">
        <v>222</v>
      </c>
      <c r="K38" s="45">
        <f t="array" ref="K38">INDEX(停留所!$F:$F,MATCH(J38&amp;M38,停留所!$B:$B&amp;停留所!$G:$G,0))</f>
        <v>40.584789000000001</v>
      </c>
      <c r="L38" s="45">
        <f t="array" ref="L38">INDEX(停留所!$E:$E,MATCH(J38&amp;M38,停留所!$B:$B&amp;停留所!$G:$G,0))</f>
        <v>141.13653199999999</v>
      </c>
      <c r="M38" s="45" t="s">
        <v>1377</v>
      </c>
      <c r="N38" s="45" t="str">
        <f t="array" ref="N38">INDEX(停留所!$D:$D,MATCH(J38&amp;K38&amp;L38,停留所!$B:$B&amp;停留所!$F:$F&amp;停留所!$E:$E,0))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 x14ac:dyDescent="0.55000000000000004">
      <c r="A39" s="45">
        <f t="array" ref="A39">INDEX(停留所!$A:$A,MATCH($B39&amp;$C39&amp;$D39,停留所!$B:$B&amp;停留所!$F:$F&amp;停留所!$E:$E,0))</f>
        <v>2601</v>
      </c>
      <c r="B39" s="45" t="s">
        <v>1271</v>
      </c>
      <c r="C39" s="45">
        <f t="array" ref="C39">INDEX(停留所!$F:$F,MATCH(B39&amp;E39,停留所!$B:$B&amp;停留所!$G:$G,0))</f>
        <v>40.587808000000003</v>
      </c>
      <c r="D39" s="45">
        <f t="array" ref="D39">INDEX(停留所!$E:$E,MATCH(B39&amp;E39,停留所!$B:$B&amp;停留所!$G:$G,0))</f>
        <v>141.131092</v>
      </c>
      <c r="E39" s="45" t="s">
        <v>1375</v>
      </c>
      <c r="F39" s="45" t="str">
        <f t="array" ref="F39">INDEX(停留所!$D:$D,MATCH(B39&amp;C39&amp;D39,停留所!$B:$B&amp;停留所!$F:$F&amp;停留所!$E:$E,0))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INDEX(停留所!$A:$A,MATCH(J39&amp;K39&amp;L39,停留所!$B:$B&amp;停留所!$F:$F&amp;停留所!$E:$E,0))</f>
        <v>2572</v>
      </c>
      <c r="J39" s="45" t="s">
        <v>221</v>
      </c>
      <c r="K39" s="45">
        <f t="array" ref="K39">INDEX(停留所!$F:$F,MATCH(J39&amp;M39,停留所!$B:$B&amp;停留所!$G:$G,0))</f>
        <v>40.580686</v>
      </c>
      <c r="L39" s="45">
        <f t="array" ref="L39">INDEX(停留所!$E:$E,MATCH(J39&amp;M39,停留所!$B:$B&amp;停留所!$G:$G,0))</f>
        <v>141.14003500000001</v>
      </c>
      <c r="M39" s="45" t="s">
        <v>1377</v>
      </c>
      <c r="N39" s="45" t="str">
        <f t="array" ref="N39">INDEX(停留所!$D:$D,MATCH(J39&amp;K39&amp;L39,停留所!$B:$B&amp;停留所!$F:$F&amp;停留所!$E:$E,0))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 x14ac:dyDescent="0.55000000000000004">
      <c r="A40" s="45">
        <f t="array" ref="A40">INDEX(停留所!$A:$A,MATCH($B40&amp;$C40&amp;$D40,停留所!$B:$B&amp;停留所!$F:$F&amp;停留所!$E:$E,0))</f>
        <v>2611</v>
      </c>
      <c r="B40" s="45" t="s">
        <v>742</v>
      </c>
      <c r="C40" s="45">
        <f t="array" ref="C40">INDEX(停留所!$F:$F,MATCH(B40&amp;E40,停留所!$B:$B&amp;停留所!$G:$G,0))</f>
        <v>40.586702000000002</v>
      </c>
      <c r="D40" s="45">
        <f t="array" ref="D40">INDEX(停留所!$E:$E,MATCH(B40&amp;E40,停留所!$B:$B&amp;停留所!$G:$G,0))</f>
        <v>141.12500299999999</v>
      </c>
      <c r="E40" s="45" t="s">
        <v>1375</v>
      </c>
      <c r="F40" s="45" t="str">
        <f t="array" ref="F40">INDEX(停留所!$D:$D,MATCH(B40&amp;C40&amp;D40,停留所!$B:$B&amp;停留所!$F:$F&amp;停留所!$E:$E,0))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INDEX(停留所!$A:$A,MATCH(J40&amp;K40&amp;L40,停留所!$B:$B&amp;停留所!$F:$F&amp;停留所!$E:$E,0))</f>
        <v>2562</v>
      </c>
      <c r="J40" s="45" t="s">
        <v>220</v>
      </c>
      <c r="K40" s="45">
        <f t="array" ref="K40">INDEX(停留所!$F:$F,MATCH(J40&amp;M40,停留所!$B:$B&amp;停留所!$G:$G,0))</f>
        <v>40.581162999999997</v>
      </c>
      <c r="L40" s="45">
        <f t="array" ref="L40">INDEX(停留所!$E:$E,MATCH(J40&amp;M40,停留所!$B:$B&amp;停留所!$G:$G,0))</f>
        <v>141.145555</v>
      </c>
      <c r="M40" s="45" t="s">
        <v>1377</v>
      </c>
      <c r="N40" s="45" t="str">
        <f t="array" ref="N40">INDEX(停留所!$D:$D,MATCH(J40&amp;K40&amp;L40,停留所!$B:$B&amp;停留所!$F:$F&amp;停留所!$E:$E,0))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 x14ac:dyDescent="0.55000000000000004">
      <c r="A41" s="45">
        <f t="array" ref="A41">INDEX(停留所!$A:$A,MATCH($B41&amp;$C41&amp;$D41,停留所!$B:$B&amp;停留所!$F:$F&amp;停留所!$E:$E,0))</f>
        <v>2621</v>
      </c>
      <c r="B41" s="45" t="s">
        <v>1272</v>
      </c>
      <c r="C41" s="45">
        <f t="array" ref="C41">INDEX(停留所!$F:$F,MATCH(B41&amp;E41,停留所!$B:$B&amp;停留所!$G:$G,0))</f>
        <v>40.586959999999998</v>
      </c>
      <c r="D41" s="45">
        <f t="array" ref="D41">INDEX(停留所!$E:$E,MATCH(B41&amp;E41,停留所!$B:$B&amp;停留所!$G:$G,0))</f>
        <v>141.11768599999999</v>
      </c>
      <c r="E41" s="45" t="s">
        <v>1375</v>
      </c>
      <c r="F41" s="45" t="str">
        <f t="array" ref="F41">INDEX(停留所!$D:$D,MATCH(B41&amp;C41&amp;D41,停留所!$B:$B&amp;停留所!$F:$F&amp;停留所!$E:$E,0))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INDEX(停留所!$A:$A,MATCH(J41&amp;K41&amp;L41,停留所!$B:$B&amp;停留所!$F:$F&amp;停留所!$E:$E,0))</f>
        <v>2552</v>
      </c>
      <c r="J41" s="45" t="s">
        <v>219</v>
      </c>
      <c r="K41" s="45">
        <f t="array" ref="K41">INDEX(停留所!$F:$F,MATCH(J41&amp;M41,停留所!$B:$B&amp;停留所!$G:$G,0))</f>
        <v>40.582050000000002</v>
      </c>
      <c r="L41" s="45">
        <f t="array" ref="L41">INDEX(停留所!$E:$E,MATCH(J41&amp;M41,停留所!$B:$B&amp;停留所!$G:$G,0))</f>
        <v>141.148325</v>
      </c>
      <c r="M41" s="45" t="s">
        <v>1377</v>
      </c>
      <c r="N41" s="45" t="str">
        <f t="array" ref="N41">INDEX(停留所!$D:$D,MATCH(J41&amp;K41&amp;L41,停留所!$B:$B&amp;停留所!$F:$F&amp;停留所!$E:$E,0))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 x14ac:dyDescent="0.55000000000000004">
      <c r="A42" s="45">
        <f t="array" ref="A42">INDEX(停留所!$A:$A,MATCH($B42&amp;$C42&amp;$D42,停留所!$B:$B&amp;停留所!$F:$F&amp;停留所!$E:$E,0))</f>
        <v>2631</v>
      </c>
      <c r="B42" s="45" t="s">
        <v>224</v>
      </c>
      <c r="C42" s="45">
        <f t="array" ref="C42">INDEX(停留所!$F:$F,MATCH(B42&amp;E42,停留所!$B:$B&amp;停留所!$G:$G,0))</f>
        <v>40.585909000000001</v>
      </c>
      <c r="D42" s="45">
        <f t="array" ref="D42">INDEX(停留所!$E:$E,MATCH(B42&amp;E42,停留所!$B:$B&amp;停留所!$G:$G,0))</f>
        <v>141.11784700000001</v>
      </c>
      <c r="E42" s="45" t="s">
        <v>1375</v>
      </c>
      <c r="F42" s="45" t="str">
        <f t="array" ref="F42">INDEX(停留所!$D:$D,MATCH(B42&amp;C42&amp;D42,停留所!$B:$B&amp;停留所!$F:$F&amp;停留所!$E:$E,0))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INDEX(停留所!$A:$A,MATCH(J42&amp;K42&amp;L42,停留所!$B:$B&amp;停留所!$F:$F&amp;停留所!$E:$E,0))</f>
        <v>2542</v>
      </c>
      <c r="J42" s="45" t="s">
        <v>218</v>
      </c>
      <c r="K42" s="45">
        <f t="array" ref="K42">INDEX(停留所!$F:$F,MATCH(J42&amp;M42,停留所!$B:$B&amp;停留所!$G:$G,0))</f>
        <v>40.585034</v>
      </c>
      <c r="L42" s="45">
        <f t="array" ref="L42">INDEX(停留所!$E:$E,MATCH(J42&amp;M42,停留所!$B:$B&amp;停留所!$G:$G,0))</f>
        <v>141.153549</v>
      </c>
      <c r="M42" s="45" t="s">
        <v>1377</v>
      </c>
      <c r="N42" s="45" t="str">
        <f t="array" ref="N42">INDEX(停留所!$D:$D,MATCH(J42&amp;K42&amp;L42,停留所!$B:$B&amp;停留所!$F:$F&amp;停留所!$E:$E,0))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 x14ac:dyDescent="0.55000000000000004">
      <c r="A43" s="45">
        <f t="array" ref="A43">INDEX(停留所!$A:$A,MATCH($B43&amp;$C43&amp;$D43,停留所!$B:$B&amp;停留所!$F:$F&amp;停留所!$E:$E,0))</f>
        <v>2641</v>
      </c>
      <c r="B43" s="45" t="s">
        <v>1273</v>
      </c>
      <c r="C43" s="45">
        <f t="array" ref="C43">INDEX(停留所!$F:$F,MATCH(B43&amp;E43,停留所!$B:$B&amp;停留所!$G:$G,0))</f>
        <v>40.586894999999998</v>
      </c>
      <c r="D43" s="45">
        <f t="array" ref="D43">INDEX(停留所!$E:$E,MATCH(B43&amp;E43,停留所!$B:$B&amp;停留所!$G:$G,0))</f>
        <v>141.11408700000001</v>
      </c>
      <c r="E43" s="45" t="s">
        <v>1375</v>
      </c>
      <c r="F43" s="45" t="str">
        <f t="array" ref="F43">INDEX(停留所!$D:$D,MATCH(B43&amp;C43&amp;D43,停留所!$B:$B&amp;停留所!$F:$F&amp;停留所!$E:$E,0))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INDEX(停留所!$A:$A,MATCH(J43&amp;K43&amp;L43,停留所!$B:$B&amp;停留所!$F:$F&amp;停留所!$E:$E,0))</f>
        <v>2532</v>
      </c>
      <c r="J43" s="45" t="s">
        <v>217</v>
      </c>
      <c r="K43" s="45">
        <f t="array" ref="K43">INDEX(停留所!$F:$F,MATCH(J43&amp;M43,停留所!$B:$B&amp;停留所!$G:$G,0))</f>
        <v>40.588878000000001</v>
      </c>
      <c r="L43" s="45">
        <f t="array" ref="L43">INDEX(停留所!$E:$E,MATCH(J43&amp;M43,停留所!$B:$B&amp;停留所!$G:$G,0))</f>
        <v>141.150533</v>
      </c>
      <c r="M43" s="45" t="s">
        <v>1377</v>
      </c>
      <c r="N43" s="45" t="str">
        <f t="array" ref="N43">INDEX(停留所!$D:$D,MATCH(J43&amp;K43&amp;L43,停留所!$B:$B&amp;停留所!$F:$F&amp;停留所!$E:$E,0))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 x14ac:dyDescent="0.55000000000000004">
      <c r="A44" s="45">
        <f t="array" ref="A44">INDEX(停留所!$A:$A,MATCH($B44&amp;$C44&amp;$D44,停留所!$B:$B&amp;停留所!$F:$F&amp;停留所!$E:$E,0))</f>
        <v>2651</v>
      </c>
      <c r="B44" s="45" t="s">
        <v>1274</v>
      </c>
      <c r="C44" s="45">
        <f t="array" ref="C44">INDEX(停留所!$F:$F,MATCH(B44&amp;E44,停留所!$B:$B&amp;停留所!$G:$G,0))</f>
        <v>40.586967999999999</v>
      </c>
      <c r="D44" s="45">
        <f t="array" ref="D44">INDEX(停留所!$E:$E,MATCH(B44&amp;E44,停留所!$B:$B&amp;停留所!$G:$G,0))</f>
        <v>141.10886199999999</v>
      </c>
      <c r="E44" s="45" t="s">
        <v>1375</v>
      </c>
      <c r="F44" s="45" t="str">
        <f t="array" ref="F44">INDEX(停留所!$D:$D,MATCH(B44&amp;C44&amp;D44,停留所!$B:$B&amp;停留所!$F:$F&amp;停留所!$E:$E,0))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INDEX(停留所!$A:$A,MATCH(J44&amp;K44&amp;L44,停留所!$B:$B&amp;停留所!$F:$F&amp;停留所!$E:$E,0))</f>
        <v>2522</v>
      </c>
      <c r="J44" s="45" t="s">
        <v>216</v>
      </c>
      <c r="K44" s="45">
        <f t="array" ref="K44">INDEX(停留所!$F:$F,MATCH(J44&amp;M44,停留所!$B:$B&amp;停留所!$G:$G,0))</f>
        <v>40.591918</v>
      </c>
      <c r="L44" s="45">
        <f t="array" ref="L44">INDEX(停留所!$E:$E,MATCH(J44&amp;M44,停留所!$B:$B&amp;停留所!$G:$G,0))</f>
        <v>141.14881099999999</v>
      </c>
      <c r="M44" s="45" t="s">
        <v>1377</v>
      </c>
      <c r="N44" s="45" t="str">
        <f t="array" ref="N44">INDEX(停留所!$D:$D,MATCH(J44&amp;K44&amp;L44,停留所!$B:$B&amp;停留所!$F:$F&amp;停留所!$E:$E,0))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 x14ac:dyDescent="0.55000000000000004">
      <c r="A45" s="45">
        <f t="array" ref="A45">INDEX(停留所!$A:$A,MATCH($B45&amp;$C45&amp;$D45,停留所!$B:$B&amp;停留所!$F:$F&amp;停留所!$E:$E,0))</f>
        <v>2661</v>
      </c>
      <c r="B45" s="45" t="s">
        <v>1275</v>
      </c>
      <c r="C45" s="45">
        <f t="array" ref="C45">INDEX(停留所!$F:$F,MATCH(B45&amp;E45,停留所!$B:$B&amp;停留所!$G:$G,0))</f>
        <v>40.577959999999997</v>
      </c>
      <c r="D45" s="45">
        <f t="array" ref="D45">INDEX(停留所!$E:$E,MATCH(B45&amp;E45,停留所!$B:$B&amp;停留所!$G:$G,0))</f>
        <v>141.10798800000001</v>
      </c>
      <c r="E45" s="45" t="s">
        <v>1375</v>
      </c>
      <c r="F45" s="45" t="str">
        <f t="array" ref="F45">INDEX(停留所!$D:$D,MATCH(B45&amp;C45&amp;D45,停留所!$B:$B&amp;停留所!$F:$F&amp;停留所!$E:$E,0))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INDEX(停留所!$A:$A,MATCH(J45&amp;K45&amp;L45,停留所!$B:$B&amp;停留所!$F:$F&amp;停留所!$E:$E,0))</f>
        <v>2512</v>
      </c>
      <c r="J45" s="45" t="s">
        <v>215</v>
      </c>
      <c r="K45" s="45">
        <f t="array" ref="K45">INDEX(停留所!$F:$F,MATCH(J45&amp;M45,停留所!$B:$B&amp;停留所!$G:$G,0))</f>
        <v>40.596415</v>
      </c>
      <c r="L45" s="45">
        <f t="array" ref="L45">INDEX(停留所!$E:$E,MATCH(J45&amp;M45,停留所!$B:$B&amp;停留所!$G:$G,0))</f>
        <v>141.15083300000001</v>
      </c>
      <c r="M45" s="45" t="s">
        <v>1377</v>
      </c>
      <c r="N45" s="45" t="str">
        <f t="array" ref="N45">INDEX(停留所!$D:$D,MATCH(J45&amp;K45&amp;L45,停留所!$B:$B&amp;停留所!$F:$F&amp;停留所!$E:$E,0))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 x14ac:dyDescent="0.55000000000000004">
      <c r="B46" s="45" t="s">
        <v>1276</v>
      </c>
      <c r="I46" s="45">
        <f t="array" ref="I46">INDEX(停留所!$A:$A,MATCH(J46&amp;K46&amp;L46,停留所!$B:$B&amp;停留所!$F:$F&amp;停留所!$E:$E,0))</f>
        <v>2502</v>
      </c>
      <c r="J46" s="45" t="s">
        <v>214</v>
      </c>
      <c r="K46" s="45">
        <f t="array" ref="K46">INDEX(停留所!$F:$F,MATCH(J46&amp;M46,停留所!$B:$B&amp;停留所!$G:$G,0))</f>
        <v>40.605871</v>
      </c>
      <c r="L46" s="45">
        <f t="array" ref="L46">INDEX(停留所!$E:$E,MATCH(J46&amp;M46,停留所!$B:$B&amp;停留所!$G:$G,0))</f>
        <v>141.164995</v>
      </c>
      <c r="M46" s="45" t="s">
        <v>1377</v>
      </c>
      <c r="N46" s="45" t="str">
        <f t="array" ref="N46">INDEX(停留所!$D:$D,MATCH(J46&amp;K46&amp;L46,停留所!$B:$B&amp;停留所!$F:$F&amp;停留所!$E:$E,0))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 x14ac:dyDescent="0.55000000000000004">
      <c r="A47" s="45">
        <f t="array" ref="A47">INDEX(停留所!$A:$A,MATCH($B47&amp;$C47&amp;$D47,停留所!$B:$B&amp;停留所!$F:$F&amp;停留所!$E:$E,0))</f>
        <v>2671</v>
      </c>
      <c r="B47" s="45" t="s">
        <v>1277</v>
      </c>
      <c r="C47" s="45">
        <f t="array" ref="C47">INDEX(停留所!$F:$F,MATCH(B47&amp;E47,停留所!$B:$B&amp;停留所!$G:$G,0))</f>
        <v>40.586705000000002</v>
      </c>
      <c r="D47" s="45">
        <f t="array" ref="D47">INDEX(停留所!$E:$E,MATCH(B47&amp;E47,停留所!$B:$B&amp;停留所!$G:$G,0))</f>
        <v>141.10616099999999</v>
      </c>
      <c r="E47" s="45" t="s">
        <v>1375</v>
      </c>
      <c r="F47" s="45" t="str">
        <f t="array" ref="F47">INDEX(停留所!$D:$D,MATCH(B47&amp;C47&amp;D47,停留所!$B:$B&amp;停留所!$F:$F&amp;停留所!$E:$E,0))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INDEX(停留所!$A:$A,MATCH(J47&amp;K47&amp;L47,停留所!$B:$B&amp;停留所!$F:$F&amp;停留所!$E:$E,0))</f>
        <v>2492</v>
      </c>
      <c r="J47" s="45" t="s">
        <v>213</v>
      </c>
      <c r="K47" s="45">
        <f t="array" ref="K47">INDEX(停留所!$F:$F,MATCH(J47&amp;M47,停留所!$B:$B&amp;停留所!$G:$G,0))</f>
        <v>40.607798000000003</v>
      </c>
      <c r="L47" s="45">
        <f t="array" ref="L47">INDEX(停留所!$E:$E,MATCH(J47&amp;M47,停留所!$B:$B&amp;停留所!$G:$G,0))</f>
        <v>141.16917900000001</v>
      </c>
      <c r="M47" s="45" t="s">
        <v>1377</v>
      </c>
      <c r="N47" s="45" t="str">
        <f t="array" ref="N47">INDEX(停留所!$D:$D,MATCH(J47&amp;K47&amp;L47,停留所!$B:$B&amp;停留所!$F:$F&amp;停留所!$E:$E,0))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 x14ac:dyDescent="0.55000000000000004">
      <c r="A48" s="45">
        <f t="array" ref="A48">INDEX(停留所!$A:$A,MATCH($B48&amp;$C48&amp;$D48,停留所!$B:$B&amp;停留所!$F:$F&amp;停留所!$E:$E,0))</f>
        <v>2681</v>
      </c>
      <c r="B48" s="45" t="s">
        <v>1278</v>
      </c>
      <c r="C48" s="45">
        <f t="array" ref="C48">INDEX(停留所!$F:$F,MATCH(B48&amp;E48,停留所!$B:$B&amp;停留所!$G:$G,0))</f>
        <v>40.587364000000001</v>
      </c>
      <c r="D48" s="45">
        <f t="array" ref="D48">INDEX(停留所!$E:$E,MATCH(B48&amp;E48,停留所!$B:$B&amp;停留所!$G:$G,0))</f>
        <v>141.10037</v>
      </c>
      <c r="E48" s="45" t="s">
        <v>1375</v>
      </c>
      <c r="F48" s="45" t="str">
        <f t="array" ref="F48">INDEX(停留所!$D:$D,MATCH(B48&amp;C48&amp;D48,停留所!$B:$B&amp;停留所!$F:$F&amp;停留所!$E:$E,0))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INDEX(停留所!$A:$A,MATCH(J48&amp;K48&amp;L48,停留所!$B:$B&amp;停留所!$F:$F&amp;停留所!$E:$E,0))</f>
        <v>2482</v>
      </c>
      <c r="J48" s="45" t="s">
        <v>212</v>
      </c>
      <c r="K48" s="45">
        <f t="array" ref="K48">INDEX(停留所!$F:$F,MATCH(J48&amp;M48,停留所!$B:$B&amp;停留所!$G:$G,0))</f>
        <v>40.609008000000003</v>
      </c>
      <c r="L48" s="45">
        <f t="array" ref="L48">INDEX(停留所!$E:$E,MATCH(J48&amp;M48,停留所!$B:$B&amp;停留所!$G:$G,0))</f>
        <v>141.17212499999999</v>
      </c>
      <c r="M48" s="45" t="s">
        <v>1377</v>
      </c>
      <c r="N48" s="45" t="str">
        <f t="array" ref="N48">INDEX(停留所!$D:$D,MATCH(J48&amp;K48&amp;L48,停留所!$B:$B&amp;停留所!$F:$F&amp;停留所!$E:$E,0))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 x14ac:dyDescent="0.55000000000000004">
      <c r="A49" s="45">
        <f t="array" ref="A49">INDEX(停留所!$A:$A,MATCH($B49&amp;$C49&amp;$D49,停留所!$B:$B&amp;停留所!$F:$F&amp;停留所!$E:$E,0))</f>
        <v>2691</v>
      </c>
      <c r="B49" s="45" t="s">
        <v>1279</v>
      </c>
      <c r="C49" s="45">
        <f t="array" ref="C49">INDEX(停留所!$F:$F,MATCH(B49&amp;E49,停留所!$B:$B&amp;停留所!$G:$G,0))</f>
        <v>40.586891000000001</v>
      </c>
      <c r="D49" s="45">
        <f t="array" ref="D49">INDEX(停留所!$E:$E,MATCH(B49&amp;E49,停留所!$B:$B&amp;停留所!$G:$G,0))</f>
        <v>141.09696400000001</v>
      </c>
      <c r="E49" s="45" t="s">
        <v>1375</v>
      </c>
      <c r="F49" s="45" t="str">
        <f t="array" ref="F49">INDEX(停留所!$D:$D,MATCH(B49&amp;C49&amp;D49,停留所!$B:$B&amp;停留所!$F:$F&amp;停留所!$E:$E,0))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INDEX(停留所!$A:$A,MATCH(J49&amp;K49&amp;L49,停留所!$B:$B&amp;停留所!$F:$F&amp;停留所!$E:$E,0))</f>
        <v>2472</v>
      </c>
      <c r="J49" s="45" t="s">
        <v>211</v>
      </c>
      <c r="K49" s="45">
        <f t="array" ref="K49">INDEX(停留所!$F:$F,MATCH(J49&amp;M49,停留所!$B:$B&amp;停留所!$G:$G,0))</f>
        <v>40.610301999999997</v>
      </c>
      <c r="L49" s="45">
        <f t="array" ref="L49">INDEX(停留所!$E:$E,MATCH(J49&amp;M49,停留所!$B:$B&amp;停留所!$G:$G,0))</f>
        <v>141.17862600000001</v>
      </c>
      <c r="M49" s="45" t="s">
        <v>1377</v>
      </c>
      <c r="N49" s="45" t="str">
        <f t="array" ref="N49">INDEX(停留所!$D:$D,MATCH(J49&amp;K49&amp;L49,停留所!$B:$B&amp;停留所!$F:$F&amp;停留所!$E:$E,0))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</row>
    <row r="50" spans="1:15" x14ac:dyDescent="0.55000000000000004">
      <c r="A50" s="45">
        <f t="array" ref="A50">INDEX(停留所!$A:$A,MATCH($B50&amp;$C50&amp;$D50,停留所!$B:$B&amp;停留所!$F:$F&amp;停留所!$E:$E,0))</f>
        <v>2701</v>
      </c>
      <c r="B50" s="45" t="s">
        <v>225</v>
      </c>
      <c r="C50" s="45">
        <f t="array" ref="C50">INDEX(停留所!$F:$F,MATCH(B50&amp;E50,停留所!$B:$B&amp;停留所!$G:$G,0))</f>
        <v>40.588338</v>
      </c>
      <c r="D50" s="45">
        <f t="array" ref="D50">INDEX(停留所!$E:$E,MATCH(B50&amp;E50,停留所!$B:$B&amp;停留所!$G:$G,0))</f>
        <v>141.098026</v>
      </c>
      <c r="E50" s="45" t="s">
        <v>1375</v>
      </c>
      <c r="F50" s="45" t="str">
        <f t="array" ref="F50">INDEX(停留所!$D:$D,MATCH(B50&amp;C50&amp;D50,停留所!$B:$B&amp;停留所!$F:$F&amp;停留所!$E:$E,0))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INDEX(停留所!$A:$A,MATCH(J50&amp;K50&amp;L50,停留所!$B:$B&amp;停留所!$F:$F&amp;停留所!$E:$E,0))</f>
        <v>2462</v>
      </c>
      <c r="J50" s="45" t="s">
        <v>210</v>
      </c>
      <c r="K50" s="45">
        <f t="array" ref="K50">INDEX(停留所!$F:$F,MATCH(J50&amp;M50,停留所!$B:$B&amp;停留所!$G:$G,0))</f>
        <v>40.610733000000003</v>
      </c>
      <c r="L50" s="45">
        <f t="array" ref="L50">INDEX(停留所!$E:$E,MATCH(J50&amp;M50,停留所!$B:$B&amp;停留所!$G:$G,0))</f>
        <v>141.18224699999999</v>
      </c>
      <c r="M50" s="45" t="s">
        <v>1377</v>
      </c>
      <c r="N50" s="45" t="str">
        <f t="array" ref="N50">INDEX(停留所!$D:$D,MATCH(J50&amp;K50&amp;L50,停留所!$B:$B&amp;停留所!$F:$F&amp;停留所!$E:$E,0))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</row>
    <row r="51" spans="1:15" x14ac:dyDescent="0.55000000000000004">
      <c r="A51" s="45">
        <f t="array" ref="A51">INDEX(停留所!$A:$A,MATCH($B51&amp;$C51&amp;$D51,停留所!$B:$B&amp;停留所!$F:$F&amp;停留所!$E:$E,0))</f>
        <v>2711</v>
      </c>
      <c r="B51" s="45" t="s">
        <v>226</v>
      </c>
      <c r="C51" s="45">
        <f t="array" ref="C51">INDEX(停留所!$F:$F,MATCH(B51&amp;E51,停留所!$B:$B&amp;停留所!$G:$G,0))</f>
        <v>40.590966000000002</v>
      </c>
      <c r="D51" s="45">
        <f t="array" ref="D51">INDEX(停留所!$E:$E,MATCH(B51&amp;E51,停留所!$B:$B&amp;停留所!$G:$G,0))</f>
        <v>141.09551500000001</v>
      </c>
      <c r="E51" s="45" t="s">
        <v>1375</v>
      </c>
      <c r="F51" s="45" t="str">
        <f t="array" ref="F51">INDEX(停留所!$D:$D,MATCH(B51&amp;C51&amp;D51,停留所!$B:$B&amp;停留所!$F:$F&amp;停留所!$E:$E,0))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INDEX(停留所!$A:$A,MATCH(J51&amp;K51&amp;L51,停留所!$B:$B&amp;停留所!$F:$F&amp;停留所!$E:$E,0))</f>
        <v>2452</v>
      </c>
      <c r="J51" s="45" t="s">
        <v>209</v>
      </c>
      <c r="K51" s="45">
        <f t="array" ref="K51">INDEX(停留所!$F:$F,MATCH(J51&amp;M51,停留所!$B:$B&amp;停留所!$G:$G,0))</f>
        <v>40.611449999999998</v>
      </c>
      <c r="L51" s="45">
        <f t="array" ref="L51">INDEX(停留所!$E:$E,MATCH(J51&amp;M51,停留所!$B:$B&amp;停留所!$G:$G,0))</f>
        <v>141.18843799999999</v>
      </c>
      <c r="M51" s="45" t="s">
        <v>1377</v>
      </c>
      <c r="N51" s="45" t="str">
        <f t="array" ref="N51">INDEX(停留所!$D:$D,MATCH(J51&amp;K51&amp;L51,停留所!$B:$B&amp;停留所!$F:$F&amp;停留所!$E:$E,0))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</row>
    <row r="52" spans="1:15" x14ac:dyDescent="0.55000000000000004">
      <c r="A52" s="45">
        <f t="array" ref="A52">INDEX(停留所!$A:$A,MATCH($B52&amp;$C52&amp;$D52,停留所!$B:$B&amp;停留所!$F:$F&amp;停留所!$E:$E,0))</f>
        <v>2721</v>
      </c>
      <c r="B52" s="45" t="s">
        <v>1280</v>
      </c>
      <c r="C52" s="45">
        <f t="array" ref="C52">INDEX(停留所!$F:$F,MATCH(B52&amp;E52,停留所!$B:$B&amp;停留所!$G:$G,0))</f>
        <v>40.587372000000002</v>
      </c>
      <c r="D52" s="45">
        <f t="array" ref="D52">INDEX(停留所!$E:$E,MATCH(B52&amp;E52,停留所!$B:$B&amp;停留所!$G:$G,0))</f>
        <v>141.08741000000001</v>
      </c>
      <c r="E52" s="45" t="s">
        <v>1375</v>
      </c>
      <c r="F52" s="45" t="str">
        <f t="array" ref="F52">INDEX(停留所!$D:$D,MATCH(B52&amp;C52&amp;D52,停留所!$B:$B&amp;停留所!$F:$F&amp;停留所!$E:$E,0))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INDEX(停留所!$A:$A,MATCH(J52&amp;K52&amp;L52,停留所!$B:$B&amp;停留所!$F:$F&amp;停留所!$E:$E,0))</f>
        <v>2442</v>
      </c>
      <c r="J52" s="45" t="s">
        <v>208</v>
      </c>
      <c r="K52" s="45">
        <f t="array" ref="K52">INDEX(停留所!$F:$F,MATCH(J52&amp;M52,停留所!$B:$B&amp;停留所!$G:$G,0))</f>
        <v>40.612231999999999</v>
      </c>
      <c r="L52" s="45">
        <f t="array" ref="L52">INDEX(停留所!$E:$E,MATCH(J52&amp;M52,停留所!$B:$B&amp;停留所!$G:$G,0))</f>
        <v>141.19487000000001</v>
      </c>
      <c r="M52" s="45" t="s">
        <v>1377</v>
      </c>
      <c r="N52" s="45" t="str">
        <f t="array" ref="N52">INDEX(停留所!$D:$D,MATCH(J52&amp;K52&amp;L52,停留所!$B:$B&amp;停留所!$F:$F&amp;停留所!$E:$E,0))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</row>
    <row r="53" spans="1:15" x14ac:dyDescent="0.55000000000000004">
      <c r="A53" s="45">
        <f t="array" ref="A53">INDEX(停留所!$A:$A,MATCH($B53&amp;$C53&amp;$D53,停留所!$B:$B&amp;停留所!$F:$F&amp;停留所!$E:$E,0))</f>
        <v>2731</v>
      </c>
      <c r="B53" s="45" t="s">
        <v>1281</v>
      </c>
      <c r="C53" s="45">
        <f t="array" ref="C53">INDEX(停留所!$F:$F,MATCH(B53&amp;E53,停留所!$B:$B&amp;停留所!$G:$G,0))</f>
        <v>40.579977</v>
      </c>
      <c r="D53" s="45">
        <f t="array" ref="D53">INDEX(停留所!$E:$E,MATCH(B53&amp;E53,停留所!$B:$B&amp;停留所!$G:$G,0))</f>
        <v>141.07917</v>
      </c>
      <c r="E53" s="45" t="s">
        <v>1375</v>
      </c>
      <c r="F53" s="45" t="str">
        <f t="array" ref="F53">INDEX(停留所!$D:$D,MATCH(B53&amp;C53&amp;D53,停留所!$B:$B&amp;停留所!$F:$F&amp;停留所!$E:$E,0))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INDEX(停留所!$A:$A,MATCH(J53&amp;K53&amp;L53,停留所!$B:$B&amp;停留所!$F:$F&amp;停留所!$E:$E,0))</f>
        <v>2432</v>
      </c>
      <c r="J53" s="45" t="s">
        <v>207</v>
      </c>
      <c r="K53" s="45">
        <f t="array" ref="K53">INDEX(停留所!$F:$F,MATCH(J53&amp;M53,停留所!$B:$B&amp;停留所!$G:$G,0))</f>
        <v>40.612533999999997</v>
      </c>
      <c r="L53" s="45">
        <f t="array" ref="L53">INDEX(停留所!$E:$E,MATCH(J53&amp;M53,停留所!$B:$B&amp;停留所!$G:$G,0))</f>
        <v>141.197418</v>
      </c>
      <c r="M53" s="45" t="s">
        <v>1377</v>
      </c>
      <c r="N53" s="45" t="str">
        <f t="array" ref="N53">INDEX(停留所!$D:$D,MATCH(J53&amp;K53&amp;L53,停留所!$B:$B&amp;停留所!$F:$F&amp;停留所!$E:$E,0))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5" x14ac:dyDescent="0.55000000000000004">
      <c r="A54" s="45">
        <f t="array" ref="A54">INDEX(停留所!$A:$A,MATCH($B54&amp;$C54&amp;$D54,停留所!$B:$B&amp;停留所!$F:$F&amp;停留所!$E:$E,0))</f>
        <v>2741</v>
      </c>
      <c r="B54" s="45" t="s">
        <v>1282</v>
      </c>
      <c r="C54" s="45">
        <f t="array" ref="C54">INDEX(停留所!$F:$F,MATCH(B54&amp;E54,停留所!$B:$B&amp;停留所!$G:$G,0))</f>
        <v>40.582262999999998</v>
      </c>
      <c r="D54" s="45">
        <f t="array" ref="D54">INDEX(停留所!$E:$E,MATCH(B54&amp;E54,停留所!$B:$B&amp;停留所!$G:$G,0))</f>
        <v>141.063007</v>
      </c>
      <c r="E54" s="45" t="s">
        <v>1375</v>
      </c>
      <c r="F54" s="45" t="str">
        <f t="array" ref="F54">INDEX(停留所!$D:$D,MATCH(B54&amp;C54&amp;D54,停留所!$B:$B&amp;停留所!$F:$F&amp;停留所!$E:$E,0))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INDEX(停留所!$A:$A,MATCH(J54&amp;K54&amp;L54,停留所!$B:$B&amp;停留所!$F:$F&amp;停留所!$E:$E,0))</f>
        <v>2422</v>
      </c>
      <c r="J54" s="45" t="s">
        <v>206</v>
      </c>
      <c r="K54" s="45">
        <f t="array" ref="K54">INDEX(停留所!$F:$F,MATCH(J54&amp;M54,停留所!$B:$B&amp;停留所!$G:$G,0))</f>
        <v>40.612476999999998</v>
      </c>
      <c r="L54" s="45">
        <f t="array" ref="L54">INDEX(停留所!$E:$E,MATCH(J54&amp;M54,停留所!$B:$B&amp;停留所!$G:$G,0))</f>
        <v>141.199488</v>
      </c>
      <c r="M54" s="45" t="s">
        <v>1377</v>
      </c>
      <c r="N54" s="45" t="str">
        <f t="array" ref="N54">INDEX(停留所!$D:$D,MATCH(J54&amp;K54&amp;L54,停留所!$B:$B&amp;停留所!$F:$F&amp;停留所!$E:$E,0))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5" x14ac:dyDescent="0.55000000000000004">
      <c r="A55" s="45">
        <f t="array" ref="A55">INDEX(停留所!$A:$A,MATCH($B55&amp;$C55&amp;$D55,停留所!$B:$B&amp;停留所!$F:$F&amp;停留所!$E:$E,0))</f>
        <v>2751</v>
      </c>
      <c r="B55" s="45" t="s">
        <v>1283</v>
      </c>
      <c r="C55" s="45">
        <f t="array" ref="C55">INDEX(停留所!$F:$F,MATCH(B55&amp;E55,停留所!$B:$B&amp;停留所!$G:$G,0))</f>
        <v>40.585501999999998</v>
      </c>
      <c r="D55" s="45">
        <f t="array" ref="D55">INDEX(停留所!$E:$E,MATCH(B55&amp;E55,停留所!$B:$B&amp;停留所!$G:$G,0))</f>
        <v>141.05824899999999</v>
      </c>
      <c r="E55" s="45" t="s">
        <v>1375</v>
      </c>
      <c r="F55" s="45" t="str">
        <f t="array" ref="F55">INDEX(停留所!$D:$D,MATCH(B55&amp;C55&amp;D55,停留所!$B:$B&amp;停留所!$F:$F&amp;停留所!$E:$E,0))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INDEX(停留所!$A:$A,MATCH(J55&amp;K55&amp;L55,停留所!$B:$B&amp;停留所!$F:$F&amp;停留所!$E:$E,0))</f>
        <v>2412</v>
      </c>
      <c r="J55" s="45" t="s">
        <v>205</v>
      </c>
      <c r="K55" s="45">
        <f t="array" ref="K55">INDEX(停留所!$F:$F,MATCH(J55&amp;M55,停留所!$B:$B&amp;停留所!$G:$G,0))</f>
        <v>40.610683999999999</v>
      </c>
      <c r="L55" s="45">
        <f t="array" ref="L55">INDEX(停留所!$E:$E,MATCH(J55&amp;M55,停留所!$B:$B&amp;停留所!$G:$G,0))</f>
        <v>141.20223999999999</v>
      </c>
      <c r="M55" s="45" t="s">
        <v>1377</v>
      </c>
      <c r="N55" s="45" t="str">
        <f t="array" ref="N55">INDEX(停留所!$D:$D,MATCH(J55&amp;K55&amp;L55,停留所!$B:$B&amp;停留所!$F:$F&amp;停留所!$E:$E,0))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5" x14ac:dyDescent="0.55000000000000004">
      <c r="A56" s="45">
        <f t="array" ref="A56">INDEX(停留所!$A:$A,MATCH($B56&amp;$C56&amp;$D56,停留所!$B:$B&amp;停留所!$F:$F&amp;停留所!$E:$E,0))</f>
        <v>2761</v>
      </c>
      <c r="B56" s="45" t="s">
        <v>227</v>
      </c>
      <c r="C56" s="45">
        <f t="array" ref="C56">INDEX(停留所!$F:$F,MATCH(B56&amp;E56,停留所!$B:$B&amp;停留所!$G:$G,0))</f>
        <v>40.584099999999999</v>
      </c>
      <c r="D56" s="45">
        <f t="array" ref="D56">INDEX(停留所!$E:$E,MATCH(B56&amp;E56,停留所!$B:$B&amp;停留所!$G:$G,0))</f>
        <v>141.07599999999999</v>
      </c>
      <c r="E56" s="45" t="s">
        <v>1375</v>
      </c>
      <c r="F56" s="45" t="str">
        <f t="array" ref="F56">INDEX(停留所!$D:$D,MATCH(B56&amp;C56&amp;D56,停留所!$B:$B&amp;停留所!$F:$F&amp;停留所!$E:$E,0))</f>
        <v>1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INDEX(停留所!$A:$A,MATCH(J56&amp;K56&amp;L56,停留所!$B:$B&amp;停留所!$F:$F&amp;停留所!$E:$E,0))</f>
        <v>2011</v>
      </c>
      <c r="J56" s="45" t="s">
        <v>169</v>
      </c>
      <c r="K56" s="45">
        <f t="array" ref="K56">INDEX(停留所!$F:$F,MATCH(J56&amp;M56,停留所!$B:$B&amp;停留所!$J:$J,0))</f>
        <v>40.611758999999999</v>
      </c>
      <c r="L56" s="45">
        <f t="array" ref="L56">INDEX(停留所!$E:$E,MATCH(J56&amp;M56,停留所!$B:$B&amp;停留所!$J:$J,0))</f>
        <v>141.20442800000001</v>
      </c>
      <c r="M56" s="45" t="s">
        <v>1286</v>
      </c>
      <c r="N56" s="45" t="str">
        <f t="array" ref="N56">INDEX(停留所!$D:$D,MATCH(J56&amp;K56&amp;L56,停留所!$B:$B&amp;停留所!$F:$F&amp;停留所!$E:$E,0))</f>
        <v>1</v>
      </c>
      <c r="O56" s="45" t="str">
        <f>IF(COUNTIFS(停留所!$B:$B,J56,停留所!$F:$F,K56,停留所!$E:$E,L56)&gt;0,"同じデータあり","なし")</f>
        <v>同じデータあり</v>
      </c>
    </row>
    <row r="57" spans="1:15" x14ac:dyDescent="0.55000000000000004">
      <c r="A57" s="45">
        <f t="array" ref="A57">INDEX(停留所!$A:$A,MATCH($B57&amp;$C57&amp;$D57,停留所!$B:$B&amp;停留所!$F:$F&amp;停留所!$E:$E,0))</f>
        <v>2771</v>
      </c>
      <c r="B57" s="45" t="s">
        <v>228</v>
      </c>
      <c r="C57" s="45">
        <f t="array" ref="C57">INDEX(停留所!$F:$F,MATCH(B57&amp;E57,停留所!$B:$B&amp;停留所!$G:$G,0))</f>
        <v>40.583846999999999</v>
      </c>
      <c r="D57" s="45">
        <f t="array" ref="D57">INDEX(停留所!$E:$E,MATCH(B57&amp;E57,停留所!$B:$B&amp;停留所!$G:$G,0))</f>
        <v>141.06624199999999</v>
      </c>
      <c r="E57" s="45" t="s">
        <v>1375</v>
      </c>
      <c r="F57" s="45" t="str">
        <f t="array" ref="F57">INDEX(停留所!$D:$D,MATCH(B57&amp;C57&amp;D57,停留所!$B:$B&amp;停留所!$F:$F&amp;停留所!$E:$E,0))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I57" s="45">
        <f t="array" ref="I57">INDEX(停留所!$A:$A,MATCH(J57&amp;K57&amp;L57,停留所!$B:$B&amp;停留所!$F:$F&amp;停留所!$E:$E,0))</f>
        <v>2001</v>
      </c>
      <c r="J57" s="45" t="s">
        <v>1287</v>
      </c>
      <c r="K57" s="45">
        <f t="array" ref="K57">INDEX(停留所!$F:$F,MATCH(J57&amp;M57,停留所!$B:$B&amp;停留所!$J:$J,0))</f>
        <v>40.612831</v>
      </c>
      <c r="L57" s="45">
        <f t="array" ref="L57">INDEX(停留所!$E:$E,MATCH(J57&amp;M57,停留所!$B:$B&amp;停留所!$J:$J,0))</f>
        <v>141.20756800000001</v>
      </c>
      <c r="M57" s="45" t="s">
        <v>1286</v>
      </c>
      <c r="N57" s="45" t="str">
        <f t="array" ref="N57">INDEX(停留所!$D:$D,MATCH(J57&amp;K57&amp;L57,停留所!$B:$B&amp;停留所!$F:$F&amp;停留所!$E:$E,0))</f>
        <v>1</v>
      </c>
      <c r="O57" s="45" t="str">
        <f>IF(COUNTIFS(停留所!$B:$B,J57,停留所!$F:$F,K57,停留所!$E:$E,L57)&gt;0,"同じデータあり","なし")</f>
        <v>同じデータあり</v>
      </c>
    </row>
    <row r="58" spans="1:15" x14ac:dyDescent="0.55000000000000004">
      <c r="A58" s="45">
        <f t="array" ref="A58">INDEX(停留所!$A:$A,MATCH($B58&amp;$C58&amp;$D58,停留所!$B:$B&amp;停留所!$F:$F&amp;停留所!$E:$E,0))</f>
        <v>2781</v>
      </c>
      <c r="B58" s="45" t="s">
        <v>229</v>
      </c>
      <c r="C58" s="45">
        <f t="array" ref="C58">INDEX(停留所!$F:$F,MATCH(B58&amp;E58,停留所!$B:$B&amp;停留所!$G:$G,0))</f>
        <v>40.586154000000001</v>
      </c>
      <c r="D58" s="45">
        <f t="array" ref="D58">INDEX(停留所!$E:$E,MATCH(B58&amp;E58,停留所!$B:$B&amp;停留所!$G:$G,0))</f>
        <v>141.05913899999999</v>
      </c>
      <c r="E58" s="45" t="s">
        <v>1375</v>
      </c>
      <c r="F58" s="45" t="str">
        <f t="array" ref="F58">INDEX(停留所!$D:$D,MATCH(B58&amp;C58&amp;D58,停留所!$B:$B&amp;停留所!$F:$F&amp;停留所!$E:$E,0))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I58" s="45">
        <f t="array" ref="I58">INDEX(停留所!$A:$A,MATCH(J58&amp;K58&amp;L58,停留所!$B:$B&amp;停留所!$F:$F&amp;停留所!$E:$E,0))</f>
        <v>1991</v>
      </c>
      <c r="J58" s="45" t="s">
        <v>167</v>
      </c>
      <c r="K58" s="45">
        <f t="array" ref="K58">INDEX(停留所!$F:$F,MATCH(J58&amp;M58,停留所!$B:$B&amp;停留所!$J:$J,0))</f>
        <v>40.613543999999997</v>
      </c>
      <c r="L58" s="45">
        <f t="array" ref="L58">INDEX(停留所!$E:$E,MATCH(J58&amp;M58,停留所!$B:$B&amp;停留所!$J:$J,0))</f>
        <v>141.20923199999999</v>
      </c>
      <c r="M58" s="45" t="s">
        <v>1286</v>
      </c>
      <c r="N58" s="45" t="str">
        <f t="array" ref="N58">INDEX(停留所!$D:$D,MATCH(J58&amp;K58&amp;L58,停留所!$B:$B&amp;停留所!$F:$F&amp;停留所!$E:$E,0))</f>
        <v>1</v>
      </c>
      <c r="O58" s="45" t="str">
        <f>IF(COUNTIFS(停留所!$B:$B,J58,停留所!$F:$F,K58,停留所!$E:$E,L58)&gt;0,"同じデータあり","なし")</f>
        <v>同じデータあり</v>
      </c>
    </row>
    <row r="59" spans="1:15" x14ac:dyDescent="0.55000000000000004">
      <c r="A59" s="45">
        <f t="array" ref="A59">INDEX(停留所!$A:$A,MATCH($B59&amp;$C59&amp;$D59,停留所!$B:$B&amp;停留所!$F:$F&amp;停留所!$E:$E,0))</f>
        <v>2791</v>
      </c>
      <c r="B59" s="45" t="s">
        <v>230</v>
      </c>
      <c r="C59" s="45">
        <f t="array" ref="C59">INDEX(停留所!$F:$F,MATCH(B59&amp;E59,停留所!$B:$B&amp;停留所!$G:$G,0))</f>
        <v>40.588574000000001</v>
      </c>
      <c r="D59" s="45">
        <f t="array" ref="D59">INDEX(停留所!$E:$E,MATCH(B59&amp;E59,停留所!$B:$B&amp;停留所!$G:$G,0))</f>
        <v>141.05768499999999</v>
      </c>
      <c r="E59" s="45" t="s">
        <v>1375</v>
      </c>
      <c r="F59" s="45" t="str">
        <f t="array" ref="F59">INDEX(停留所!$D:$D,MATCH(B59&amp;C59&amp;D59,停留所!$B:$B&amp;停留所!$F:$F&amp;停留所!$E:$E,0))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I59" s="45">
        <f t="array" ref="I59">INDEX(停留所!$A:$A,MATCH(J59&amp;K59&amp;L59,停留所!$B:$B&amp;停留所!$F:$F&amp;停留所!$E:$E,0))</f>
        <v>52</v>
      </c>
      <c r="J59" s="45" t="s">
        <v>7</v>
      </c>
      <c r="K59" s="45">
        <f t="array" ref="K59">INDEX(停留所!$F:$F,MATCH(J59&amp;M59,停留所!$B:$B&amp;停留所!$I:$I,0))</f>
        <v>40.613579999999999</v>
      </c>
      <c r="L59" s="45">
        <f t="array" ref="L59">INDEX(停留所!$E:$E,MATCH(J59&amp;M59,停留所!$B:$B&amp;停留所!$I:$I,0))</f>
        <v>141.21433200000001</v>
      </c>
      <c r="M59" s="45" t="s">
        <v>63</v>
      </c>
      <c r="N59" s="45" t="str">
        <f t="array" ref="N59">INDEX(停留所!$D:$D,MATCH(J59&amp;K59&amp;L59,停留所!$B:$B&amp;停留所!$F:$F&amp;停留所!$E:$E,0))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5" x14ac:dyDescent="0.55000000000000004">
      <c r="A60" s="45">
        <f t="array" ref="A60">INDEX(停留所!$A:$A,MATCH($B60&amp;$C60&amp;$D60,停留所!$B:$B&amp;停留所!$F:$F&amp;停留所!$E:$E,0))</f>
        <v>2801</v>
      </c>
      <c r="B60" s="45" t="s">
        <v>231</v>
      </c>
      <c r="C60" s="45">
        <f t="array" ref="C60">INDEX(停留所!$F:$F,MATCH(B60&amp;E60,停留所!$B:$B&amp;停留所!$G:$G,0))</f>
        <v>40.596220000000002</v>
      </c>
      <c r="D60" s="45">
        <f t="array" ref="D60">INDEX(停留所!$E:$E,MATCH(B60&amp;E60,停留所!$B:$B&amp;停留所!$G:$G,0))</f>
        <v>141.050545</v>
      </c>
      <c r="E60" s="45" t="s">
        <v>1375</v>
      </c>
      <c r="F60" s="45" t="str">
        <f t="array" ref="F60">INDEX(停留所!$D:$D,MATCH(B60&amp;C60&amp;D60,停留所!$B:$B&amp;停留所!$F:$F&amp;停留所!$E:$E,0))</f>
        <v>1</v>
      </c>
      <c r="G60" s="45" t="str">
        <f>IF(COUNTIFS(停留所!$B:$B,B60,停留所!$F:$F,C60,停留所!$E:$E,D60)&gt;0,"同じデータあり","なし")</f>
        <v>同じデータあり</v>
      </c>
      <c r="I60" s="45">
        <f t="array" ref="I60">INDEX(停留所!$A:$A,MATCH(J60&amp;K60&amp;L60,停留所!$B:$B&amp;停留所!$F:$F&amp;停留所!$E:$E,0))</f>
        <v>42</v>
      </c>
      <c r="J60" s="45" t="s">
        <v>6</v>
      </c>
      <c r="K60" s="45">
        <f t="array" ref="K60">INDEX(停留所!$F:$F,MATCH(J60&amp;M60,停留所!$B:$B&amp;停留所!$I:$I,0))</f>
        <v>40.615659000000001</v>
      </c>
      <c r="L60" s="45">
        <f t="array" ref="L60">INDEX(停留所!$E:$E,MATCH(J60&amp;M60,停留所!$B:$B&amp;停留所!$I:$I,0))</f>
        <v>141.212716</v>
      </c>
      <c r="M60" s="45" t="s">
        <v>63</v>
      </c>
      <c r="N60" s="45" t="str">
        <f t="array" ref="N60">INDEX(停留所!$D:$D,MATCH(J60&amp;K60&amp;L60,停留所!$B:$B&amp;停留所!$F:$F&amp;停留所!$E:$E,0))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5" x14ac:dyDescent="0.55000000000000004">
      <c r="A61" s="45">
        <f t="array" ref="A61">INDEX(停留所!$A:$A,MATCH($B61&amp;$C61&amp;$D61,停留所!$B:$B&amp;停留所!$F:$F&amp;停留所!$E:$E,0))</f>
        <v>2811</v>
      </c>
      <c r="B61" s="45" t="s">
        <v>232</v>
      </c>
      <c r="C61" s="45">
        <f t="array" ref="C61">INDEX(停留所!$F:$F,MATCH(B61&amp;E61,停留所!$B:$B&amp;停留所!$G:$G,0))</f>
        <v>40.600631</v>
      </c>
      <c r="D61" s="45">
        <f t="array" ref="D61">INDEX(停留所!$E:$E,MATCH(B61&amp;E61,停留所!$B:$B&amp;停留所!$G:$G,0))</f>
        <v>141.046179</v>
      </c>
      <c r="E61" s="45" t="s">
        <v>1375</v>
      </c>
      <c r="F61" s="45" t="str">
        <f t="array" ref="F61">INDEX(停留所!$D:$D,MATCH(B61&amp;C61&amp;D61,停留所!$B:$B&amp;停留所!$F:$F&amp;停留所!$E:$E,0))</f>
        <v>1</v>
      </c>
      <c r="G61" s="45" t="str">
        <f>IF(COUNTIFS(停留所!$B:$B,B61,停留所!$F:$F,C61,停留所!$E:$E,D61)&gt;0,"同じデータあり","なし")</f>
        <v>同じデータあり</v>
      </c>
      <c r="I61" s="45">
        <f t="array" ref="I61">INDEX(停留所!$A:$A,MATCH(J61&amp;K61&amp;L61,停留所!$B:$B&amp;停留所!$F:$F&amp;停留所!$E:$E,0))</f>
        <v>32</v>
      </c>
      <c r="J61" s="45" t="s">
        <v>5</v>
      </c>
      <c r="K61" s="45">
        <f t="array" ref="K61">INDEX(停留所!$F:$F,MATCH(J61&amp;M61,停留所!$B:$B&amp;停留所!$I:$I,0))</f>
        <v>40.616931000000001</v>
      </c>
      <c r="L61" s="45">
        <f t="array" ref="L61">INDEX(停留所!$E:$E,MATCH(J61&amp;M61,停留所!$B:$B&amp;停留所!$I:$I,0))</f>
        <v>141.211703</v>
      </c>
      <c r="M61" s="45" t="s">
        <v>63</v>
      </c>
      <c r="N61" s="45" t="str">
        <f t="array" ref="N61">INDEX(停留所!$D:$D,MATCH(J61&amp;K61&amp;L61,停留所!$B:$B&amp;停留所!$F:$F&amp;停留所!$E:$E,0))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5" x14ac:dyDescent="0.55000000000000004">
      <c r="A62" s="45">
        <f t="array" ref="A62">INDEX(停留所!$A:$A,MATCH($B62&amp;$C62&amp;$D62,停留所!$B:$B&amp;停留所!$F:$F&amp;停留所!$E:$E,0))</f>
        <v>2821</v>
      </c>
      <c r="B62" s="45" t="s">
        <v>233</v>
      </c>
      <c r="C62" s="45">
        <f t="array" ref="C62">INDEX(停留所!$F:$F,MATCH(B62&amp;E62,停留所!$B:$B&amp;停留所!$G:$G,0))</f>
        <v>40.601466000000002</v>
      </c>
      <c r="D62" s="45">
        <f t="array" ref="D62">INDEX(停留所!$E:$E,MATCH(B62&amp;E62,停留所!$B:$B&amp;停留所!$G:$G,0))</f>
        <v>141.03963999999999</v>
      </c>
      <c r="E62" s="45" t="s">
        <v>1375</v>
      </c>
      <c r="F62" s="45" t="str">
        <f t="array" ref="F62">INDEX(停留所!$D:$D,MATCH(B62&amp;C62&amp;D62,停留所!$B:$B&amp;停留所!$F:$F&amp;停留所!$E:$E,0))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I62" s="45">
        <f t="array" ref="I62">INDEX(停留所!$A:$A,MATCH(J62&amp;K62&amp;L62,停留所!$B:$B&amp;停留所!$F:$F&amp;停留所!$E:$E,0))</f>
        <v>22</v>
      </c>
      <c r="J62" s="45" t="s">
        <v>3</v>
      </c>
      <c r="K62" s="45">
        <f t="array" ref="K62">INDEX(停留所!$F:$F,MATCH(J62&amp;M62,停留所!$B:$B&amp;停留所!$I:$I,0))</f>
        <v>40.619145000000003</v>
      </c>
      <c r="L62" s="45">
        <f t="array" ref="L62">INDEX(停留所!$E:$E,MATCH(J62&amp;M62,停留所!$B:$B&amp;停留所!$I:$I,0))</f>
        <v>141.20997499999999</v>
      </c>
      <c r="M62" s="45" t="s">
        <v>63</v>
      </c>
      <c r="N62" s="45" t="str">
        <f t="array" ref="N62">INDEX(停留所!$D:$D,MATCH(J62&amp;K62&amp;L62,停留所!$B:$B&amp;停留所!$F:$F&amp;停留所!$E:$E,0))</f>
        <v>2</v>
      </c>
      <c r="O62" s="45" t="str">
        <f>IF(COUNTIFS(停留所!$B:$B,J62,停留所!$F:$F,K62,停留所!$E:$E,L62)&gt;0,"同じデータあり","なし")</f>
        <v>同じデータあり</v>
      </c>
    </row>
    <row r="63" spans="1:15" x14ac:dyDescent="0.55000000000000004">
      <c r="A63" s="45">
        <f t="array" ref="A63">INDEX(停留所!$A:$A,MATCH($B63&amp;$C63&amp;$D63,停留所!$B:$B&amp;停留所!$F:$F&amp;停留所!$E:$E,0))</f>
        <v>2831</v>
      </c>
      <c r="B63" s="45" t="s">
        <v>234</v>
      </c>
      <c r="C63" s="45">
        <f t="array" ref="C63">INDEX(停留所!$F:$F,MATCH(B63&amp;E63,停留所!$B:$B&amp;停留所!$G:$G,0))</f>
        <v>40.597706000000002</v>
      </c>
      <c r="D63" s="45">
        <f t="array" ref="D63">INDEX(停留所!$E:$E,MATCH(B63&amp;E63,停留所!$B:$B&amp;停留所!$G:$G,0))</f>
        <v>141.03231700000001</v>
      </c>
      <c r="E63" s="45" t="s">
        <v>1375</v>
      </c>
      <c r="F63" s="45" t="str">
        <f t="array" ref="F63">INDEX(停留所!$D:$D,MATCH(B63&amp;C63&amp;D63,停留所!$B:$B&amp;停留所!$F:$F&amp;停留所!$E:$E,0))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I63" s="45">
        <f t="array" ref="I63">INDEX(停留所!$A:$A,MATCH(J63&amp;K63&amp;L63,停留所!$B:$B&amp;停留所!$F:$F&amp;停留所!$E:$E,0))</f>
        <v>12</v>
      </c>
      <c r="J63" s="45" t="s">
        <v>1270</v>
      </c>
      <c r="K63" s="45">
        <f t="array" ref="K63">INDEX(停留所!$F:$F,MATCH(J63&amp;M63,停留所!$B:$B&amp;停留所!$I:$I,0))</f>
        <v>40.622163999999998</v>
      </c>
      <c r="L63" s="45">
        <f t="array" ref="L63">INDEX(停留所!$E:$E,MATCH(J63&amp;M63,停留所!$B:$B&amp;停留所!$I:$I,0))</f>
        <v>141.210408</v>
      </c>
      <c r="M63" s="45" t="s">
        <v>63</v>
      </c>
      <c r="N63" s="45" t="str">
        <f t="array" ref="N63">INDEX(停留所!$D:$D,MATCH(J63&amp;K63&amp;L63,停留所!$B:$B&amp;停留所!$F:$F&amp;停留所!$E:$E,0))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5" x14ac:dyDescent="0.55000000000000004">
      <c r="A64" s="45">
        <f t="array" ref="A64">INDEX(停留所!$A:$A,MATCH($B64&amp;$C64&amp;$D64,停留所!$B:$B&amp;停留所!$F:$F&amp;停留所!$E:$E,0))</f>
        <v>2841</v>
      </c>
      <c r="B64" s="45" t="s">
        <v>235</v>
      </c>
      <c r="C64" s="45">
        <f t="array" ref="C64">INDEX(停留所!$F:$F,MATCH(B64&amp;E64,停留所!$B:$B&amp;停留所!$G:$G,0))</f>
        <v>40.595008999999997</v>
      </c>
      <c r="D64" s="45">
        <f t="array" ref="D64">INDEX(停留所!$E:$E,MATCH(B64&amp;E64,停留所!$B:$B&amp;停留所!$G:$G,0))</f>
        <v>141.028524</v>
      </c>
      <c r="E64" s="45" t="s">
        <v>1375</v>
      </c>
      <c r="F64" s="45" t="str">
        <f t="array" ref="F64">INDEX(停留所!$D:$D,MATCH(B64&amp;C64&amp;D64,停留所!$B:$B&amp;停留所!$F:$F&amp;停留所!$E:$E,0))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I64" s="45">
        <f t="array" ref="I64">INDEX(停留所!$A:$A,MATCH(J64&amp;K64&amp;L64,停留所!$B:$B&amp;停留所!$F:$F&amp;停留所!$E:$E,0))</f>
        <v>2402</v>
      </c>
      <c r="J64" s="45" t="s">
        <v>204</v>
      </c>
      <c r="K64" s="45">
        <f t="array" ref="K64">INDEX(停留所!$F:$F,MATCH(J64&amp;M64,停留所!$B:$B&amp;停留所!$G:$G,0))</f>
        <v>40.622453999999998</v>
      </c>
      <c r="L64" s="45">
        <f t="array" ref="L64">INDEX(停留所!$E:$E,MATCH(J64&amp;M64,停留所!$B:$B&amp;停留所!$G:$G,0))</f>
        <v>141.22057599999999</v>
      </c>
      <c r="M64" s="45" t="s">
        <v>1377</v>
      </c>
      <c r="N64" s="45" t="str">
        <f t="array" ref="N64">INDEX(停留所!$D:$D,MATCH(J64&amp;K64&amp;L64,停留所!$B:$B&amp;停留所!$F:$F&amp;停留所!$E:$E,0))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  <row r="65" spans="1:16" x14ac:dyDescent="0.55000000000000004">
      <c r="A65" s="45">
        <f t="array" ref="A65">INDEX(停留所!$A:$A,MATCH($B65&amp;$C65&amp;$D65,停留所!$B:$B&amp;停留所!$F:$F&amp;停留所!$E:$E,0))</f>
        <v>2851</v>
      </c>
      <c r="B65" s="45" t="s">
        <v>236</v>
      </c>
      <c r="C65" s="45">
        <f t="array" ref="C65">INDEX(停留所!$F:$F,MATCH(B65&amp;E65,停留所!$B:$B&amp;停留所!$G:$G,0))</f>
        <v>40.591234</v>
      </c>
      <c r="D65" s="45">
        <f t="array" ref="D65">INDEX(停留所!$E:$E,MATCH(B65&amp;E65,停留所!$B:$B&amp;停留所!$G:$G,0))</f>
        <v>141.02289200000001</v>
      </c>
      <c r="E65" s="45" t="s">
        <v>1375</v>
      </c>
      <c r="F65" s="45" t="str">
        <f t="array" ref="F65">INDEX(停留所!$D:$D,MATCH(B65&amp;C65&amp;D65,停留所!$B:$B&amp;停留所!$F:$F&amp;停留所!$E:$E,0))</f>
        <v>1</v>
      </c>
      <c r="G65" s="45" t="str">
        <f>IF(COUNTIFS(停留所!$B:$B,B65,停留所!$F:$F,C65,停留所!$E:$E,D65)&gt;0,"同じデータあり","なし")</f>
        <v>同じデータあり</v>
      </c>
      <c r="I65" s="45">
        <f t="array" ref="I65">INDEX(停留所!$A:$A,MATCH(J65&amp;K65&amp;L65,停留所!$B:$B&amp;停留所!$F:$F&amp;停留所!$E:$E,0))</f>
        <v>2392</v>
      </c>
      <c r="J65" s="45" t="s">
        <v>203</v>
      </c>
      <c r="K65" s="45">
        <f t="array" ref="K65">INDEX(停留所!$F:$F,MATCH(J65&amp;M65,停留所!$B:$B&amp;停留所!$G:$G,0))</f>
        <v>40.620066999999999</v>
      </c>
      <c r="L65" s="45">
        <f t="array" ref="L65">INDEX(停留所!$E:$E,MATCH(J65&amp;M65,停留所!$B:$B&amp;停留所!$G:$G,0))</f>
        <v>141.223097</v>
      </c>
      <c r="M65" s="45" t="s">
        <v>1377</v>
      </c>
      <c r="N65" s="45" t="str">
        <f t="array" ref="N65">INDEX(停留所!$D:$D,MATCH(J65&amp;K65&amp;L65,停留所!$B:$B&amp;停留所!$F:$F&amp;停留所!$E:$E,0))</f>
        <v>2</v>
      </c>
      <c r="O65" s="45" t="str">
        <f>IF(COUNTIFS(停留所!$B:$B,J65,停留所!$F:$F,K65,停留所!$E:$E,L65)&gt;0,"同じデータあり","なし")</f>
        <v>同じデータあり</v>
      </c>
    </row>
    <row r="66" spans="1:16" x14ac:dyDescent="0.55000000000000004">
      <c r="A66" s="45">
        <f t="array" ref="A66">INDEX(停留所!$A:$A,MATCH($B66&amp;$C66&amp;$D66,停留所!$B:$B&amp;停留所!$F:$F&amp;停留所!$E:$E,0))</f>
        <v>2861</v>
      </c>
      <c r="B66" s="45" t="s">
        <v>1828</v>
      </c>
      <c r="C66" s="45">
        <f t="array" ref="C66">INDEX(停留所!$F:$F,MATCH(B66&amp;E66,停留所!$B:$B&amp;停留所!$G:$G,0))</f>
        <v>40.580396999999998</v>
      </c>
      <c r="D66" s="45">
        <f t="array" ref="D66">INDEX(停留所!$E:$E,MATCH(B66&amp;E66,停留所!$B:$B&amp;停留所!$G:$G,0))</f>
        <v>141.010076</v>
      </c>
      <c r="E66" s="45" t="s">
        <v>1375</v>
      </c>
      <c r="F66" s="45" t="str">
        <f t="array" ref="F66">INDEX(停留所!$D:$D,MATCH(B66&amp;C66&amp;D66,停留所!$B:$B&amp;停留所!$F:$F&amp;停留所!$E:$E,0))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I66" s="45">
        <f t="array" ref="I66">INDEX(停留所!$A:$A,MATCH(J66&amp;K66&amp;L66,停留所!$B:$B&amp;停留所!$F:$F&amp;停留所!$E:$E,0))</f>
        <v>2382</v>
      </c>
      <c r="J66" s="45" t="s">
        <v>1269</v>
      </c>
      <c r="K66" s="45">
        <f t="array" ref="K66">INDEX(停留所!$F:$F,MATCH(J66&amp;M66,停留所!$B:$B&amp;停留所!$G:$G,0))</f>
        <v>40.621150999999998</v>
      </c>
      <c r="L66" s="45">
        <f t="array" ref="L66">INDEX(停留所!$E:$E,MATCH(J66&amp;M66,停留所!$B:$B&amp;停留所!$G:$G,0))</f>
        <v>141.22606400000001</v>
      </c>
      <c r="M66" s="45" t="s">
        <v>1377</v>
      </c>
      <c r="N66" s="45" t="str">
        <f t="array" ref="N66">INDEX(停留所!$D:$D,MATCH(J66&amp;K66&amp;L66,停留所!$B:$B&amp;停留所!$F:$F&amp;停留所!$E:$E,0))</f>
        <v>2</v>
      </c>
      <c r="O66" s="45" t="str">
        <f>IF(COUNTIFS(停留所!$B:$B,J66,停留所!$F:$F,K66,停留所!$E:$E,L66)&gt;0,"同じデータあり","なし")</f>
        <v>同じデータあり</v>
      </c>
    </row>
    <row r="67" spans="1:16" x14ac:dyDescent="0.55000000000000004">
      <c r="A67" s="45">
        <f t="array" ref="A67">INDEX(停留所!$A:$A,MATCH($B67&amp;$C67&amp;$D67,停留所!$B:$B&amp;停留所!$F:$F&amp;停留所!$E:$E,0))</f>
        <v>2871</v>
      </c>
      <c r="B67" s="45" t="s">
        <v>237</v>
      </c>
      <c r="C67" s="45">
        <f t="array" ref="C67">INDEX(停留所!$F:$F,MATCH(B67&amp;E67,停留所!$B:$B&amp;停留所!$G:$G,0))</f>
        <v>40.579732999999997</v>
      </c>
      <c r="D67" s="45">
        <f t="array" ref="D67">INDEX(停留所!$E:$E,MATCH(B67&amp;E67,停留所!$B:$B&amp;停留所!$G:$G,0))</f>
        <v>141.00245899999999</v>
      </c>
      <c r="E67" s="45" t="s">
        <v>1375</v>
      </c>
      <c r="F67" s="45" t="str">
        <f t="array" ref="F67">INDEX(停留所!$D:$D,MATCH(B67&amp;C67&amp;D67,停留所!$B:$B&amp;停留所!$F:$F&amp;停留所!$E:$E,0))</f>
        <v>1</v>
      </c>
      <c r="G67" s="45" t="str">
        <f>IF(COUNTIFS(停留所!$B:$B,B67,停留所!$F:$F,C67,停留所!$E:$E,D67)&gt;0,"同じデータあり","なし")</f>
        <v>同じデータあり</v>
      </c>
      <c r="I67" s="45">
        <f t="array" ref="I67">INDEX(停留所!$A:$A,MATCH(J67&amp;K67&amp;L67,停留所!$B:$B&amp;停留所!$F:$F&amp;停留所!$E:$E,0))</f>
        <v>2372</v>
      </c>
      <c r="J67" s="45" t="s">
        <v>202</v>
      </c>
      <c r="K67" s="45">
        <f t="array" ref="K67">INDEX(停留所!$F:$F,MATCH(J67&amp;M67,停留所!$B:$B&amp;停留所!$G:$G,0))</f>
        <v>40.622303000000002</v>
      </c>
      <c r="L67" s="45">
        <f t="array" ref="L67">INDEX(停留所!$E:$E,MATCH(J67&amp;M67,停留所!$B:$B&amp;停留所!$G:$G,0))</f>
        <v>141.228993</v>
      </c>
      <c r="M67" s="45" t="s">
        <v>1377</v>
      </c>
      <c r="N67" s="45" t="str">
        <f t="array" ref="N67">INDEX(停留所!$D:$D,MATCH(J67&amp;K67&amp;L67,停留所!$B:$B&amp;停留所!$F:$F&amp;停留所!$E:$E,0))</f>
        <v>2</v>
      </c>
      <c r="O67" s="45" t="str">
        <f>IF(COUNTIFS(停留所!$B:$B,J67,停留所!$F:$F,K67,停留所!$E:$E,L67)&gt;0,"同じデータあり","なし")</f>
        <v>同じデータあり</v>
      </c>
    </row>
    <row r="68" spans="1:16" x14ac:dyDescent="0.55000000000000004">
      <c r="A68" s="45">
        <f t="array" ref="A68">INDEX(停留所!$A:$A,MATCH($B68&amp;$C68&amp;$D68,停留所!$B:$B&amp;停留所!$F:$F&amp;停留所!$E:$E,0))</f>
        <v>2881</v>
      </c>
      <c r="B68" s="45" t="s">
        <v>1284</v>
      </c>
      <c r="C68" s="45">
        <f t="array" ref="C68">INDEX(停留所!$F:$F,MATCH(B68&amp;E68,停留所!$B:$B&amp;停留所!$G:$G,0))</f>
        <v>40.579236000000002</v>
      </c>
      <c r="D68" s="45">
        <f t="array" ref="D68">INDEX(停留所!$E:$E,MATCH(B68&amp;E68,停留所!$B:$B&amp;停留所!$G:$G,0))</f>
        <v>140.995394</v>
      </c>
      <c r="E68" s="45" t="s">
        <v>1375</v>
      </c>
      <c r="F68" s="45" t="str">
        <f t="array" ref="F68">INDEX(停留所!$D:$D,MATCH(B68&amp;C68&amp;D68,停留所!$B:$B&amp;停留所!$F:$F&amp;停留所!$E:$E,0))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I68" s="45">
        <f t="array" ref="I68">INDEX(停留所!$A:$A,MATCH(J68&amp;K68&amp;L68,停留所!$B:$B&amp;停留所!$F:$F&amp;停留所!$E:$E,0))</f>
        <v>2362</v>
      </c>
      <c r="J68" s="45" t="s">
        <v>1268</v>
      </c>
      <c r="K68" s="45">
        <f t="array" ref="K68">INDEX(停留所!$F:$F,MATCH(J68&amp;M68,停留所!$B:$B&amp;停留所!$G:$G,0))</f>
        <v>40.624566999999999</v>
      </c>
      <c r="L68" s="45">
        <f t="array" ref="L68">INDEX(停留所!$E:$E,MATCH(J68&amp;M68,停留所!$B:$B&amp;停留所!$G:$G,0))</f>
        <v>141.23497900000001</v>
      </c>
      <c r="M68" s="45" t="s">
        <v>1377</v>
      </c>
      <c r="N68" s="45" t="str">
        <f t="array" ref="N68">INDEX(停留所!$D:$D,MATCH(J68&amp;K68&amp;L68,停留所!$B:$B&amp;停留所!$F:$F&amp;停留所!$E:$E,0))</f>
        <v>2</v>
      </c>
      <c r="O68" s="45" t="str">
        <f>IF(COUNTIFS(停留所!$B:$B,J68,停留所!$F:$F,K68,停留所!$E:$E,L68)&gt;0,"同じデータあり","なし")</f>
        <v>同じデータあり</v>
      </c>
    </row>
    <row r="69" spans="1:16" x14ac:dyDescent="0.55000000000000004">
      <c r="A69" s="45">
        <f t="array" ref="A69">INDEX(停留所!$A:$A,MATCH($B69&amp;$C69&amp;$D69,停留所!$B:$B&amp;停留所!$F:$F&amp;停留所!$E:$E,0))</f>
        <v>2891</v>
      </c>
      <c r="B69" s="45" t="s">
        <v>238</v>
      </c>
      <c r="C69" s="45">
        <f t="array" ref="C69">INDEX(停留所!$F:$F,MATCH(B69&amp;E69,停留所!$B:$B&amp;停留所!$G:$G,0))</f>
        <v>40.577753000000001</v>
      </c>
      <c r="D69" s="45">
        <f t="array" ref="D69">INDEX(停留所!$E:$E,MATCH(B69&amp;E69,停留所!$B:$B&amp;停留所!$G:$G,0))</f>
        <v>140.98764199999999</v>
      </c>
      <c r="E69" s="45" t="s">
        <v>1376</v>
      </c>
      <c r="F69" s="45" t="str">
        <f t="array" ref="F69">INDEX(停留所!$D:$D,MATCH(B69&amp;C69&amp;D69,停留所!$B:$B&amp;停留所!$F:$F&amp;停留所!$E:$E,0))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I69" s="45">
        <f t="array" ref="I69">INDEX(停留所!$A:$A,MATCH(J69&amp;K69&amp;L69,停留所!$B:$B&amp;停留所!$F:$F&amp;停留所!$E:$E,0))</f>
        <v>2352</v>
      </c>
      <c r="J69" s="45" t="s">
        <v>201</v>
      </c>
      <c r="K69" s="45">
        <f t="array" ref="K69">INDEX(停留所!$F:$F,MATCH(J69&amp;M69,停留所!$B:$B&amp;停留所!$G:$G,0))</f>
        <v>40.627215</v>
      </c>
      <c r="L69" s="45">
        <f t="array" ref="L69">INDEX(停留所!$E:$E,MATCH(J69&amp;M69,停留所!$B:$B&amp;停留所!$G:$G,0))</f>
        <v>141.238123</v>
      </c>
      <c r="M69" s="45" t="s">
        <v>1377</v>
      </c>
      <c r="N69" s="45" t="str">
        <f t="array" ref="N69">INDEX(停留所!$D:$D,MATCH(J69&amp;K69&amp;L69,停留所!$B:$B&amp;停留所!$F:$F&amp;停留所!$E:$E,0))</f>
        <v>2</v>
      </c>
      <c r="O69" s="45" t="str">
        <f>IF(COUNTIFS(停留所!$B:$B,J69,停留所!$F:$F,K69,停留所!$E:$E,L69)&gt;0,"同じデータあり","なし")</f>
        <v>同じデータあり</v>
      </c>
    </row>
    <row r="70" spans="1:16" x14ac:dyDescent="0.55000000000000004">
      <c r="A70" s="45">
        <f t="array" ref="A70">INDEX(停留所!$A:$A,MATCH($B70&amp;$C70&amp;$D70,停留所!$B:$B&amp;停留所!$F:$F&amp;停留所!$E:$E,0))</f>
        <v>2901</v>
      </c>
      <c r="B70" s="45" t="s">
        <v>239</v>
      </c>
      <c r="C70" s="45">
        <f t="array" ref="C70">INDEX(停留所!$F:$F,MATCH(B70&amp;E70,停留所!$B:$B&amp;停留所!$G:$G,0))</f>
        <v>40.576045000000001</v>
      </c>
      <c r="D70" s="45">
        <f t="array" ref="D70">INDEX(停留所!$E:$E,MATCH(B70&amp;E70,停留所!$B:$B&amp;停留所!$G:$G,0))</f>
        <v>140.98437000000001</v>
      </c>
      <c r="E70" s="45" t="s">
        <v>1375</v>
      </c>
      <c r="F70" s="45" t="str">
        <f t="array" ref="F70">INDEX(停留所!$D:$D,MATCH(B70&amp;C70&amp;D70,停留所!$B:$B&amp;停留所!$F:$F&amp;停留所!$E:$E,0))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I70" s="45">
        <f t="array" ref="I70">INDEX(停留所!$A:$A,MATCH(J70&amp;K70&amp;L70,停留所!$B:$B&amp;停留所!$F:$F&amp;停留所!$E:$E,0))</f>
        <v>2342</v>
      </c>
      <c r="J70" s="45" t="s">
        <v>200</v>
      </c>
      <c r="K70" s="45">
        <f t="array" ref="K70">INDEX(停留所!$F:$F,MATCH(J70&amp;M70,停留所!$B:$B&amp;停留所!$G:$G,0))</f>
        <v>40.627076000000002</v>
      </c>
      <c r="L70" s="45">
        <f t="array" ref="L70">INDEX(停留所!$E:$E,MATCH(J70&amp;M70,停留所!$B:$B&amp;停留所!$G:$G,0))</f>
        <v>141.24296200000001</v>
      </c>
      <c r="M70" s="45" t="s">
        <v>1377</v>
      </c>
      <c r="N70" s="45" t="str">
        <f t="array" ref="N70">INDEX(停留所!$D:$D,MATCH(J70&amp;K70&amp;L70,停留所!$B:$B&amp;停留所!$F:$F&amp;停留所!$E:$E,0))</f>
        <v>2</v>
      </c>
      <c r="O70" s="45" t="str">
        <f>IF(COUNTIFS(停留所!$B:$B,J70,停留所!$F:$F,K70,停留所!$E:$E,L70)&gt;0,"同じデータあり","なし")</f>
        <v>同じデータあり</v>
      </c>
    </row>
    <row r="71" spans="1:16" x14ac:dyDescent="0.55000000000000004">
      <c r="A71" s="45">
        <f t="array" ref="A71">INDEX(停留所!$A:$A,MATCH($B71&amp;$C71&amp;$D71,停留所!$B:$B&amp;停留所!$F:$F&amp;停留所!$E:$E,0))</f>
        <v>2911</v>
      </c>
      <c r="B71" s="45" t="s">
        <v>240</v>
      </c>
      <c r="C71" s="45">
        <f t="array" ref="C71">INDEX(停留所!$F:$F,MATCH(B71&amp;E71,停留所!$B:$B&amp;停留所!$G:$G,0))</f>
        <v>40.574793999999997</v>
      </c>
      <c r="D71" s="45">
        <f t="array" ref="D71">INDEX(停留所!$E:$E,MATCH(B71&amp;E71,停留所!$B:$B&amp;停留所!$G:$G,0))</f>
        <v>140.97995499999999</v>
      </c>
      <c r="E71" s="45" t="s">
        <v>1375</v>
      </c>
      <c r="F71" s="45" t="str">
        <f t="array" ref="F71">INDEX(停留所!$D:$D,MATCH(B71&amp;C71&amp;D71,停留所!$B:$B&amp;停留所!$F:$F&amp;停留所!$E:$E,0))</f>
        <v>1</v>
      </c>
      <c r="G71" s="45" t="str">
        <f>IF(COUNTIFS(停留所!$B:$B,B71,停留所!$F:$F,C71,停留所!$E:$E,D71)&gt;0,"同じデータあり","なし")</f>
        <v>同じデータあり</v>
      </c>
      <c r="I71" s="45">
        <f t="array" ref="I71">INDEX(停留所!$A:$A,MATCH(J71&amp;K71&amp;L71,停留所!$B:$B&amp;停留所!$F:$F&amp;停留所!$E:$E,0))</f>
        <v>2332</v>
      </c>
      <c r="J71" s="45" t="s">
        <v>199</v>
      </c>
      <c r="K71" s="45">
        <f t="array" ref="K71">INDEX(停留所!$F:$F,MATCH(J71&amp;M71,停留所!$B:$B&amp;停留所!$G:$G,0))</f>
        <v>40.625675000000001</v>
      </c>
      <c r="L71" s="45">
        <f t="array" ref="L71">INDEX(停留所!$E:$E,MATCH(J71&amp;M71,停留所!$B:$B&amp;停留所!$G:$G,0))</f>
        <v>141.24387400000001</v>
      </c>
      <c r="M71" s="45" t="s">
        <v>1377</v>
      </c>
      <c r="N71" s="45" t="str">
        <f t="array" ref="N71">INDEX(停留所!$D:$D,MATCH(J71&amp;K71&amp;L71,停留所!$B:$B&amp;停留所!$F:$F&amp;停留所!$E:$E,0))</f>
        <v>2</v>
      </c>
      <c r="O71" s="45" t="str">
        <f>IF(COUNTIFS(停留所!$B:$B,J71,停留所!$F:$F,K71,停留所!$E:$E,L71)&gt;0,"同じデータあり","なし")</f>
        <v>同じデータあり</v>
      </c>
    </row>
    <row r="72" spans="1:16" x14ac:dyDescent="0.55000000000000004">
      <c r="I72" s="45">
        <f t="array" ref="I72">INDEX(停留所!$A:$A,MATCH(J72&amp;K72&amp;L72,停留所!$B:$B&amp;停留所!$F:$F&amp;停留所!$E:$E,0))</f>
        <v>2321</v>
      </c>
      <c r="J72" s="45" t="s">
        <v>198</v>
      </c>
      <c r="K72" s="45">
        <f t="array" ref="K72">INDEX(停留所!$F:$F,MATCH(J72&amp;M72,停留所!$B:$B&amp;停留所!$G:$G,0))</f>
        <v>40.626372000000003</v>
      </c>
      <c r="L72" s="45">
        <f t="array" ref="L72">INDEX(停留所!$E:$E,MATCH(J72&amp;M72,停留所!$B:$B&amp;停留所!$G:$G,0))</f>
        <v>141.24688800000001</v>
      </c>
      <c r="M72" s="45" t="s">
        <v>1376</v>
      </c>
      <c r="N72" s="45" t="str">
        <f t="array" ref="N72">INDEX(停留所!$D:$D,MATCH(J72&amp;K72&amp;L72,停留所!$B:$B&amp;停留所!$F:$F&amp;停留所!$E:$E,0))</f>
        <v>1</v>
      </c>
      <c r="O72" s="45" t="str">
        <f>IF(COUNTIFS(停留所!$B:$B,J72,停留所!$F:$F,K72,停留所!$E:$E,L72)&gt;0,"同じデータあり","なし")</f>
        <v>同じデータあり</v>
      </c>
      <c r="P72" s="45" t="s">
        <v>1292</v>
      </c>
    </row>
  </sheetData>
  <phoneticPr fontId="3"/>
  <conditionalFormatting sqref="K1:K1048576 C1:C1048576">
    <cfRule type="duplicateValues" dxfId="95" priority="2"/>
  </conditionalFormatting>
  <conditionalFormatting sqref="L1:L1048576 D1:D1048576">
    <cfRule type="duplicateValues" dxfId="9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08B3FE-A658-4EF1-9B2F-3F349A9677B1}">
          <x14:formula1>
            <xm:f>使用路線!$A$2:$A$100</xm:f>
          </x14:formula1>
          <xm:sqref>E3:E71 M3:M72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FF90-7C03-4D9C-9564-C74933445E48}">
  <sheetPr codeName="Sheet6"/>
  <dimension ref="A1:X46"/>
  <sheetViews>
    <sheetView zoomScale="73" zoomScaleNormal="73" workbookViewId="0">
      <pane ySplit="1" topLeftCell="A2" activePane="bottomLeft" state="frozen"/>
      <selection pane="bottomLeft" activeCell="U16" sqref="U16"/>
    </sheetView>
    <sheetView workbookViewId="1"/>
  </sheetViews>
  <sheetFormatPr defaultRowHeight="18" x14ac:dyDescent="0.55000000000000004"/>
  <cols>
    <col min="1" max="1" width="8.6640625" style="45"/>
    <col min="2" max="2" width="19.1640625" style="45" customWidth="1"/>
    <col min="3" max="4" width="10.75" style="45" customWidth="1"/>
    <col min="5" max="5" width="26.83203125" style="45" customWidth="1"/>
    <col min="6" max="6" width="3" style="45" customWidth="1"/>
    <col min="7" max="7" width="7" style="45" customWidth="1"/>
    <col min="8" max="8" width="19.1640625" style="93" customWidth="1"/>
    <col min="9" max="9" width="8.6640625" style="45"/>
    <col min="10" max="10" width="19.1640625" style="45" customWidth="1"/>
    <col min="11" max="11" width="8.6640625" style="45"/>
    <col min="12" max="13" width="10.75" style="45" customWidth="1"/>
    <col min="14" max="14" width="3" style="45" customWidth="1"/>
    <col min="15" max="15" width="7" style="45" customWidth="1"/>
    <col min="16" max="16" width="19.1640625" style="93" customWidth="1"/>
    <col min="17" max="17" width="8.6640625" style="45"/>
    <col min="18" max="18" width="19.1640625" style="45" customWidth="1"/>
    <col min="19" max="20" width="10.75" style="45" customWidth="1"/>
    <col min="21" max="21" width="8.6640625" style="45"/>
    <col min="22" max="22" width="3" style="45" customWidth="1"/>
    <col min="23" max="23" width="7" style="45" customWidth="1"/>
    <col min="24" max="24" width="19.1640625" style="93" customWidth="1"/>
    <col min="25" max="16384" width="8.6640625" style="45"/>
  </cols>
  <sheetData>
    <row r="1" spans="1:24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91" t="s">
        <v>1262</v>
      </c>
      <c r="Q1" s="56" t="s">
        <v>1220</v>
      </c>
      <c r="R1" s="57" t="s">
        <v>1221</v>
      </c>
      <c r="S1" s="57" t="s">
        <v>1222</v>
      </c>
      <c r="T1" s="57" t="s">
        <v>1223</v>
      </c>
      <c r="U1" s="57" t="s">
        <v>1219</v>
      </c>
      <c r="V1" s="57" t="s">
        <v>1224</v>
      </c>
      <c r="W1" s="57" t="s">
        <v>1225</v>
      </c>
      <c r="X1" s="91" t="s">
        <v>1262</v>
      </c>
    </row>
    <row r="2" spans="1:24" s="60" customFormat="1" x14ac:dyDescent="0.55000000000000004">
      <c r="A2" s="59" t="s">
        <v>1260</v>
      </c>
      <c r="B2" s="60" t="s">
        <v>1524</v>
      </c>
      <c r="E2" s="60" t="s">
        <v>1522</v>
      </c>
      <c r="H2" s="92"/>
      <c r="I2" s="59" t="s">
        <v>1260</v>
      </c>
      <c r="J2" s="60" t="s">
        <v>1525</v>
      </c>
      <c r="M2" s="60" t="s">
        <v>1522</v>
      </c>
      <c r="P2" s="92"/>
      <c r="Q2" s="59" t="s">
        <v>1260</v>
      </c>
      <c r="R2" s="60" t="s">
        <v>1526</v>
      </c>
      <c r="U2" s="60" t="s">
        <v>1522</v>
      </c>
      <c r="X2" s="92"/>
    </row>
    <row r="3" spans="1:24" x14ac:dyDescent="0.55000000000000004">
      <c r="A3" s="45">
        <f t="array" ref="A3">INDEX(停留所!$A:$A,MATCH($B3&amp;$C3&amp;$D3,停留所!$B:$B&amp;停留所!$F:$F&amp;停留所!$E:$E,0))</f>
        <v>1181</v>
      </c>
      <c r="B3" s="45" t="s">
        <v>1523</v>
      </c>
      <c r="C3" s="45">
        <f t="array" ref="C3">INDEX(停留所!$F:$F,MATCH($B3&amp;$E3,停留所!B:B&amp;停留所!M:M,0))</f>
        <v>40.605519000000001</v>
      </c>
      <c r="D3" s="45">
        <f t="array" ref="D3">INDEX(停留所!$E:$E,MATCH($B3&amp;$E3,停留所!B:B&amp;停留所!M:M,0))</f>
        <v>141.22065499999999</v>
      </c>
      <c r="E3" s="45" t="s">
        <v>1295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1802</v>
      </c>
      <c r="J3" s="45" t="s">
        <v>148</v>
      </c>
      <c r="K3" s="45">
        <f t="array" ref="K3">INDEX(停留所!$F:$F,MATCH($J3&amp;$M3,停留所!B:B&amp;停留所!M:M,0))</f>
        <v>40.700738000000001</v>
      </c>
      <c r="L3" s="45">
        <f t="array" ref="L3">INDEX(停留所!$E:$E,MATCH($J3&amp;$M3,停留所!B:B&amp;停留所!M:M,0))</f>
        <v>141.15908099999999</v>
      </c>
      <c r="M3" s="45" t="s">
        <v>1295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Q3" s="45">
        <f t="array" ref="Q3">INDEX(停留所!$A:$A,MATCH($R3&amp;$S3&amp;$T3,停留所!$B:$B&amp;停留所!$F:$F&amp;停留所!$E:$E,0))</f>
        <v>1761</v>
      </c>
      <c r="R3" s="45" t="s">
        <v>144</v>
      </c>
      <c r="S3" s="45">
        <f t="array" ref="S3">INDEX(停留所!$F:$F,MATCH(R3&amp;U3,停留所!$B:$B&amp;停留所!$J:$J,0))</f>
        <v>40.719639999999998</v>
      </c>
      <c r="T3" s="45">
        <f t="array" ref="T3">INDEX(停留所!$E:$E,MATCH(R3&amp;U3,停留所!$B:$B&amp;停留所!$J:$J,0))</f>
        <v>141.153975</v>
      </c>
      <c r="U3" s="45" t="s">
        <v>4</v>
      </c>
      <c r="V3" s="45" t="str">
        <f t="array" ref="V3">INDEX(停留所!$D:$D,MATCH($R3&amp;$S3&amp;$T3,停留所!$B:$B&amp;停留所!$F:$F&amp;停留所!$E:$E,0))</f>
        <v>1</v>
      </c>
      <c r="W3" s="45" t="str">
        <f>IF(COUNTIFS(停留所!$B:$B,R3,停留所!$F:$F,S3,停留所!$E:$E,T3)&gt;0,"同じデータあり","なし")</f>
        <v>同じデータあり</v>
      </c>
    </row>
    <row r="4" spans="1:24" x14ac:dyDescent="0.55000000000000004">
      <c r="A4" s="45">
        <f t="array" ref="A4">INDEX(停留所!$A:$A,MATCH($B4&amp;$C4&amp;$D4,停留所!$B:$B&amp;停留所!$F:$F&amp;停留所!$E:$E,0))</f>
        <v>1191</v>
      </c>
      <c r="B4" s="45" t="s">
        <v>93</v>
      </c>
      <c r="C4" s="45">
        <f t="array" ref="C4">INDEX(停留所!$F:$F,MATCH($B4&amp;$E4,停留所!B:B&amp;停留所!M:M,0))</f>
        <v>40.607059999999997</v>
      </c>
      <c r="D4" s="45">
        <f t="array" ref="D4">INDEX(停留所!$E:$E,MATCH($B4&amp;$E4,停留所!B:B&amp;停留所!M:M,0))</f>
        <v>141.219447</v>
      </c>
      <c r="E4" s="45" t="s">
        <v>1295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1792</v>
      </c>
      <c r="J4" s="45" t="s">
        <v>147</v>
      </c>
      <c r="K4" s="45">
        <f t="array" ref="K4">INDEX(停留所!$F:$F,MATCH($J4&amp;$M4,停留所!B:B&amp;停留所!M:M,0))</f>
        <v>40.706180000000003</v>
      </c>
      <c r="L4" s="45">
        <f t="array" ref="L4">INDEX(停留所!$E:$E,MATCH($J4&amp;$M4,停留所!B:B&amp;停留所!M:M,0))</f>
        <v>141.15700200000001</v>
      </c>
      <c r="M4" s="45" t="s">
        <v>1295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Q4" s="45">
        <f t="array" ref="Q4">INDEX(停留所!$A:$A,MATCH($R4&amp;$S4&amp;$T4,停留所!$B:$B&amp;停留所!$F:$F&amp;停留所!$E:$E,0))</f>
        <v>1781</v>
      </c>
      <c r="R4" s="45" t="s">
        <v>146</v>
      </c>
      <c r="S4" s="45">
        <f t="array" ref="S4">INDEX(停留所!$F:$F,MATCH(R4&amp;U4,停留所!$B:$B&amp;停留所!$J:$J,0))</f>
        <v>40.710648999999997</v>
      </c>
      <c r="T4" s="45">
        <f t="array" ref="T4">INDEX(停留所!$E:$E,MATCH(R4&amp;U4,停留所!$B:$B&amp;停留所!$J:$J,0))</f>
        <v>141.157051</v>
      </c>
      <c r="U4" s="45" t="s">
        <v>4</v>
      </c>
      <c r="V4" s="45" t="str">
        <f t="array" ref="V4">INDEX(停留所!$D:$D,MATCH($R4&amp;$S4&amp;$T4,停留所!$B:$B&amp;停留所!$F:$F&amp;停留所!$E:$E,0))</f>
        <v>1</v>
      </c>
      <c r="W4" s="45" t="str">
        <f>IF(COUNTIFS(停留所!$B:$B,R4,停留所!$F:$F,S4,停留所!$E:$E,T4)&gt;0,"同じデータあり","なし")</f>
        <v>同じデータあり</v>
      </c>
    </row>
    <row r="5" spans="1:24" x14ac:dyDescent="0.55000000000000004">
      <c r="A5" s="45">
        <f t="array" ref="A5">INDEX(停留所!$A:$A,MATCH($B5&amp;$C5&amp;$D5,停留所!$B:$B&amp;停留所!$F:$F&amp;停留所!$E:$E,0))</f>
        <v>1201</v>
      </c>
      <c r="B5" s="45" t="s">
        <v>94</v>
      </c>
      <c r="C5" s="45">
        <f t="array" ref="C5">INDEX(停留所!$F:$F,MATCH($B5&amp;$E5,停留所!B:B&amp;停留所!M:M,0))</f>
        <v>40.608240000000002</v>
      </c>
      <c r="D5" s="45">
        <f t="array" ref="D5">INDEX(停留所!$E:$E,MATCH($B5&amp;$E5,停留所!B:B&amp;停留所!M:M,0))</f>
        <v>141.21853100000001</v>
      </c>
      <c r="E5" s="45" t="s">
        <v>1295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1782</v>
      </c>
      <c r="J5" s="45" t="s">
        <v>146</v>
      </c>
      <c r="K5" s="45">
        <f t="array" ref="K5">INDEX(停留所!$F:$F,MATCH($J5&amp;$M5,停留所!B:B&amp;停留所!M:M,0))</f>
        <v>40.710281999999999</v>
      </c>
      <c r="L5" s="45">
        <f t="array" ref="L5">INDEX(停留所!$E:$E,MATCH($J5&amp;$M5,停留所!B:B&amp;停留所!M:M,0))</f>
        <v>141.157049</v>
      </c>
      <c r="M5" s="45" t="s">
        <v>1295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Q5" s="45">
        <f t="array" ref="Q5">INDEX(停留所!$A:$A,MATCH($R5&amp;$S5&amp;$T5,停留所!$B:$B&amp;停留所!$F:$F&amp;停留所!$E:$E,0))</f>
        <v>1791</v>
      </c>
      <c r="R5" s="45" t="s">
        <v>147</v>
      </c>
      <c r="S5" s="45">
        <f t="array" ref="S5">INDEX(停留所!$F:$F,MATCH(R5&amp;U5,停留所!$B:$B&amp;停留所!$J:$J,0))</f>
        <v>40.706046999999998</v>
      </c>
      <c r="T5" s="45">
        <f t="array" ref="T5">INDEX(停留所!$E:$E,MATCH(R5&amp;U5,停留所!$B:$B&amp;停留所!$J:$J,0))</f>
        <v>141.157059</v>
      </c>
      <c r="U5" s="45" t="s">
        <v>4</v>
      </c>
      <c r="V5" s="45" t="str">
        <f t="array" ref="V5">INDEX(停留所!$D:$D,MATCH($R5&amp;$S5&amp;$T5,停留所!$B:$B&amp;停留所!$F:$F&amp;停留所!$E:$E,0))</f>
        <v>1</v>
      </c>
      <c r="W5" s="45" t="str">
        <f>IF(COUNTIFS(停留所!$B:$B,R5,停留所!$F:$F,S5,停留所!$E:$E,T5)&gt;0,"同じデータあり","なし")</f>
        <v>同じデータあり</v>
      </c>
    </row>
    <row r="6" spans="1:24" x14ac:dyDescent="0.55000000000000004">
      <c r="A6" s="45">
        <f t="array" ref="A6">INDEX(停留所!$A:$A,MATCH($B6&amp;$C6&amp;$D6,停留所!$B:$B&amp;停留所!$F:$F&amp;停留所!$E:$E,0))</f>
        <v>72</v>
      </c>
      <c r="B6" s="45" t="s">
        <v>9</v>
      </c>
      <c r="C6" s="45">
        <f t="array" ref="C6">INDEX(停留所!$F:$F,MATCH(B6&amp;E6,停留所!$B:$B&amp;停留所!$M:$M,0))</f>
        <v>40.610937999999997</v>
      </c>
      <c r="D6" s="45">
        <f t="array" ref="D6">INDEX(停留所!$E:$E,MATCH(B6&amp;E6,停留所!$B:$B&amp;停留所!$M:$M,0))</f>
        <v>141.21637000000001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2921</v>
      </c>
      <c r="J6" s="45" t="s">
        <v>243</v>
      </c>
      <c r="K6" s="45">
        <f t="array" ref="K6">INDEX(停留所!$F:$F,MATCH(J6&amp;M6,停留所!$B:$B&amp;停留所!$G:$G,0))</f>
        <v>40.712086999999997</v>
      </c>
      <c r="L6" s="45">
        <f t="array" ref="L6">INDEX(停留所!$E:$E,MATCH(J6&amp;M6,停留所!$B:$B&amp;停留所!$G:$G,0))</f>
        <v>141.152491</v>
      </c>
      <c r="M6" s="12" t="s">
        <v>1206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93" t="s">
        <v>1292</v>
      </c>
      <c r="Q6" s="45">
        <f t="array" ref="Q6">INDEX(停留所!$A:$A,MATCH($R6&amp;$S6&amp;$T6,停留所!$B:$B&amp;停留所!$F:$F&amp;停留所!$E:$E,0))</f>
        <v>1801</v>
      </c>
      <c r="R6" s="45" t="s">
        <v>148</v>
      </c>
      <c r="S6" s="45">
        <f t="array" ref="S6">INDEX(停留所!$F:$F,MATCH(R6&amp;U6,停留所!$B:$B&amp;停留所!$J:$J,0))</f>
        <v>40.700699</v>
      </c>
      <c r="T6" s="45">
        <f t="array" ref="T6">INDEX(停留所!$E:$E,MATCH(R6&amp;U6,停留所!$B:$B&amp;停留所!$J:$J,0))</f>
        <v>141.15919199999999</v>
      </c>
      <c r="U6" s="45" t="s">
        <v>4</v>
      </c>
      <c r="V6" s="45" t="str">
        <f t="array" ref="V6">INDEX(停留所!$D:$D,MATCH($R6&amp;$S6&amp;$T6,停留所!$B:$B&amp;停留所!$F:$F&amp;停留所!$E:$E,0))</f>
        <v>1</v>
      </c>
      <c r="W6" s="45" t="str">
        <f>IF(COUNTIFS(停留所!$B:$B,R6,停留所!$F:$F,S6,停留所!$E:$E,T6)&gt;0,"同じデータあり","なし")</f>
        <v>同じデータあり</v>
      </c>
    </row>
    <row r="7" spans="1:24" x14ac:dyDescent="0.55000000000000004">
      <c r="A7" s="45">
        <f t="array" ref="A7">INDEX(停留所!$A:$A,MATCH($B7&amp;$C7&amp;$D7,停留所!$B:$B&amp;停留所!$F:$F&amp;停留所!$E:$E,0))</f>
        <v>62</v>
      </c>
      <c r="B7" s="45" t="s">
        <v>8</v>
      </c>
      <c r="C7" s="45">
        <f t="array" ref="C7">INDEX(停留所!$F:$F,MATCH(B7&amp;E7,停留所!$B:$B&amp;停留所!$M:$M,0))</f>
        <v>40.612343000000003</v>
      </c>
      <c r="D7" s="45">
        <f t="array" ref="D7">INDEX(停留所!$E:$E,MATCH(B7&amp;E7,停留所!$B:$B&amp;停留所!$M:$M,0))</f>
        <v>141.215293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2931</v>
      </c>
      <c r="J7" s="45" t="s">
        <v>244</v>
      </c>
      <c r="K7" s="45">
        <f t="array" ref="K7">INDEX(停留所!$F:$F,MATCH(J7&amp;M7,停留所!$B:$B&amp;停留所!$G:$G,0))</f>
        <v>40.711053999999997</v>
      </c>
      <c r="L7" s="45">
        <f t="array" ref="L7">INDEX(停留所!$E:$E,MATCH(J7&amp;M7,停留所!$B:$B&amp;停留所!$G:$G,0))</f>
        <v>141.150474</v>
      </c>
      <c r="M7" s="12" t="s">
        <v>1206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93" t="s">
        <v>1292</v>
      </c>
      <c r="Q7" s="45">
        <f t="array" ref="Q7">INDEX(停留所!$A:$A,MATCH($R7&amp;$S7&amp;$T7,停留所!$B:$B&amp;停留所!$F:$F&amp;停留所!$E:$E,0))</f>
        <v>1811</v>
      </c>
      <c r="R7" s="45" t="s">
        <v>149</v>
      </c>
      <c r="S7" s="45">
        <f t="array" ref="S7">INDEX(停留所!$F:$F,MATCH(R7&amp;U7,停留所!$B:$B&amp;停留所!$J:$J,0))</f>
        <v>40.696340999999997</v>
      </c>
      <c r="T7" s="45">
        <f t="array" ref="T7">INDEX(停留所!$E:$E,MATCH(R7&amp;U7,停留所!$B:$B&amp;停留所!$J:$J,0))</f>
        <v>141.161956</v>
      </c>
      <c r="U7" s="45" t="s">
        <v>4</v>
      </c>
      <c r="V7" s="45" t="str">
        <f t="array" ref="V7">INDEX(停留所!$D:$D,MATCH($R7&amp;$S7&amp;$T7,停留所!$B:$B&amp;停留所!$F:$F&amp;停留所!$E:$E,0))</f>
        <v>1</v>
      </c>
      <c r="W7" s="45" t="str">
        <f>IF(COUNTIFS(停留所!$B:$B,R7,停留所!$F:$F,S7,停留所!$E:$E,T7)&gt;0,"同じデータあり","なし")</f>
        <v>同じデータあり</v>
      </c>
    </row>
    <row r="8" spans="1:24" x14ac:dyDescent="0.55000000000000004">
      <c r="A8" s="45">
        <f t="array" ref="A8">INDEX(停留所!$A:$A,MATCH($B8&amp;$C8&amp;$D8,停留所!$B:$B&amp;停留所!$F:$F&amp;停留所!$E:$E,0))</f>
        <v>52</v>
      </c>
      <c r="B8" s="45" t="s">
        <v>7</v>
      </c>
      <c r="C8" s="45">
        <f t="array" ref="C8">INDEX(停留所!$F:$F,MATCH(B8&amp;E8,停留所!$B:$B&amp;停留所!$M:$M,0))</f>
        <v>40.613579999999999</v>
      </c>
      <c r="D8" s="45">
        <f t="array" ref="D8">INDEX(停留所!$E:$E,MATCH(B8&amp;E8,停留所!$B:$B&amp;停留所!$M:$M,0))</f>
        <v>141.21433200000001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2941</v>
      </c>
      <c r="J8" s="45" t="s">
        <v>743</v>
      </c>
      <c r="K8" s="45">
        <f t="array" ref="K8">INDEX(停留所!$F:$F,MATCH(J8&amp;M8,停留所!$B:$B&amp;停留所!$G:$G,0))</f>
        <v>40.703989999999997</v>
      </c>
      <c r="L8" s="45">
        <f t="array" ref="L8">INDEX(停留所!$E:$E,MATCH(J8&amp;M8,停留所!$B:$B&amp;停留所!$G:$G,0))</f>
        <v>141.14960500000001</v>
      </c>
      <c r="M8" s="12" t="s">
        <v>1206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93" t="s">
        <v>1292</v>
      </c>
      <c r="Q8" s="45">
        <f t="array" ref="Q8">INDEX(停留所!$A:$A,MATCH($R8&amp;$S8&amp;$T8,停留所!$B:$B&amp;停留所!$F:$F&amp;停留所!$E:$E,0))</f>
        <v>1821</v>
      </c>
      <c r="R8" s="45" t="s">
        <v>150</v>
      </c>
      <c r="S8" s="45">
        <f t="array" ref="S8">INDEX(停留所!$F:$F,MATCH(R8&amp;U8,停留所!$B:$B&amp;停留所!$J:$J,0))</f>
        <v>40.698</v>
      </c>
      <c r="T8" s="45">
        <f t="array" ref="T8">INDEX(停留所!$E:$E,MATCH(R8&amp;U8,停留所!$B:$B&amp;停留所!$J:$J,0))</f>
        <v>141.15800400000001</v>
      </c>
      <c r="U8" s="45" t="s">
        <v>4</v>
      </c>
      <c r="V8" s="45" t="str">
        <f t="array" ref="V8">INDEX(停留所!$D:$D,MATCH($R8&amp;$S8&amp;$T8,停留所!$B:$B&amp;停留所!$F:$F&amp;停留所!$E:$E,0))</f>
        <v>1</v>
      </c>
      <c r="W8" s="45" t="str">
        <f>IF(COUNTIFS(停留所!$B:$B,R8,停留所!$F:$F,S8,停留所!$E:$E,T8)&gt;0,"同じデータあり","なし")</f>
        <v>同じデータあり</v>
      </c>
    </row>
    <row r="9" spans="1:24" x14ac:dyDescent="0.55000000000000004">
      <c r="A9" s="45">
        <f t="array" ref="A9">INDEX(停留所!$A:$A,MATCH($B9&amp;$C9&amp;$D9,停留所!$B:$B&amp;停留所!$F:$F&amp;停留所!$E:$E,0))</f>
        <v>42</v>
      </c>
      <c r="B9" s="45" t="s">
        <v>6</v>
      </c>
      <c r="C9" s="45">
        <f t="array" ref="C9">INDEX(停留所!$F:$F,MATCH(B9&amp;E9,停留所!$B:$B&amp;停留所!$M:$M,0))</f>
        <v>40.615659000000001</v>
      </c>
      <c r="D9" s="45">
        <f t="array" ref="D9">INDEX(停留所!$E:$E,MATCH(B9&amp;E9,停留所!$B:$B&amp;停留所!$M:$M,0))</f>
        <v>141.212716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2951</v>
      </c>
      <c r="J9" s="45" t="s">
        <v>245</v>
      </c>
      <c r="K9" s="45">
        <f t="array" ref="K9">INDEX(停留所!$F:$F,MATCH(J9&amp;M9,停留所!$B:$B&amp;停留所!$G:$G,0))</f>
        <v>40.704621000000003</v>
      </c>
      <c r="L9" s="45">
        <f t="array" ref="L9">INDEX(停留所!$E:$E,MATCH(J9&amp;M9,停留所!$B:$B&amp;停留所!$G:$G,0))</f>
        <v>141.15330599999999</v>
      </c>
      <c r="M9" s="12" t="s">
        <v>1206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93" t="s">
        <v>1292</v>
      </c>
      <c r="Q9" s="45">
        <f t="array" ref="Q9">INDEX(停留所!$A:$A,MATCH($R9&amp;$S9&amp;$T9,停留所!$B:$B&amp;停留所!$F:$F&amp;停留所!$E:$E,0))</f>
        <v>1831</v>
      </c>
      <c r="R9" s="45" t="s">
        <v>151</v>
      </c>
      <c r="S9" s="45">
        <f t="array" ref="S9">INDEX(停留所!$F:$F,MATCH(R9&amp;U9,停留所!$B:$B&amp;停留所!$J:$J,0))</f>
        <v>40.698439999999998</v>
      </c>
      <c r="T9" s="45">
        <f t="array" ref="T9">INDEX(停留所!$E:$E,MATCH(R9&amp;U9,停留所!$B:$B&amp;停留所!$J:$J,0))</f>
        <v>141.15532400000001</v>
      </c>
      <c r="U9" s="45" t="s">
        <v>4</v>
      </c>
      <c r="V9" s="45" t="str">
        <f t="array" ref="V9">INDEX(停留所!$D:$D,MATCH($R9&amp;$S9&amp;$T9,停留所!$B:$B&amp;停留所!$F:$F&amp;停留所!$E:$E,0))</f>
        <v>1</v>
      </c>
      <c r="W9" s="45" t="str">
        <f>IF(COUNTIFS(停留所!$B:$B,R9,停留所!$F:$F,S9,停留所!$E:$E,T9)&gt;0,"同じデータあり","なし")</f>
        <v>同じデータあり</v>
      </c>
    </row>
    <row r="10" spans="1:24" x14ac:dyDescent="0.55000000000000004">
      <c r="A10" s="45">
        <f t="array" ref="A10">INDEX(停留所!$A:$A,MATCH($B10&amp;$C10&amp;$D10,停留所!$B:$B&amp;停留所!$F:$F&amp;停留所!$E:$E,0))</f>
        <v>32</v>
      </c>
      <c r="B10" s="45" t="s">
        <v>5</v>
      </c>
      <c r="C10" s="45">
        <f t="array" ref="C10">INDEX(停留所!$F:$F,MATCH(B10&amp;E10,停留所!$B:$B&amp;停留所!$M:$M,0))</f>
        <v>40.616931000000001</v>
      </c>
      <c r="D10" s="45">
        <f t="array" ref="D10">INDEX(停留所!$E:$E,MATCH(B10&amp;E10,停留所!$B:$B&amp;停留所!$M:$M,0))</f>
        <v>141.211703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1793</v>
      </c>
      <c r="J10" s="45" t="s">
        <v>147</v>
      </c>
      <c r="K10" s="45">
        <f t="array" ref="K10">INDEX(停留所!$F:$F,MATCH(J10&amp;M10,停留所!$B:$B&amp;停留所!$G:$G,0))</f>
        <v>40.705072000000001</v>
      </c>
      <c r="L10" s="45">
        <f t="array" ref="L10">INDEX(停留所!$E:$E,MATCH(J10&amp;M10,停留所!$B:$B&amp;停留所!$G:$G,0))</f>
        <v>141.156058</v>
      </c>
      <c r="M10" s="12" t="s">
        <v>1206</v>
      </c>
      <c r="N10" s="45" t="str">
        <f t="array" ref="N10">INDEX(停留所!$D:$D,MATCH($J10&amp;$K10&amp;$L10,停留所!$B:$B&amp;停留所!$F:$F&amp;停留所!$E:$E,0))</f>
        <v>3</v>
      </c>
      <c r="O10" s="45" t="str">
        <f>IF(COUNTIFS(停留所!$B:$B,J10,停留所!$F:$F,K10,停留所!$E:$E,L10)&gt;0,"同じデータあり","なし")</f>
        <v>同じデータあり</v>
      </c>
      <c r="P10" s="93" t="s">
        <v>1292</v>
      </c>
      <c r="Q10" s="45">
        <f t="array" ref="Q10">INDEX(停留所!$A:$A,MATCH($R10&amp;$S10&amp;$T10,停留所!$B:$B&amp;停留所!$F:$F&amp;停留所!$E:$E,0))</f>
        <v>1841</v>
      </c>
      <c r="R10" s="45" t="s">
        <v>152</v>
      </c>
      <c r="S10" s="45">
        <f t="array" ref="S10">INDEX(停留所!$F:$F,MATCH(R10&amp;U10,停留所!$B:$B&amp;停留所!$J:$J,0))</f>
        <v>40.697313000000001</v>
      </c>
      <c r="T10" s="45">
        <f t="array" ref="T10">INDEX(停留所!$E:$E,MATCH(R10&amp;U10,停留所!$B:$B&amp;停留所!$J:$J,0))</f>
        <v>141.15348599999999</v>
      </c>
      <c r="U10" s="45" t="s">
        <v>4</v>
      </c>
      <c r="V10" s="45" t="str">
        <f t="array" ref="V10">INDEX(停留所!$D:$D,MATCH($R10&amp;$S10&amp;$T10,停留所!$B:$B&amp;停留所!$F:$F&amp;停留所!$E:$E,0))</f>
        <v>1</v>
      </c>
      <c r="W10" s="45" t="str">
        <f>IF(COUNTIFS(停留所!$B:$B,R10,停留所!$F:$F,S10,停留所!$E:$E,T10)&gt;0,"同じデータあり","なし")</f>
        <v>同じデータあり</v>
      </c>
    </row>
    <row r="11" spans="1:24" x14ac:dyDescent="0.55000000000000004">
      <c r="A11" s="45">
        <f t="array" ref="A11">INDEX(停留所!$A:$A,MATCH($B11&amp;$C11&amp;$D11,停留所!$B:$B&amp;停留所!$F:$F&amp;停留所!$E:$E,0))</f>
        <v>22</v>
      </c>
      <c r="B11" s="45" t="s">
        <v>3</v>
      </c>
      <c r="C11" s="45">
        <f t="array" ref="C11">INDEX(停留所!$F:$F,MATCH(B11&amp;E11,停留所!$B:$B&amp;停留所!$M:$M,0))</f>
        <v>40.619145000000003</v>
      </c>
      <c r="D11" s="45">
        <f t="array" ref="D11">INDEX(停留所!$E:$E,MATCH(B11&amp;E11,停留所!$B:$B&amp;停留所!$M:$M,0))</f>
        <v>141.20997499999999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1801</v>
      </c>
      <c r="J11" s="45" t="s">
        <v>148</v>
      </c>
      <c r="K11" s="45">
        <f t="array" ref="K11">INDEX(停留所!$F:$F,MATCH(J11&amp;M11,停留所!$B:$B&amp;停留所!$J:$J,0))</f>
        <v>40.700699</v>
      </c>
      <c r="L11" s="45">
        <f t="array" ref="L11">INDEX(停留所!$E:$E,MATCH(J11&amp;M11,停留所!$B:$B&amp;停留所!$J:$J,0))</f>
        <v>141.15919199999999</v>
      </c>
      <c r="M11" s="45" t="s">
        <v>1286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Q11" s="45">
        <f t="array" ref="Q11">INDEX(停留所!$A:$A,MATCH($R11&amp;$S11&amp;$T11,停留所!$B:$B&amp;停留所!$F:$F&amp;停留所!$E:$E,0))</f>
        <v>1851</v>
      </c>
      <c r="R11" s="45" t="s">
        <v>153</v>
      </c>
      <c r="S11" s="45">
        <f t="array" ref="S11">INDEX(停留所!$F:$F,MATCH(R11&amp;U11,停留所!$B:$B&amp;停留所!$J:$J,0))</f>
        <v>40.695878999999998</v>
      </c>
      <c r="T11" s="45">
        <f t="array" ref="T11">INDEX(停留所!$E:$E,MATCH(R11&amp;U11,停留所!$B:$B&amp;停留所!$J:$J,0))</f>
        <v>141.15484699999999</v>
      </c>
      <c r="U11" s="45" t="s">
        <v>4</v>
      </c>
      <c r="V11" s="45" t="str">
        <f t="array" ref="V11">INDEX(停留所!$D:$D,MATCH($R11&amp;$S11&amp;$T11,停留所!$B:$B&amp;停留所!$F:$F&amp;停留所!$E:$E,0))</f>
        <v>1</v>
      </c>
      <c r="W11" s="45" t="str">
        <f>IF(COUNTIFS(停留所!$B:$B,R11,停留所!$F:$F,S11,停留所!$E:$E,T11)&gt;0,"同じデータあり","なし")</f>
        <v>同じデータあり</v>
      </c>
    </row>
    <row r="12" spans="1:24" x14ac:dyDescent="0.55000000000000004">
      <c r="A12" s="45">
        <f t="array" ref="A12">INDEX(停留所!$A:$A,MATCH($B12&amp;$C12&amp;$D12,停留所!$B:$B&amp;停留所!$F:$F&amp;停留所!$E:$E,0))</f>
        <v>2311</v>
      </c>
      <c r="B12" s="45" t="s">
        <v>196</v>
      </c>
      <c r="C12" s="45">
        <f t="array" ref="C12">INDEX(停留所!$F:$F,MATCH(B12&amp;E12,停留所!$B:$B&amp;停留所!$M:$M,0))</f>
        <v>40.621903000000003</v>
      </c>
      <c r="D12" s="45">
        <f t="array" ref="D12">INDEX(停留所!$E:$E,MATCH(B12&amp;E12,停留所!$B:$B&amp;停留所!$M:$M,0))</f>
        <v>141.208528</v>
      </c>
      <c r="E12" s="45" t="s">
        <v>1295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1811</v>
      </c>
      <c r="J12" s="45" t="s">
        <v>149</v>
      </c>
      <c r="K12" s="45">
        <f t="array" ref="K12">INDEX(停留所!$F:$F,MATCH(J12&amp;M12,停留所!$B:$B&amp;停留所!$J:$J,0))</f>
        <v>40.696340999999997</v>
      </c>
      <c r="L12" s="45">
        <f t="array" ref="L12">INDEX(停留所!$E:$E,MATCH(J12&amp;M12,停留所!$B:$B&amp;停留所!$J:$J,0))</f>
        <v>141.161956</v>
      </c>
      <c r="M12" s="45" t="s">
        <v>1286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Q12" s="52">
        <f t="array" ref="Q12">INDEX(停留所!$A:$A,MATCH($R12&amp;$S12&amp;$T12,停留所!$B:$B&amp;停留所!$F:$F&amp;停留所!$E:$E,0))</f>
        <v>1861</v>
      </c>
      <c r="R12" s="52" t="s">
        <v>154</v>
      </c>
      <c r="S12" s="52">
        <f t="array" ref="S12">INDEX(停留所!$F:$F,MATCH(R12&amp;U12,停留所!$B:$B&amp;停留所!$J:$J,0))</f>
        <v>40.693308000000002</v>
      </c>
      <c r="T12" s="52">
        <f t="array" ref="T12">INDEX(停留所!$E:$E,MATCH(R12&amp;U12,停留所!$B:$B&amp;停留所!$J:$J,0))</f>
        <v>141.15791400000001</v>
      </c>
      <c r="U12" s="52" t="s">
        <v>1286</v>
      </c>
      <c r="V12" s="52" t="str">
        <f t="array" ref="V12">INDEX(停留所!$D:$D,MATCH($R12&amp;$S12&amp;$T12,停留所!$B:$B&amp;停留所!$F:$F&amp;停留所!$E:$E,0))</f>
        <v>1</v>
      </c>
      <c r="W12" s="52" t="str">
        <f>IF(COUNTIFS(停留所!$B:$B,R12,停留所!$F:$F,S12,停留所!$E:$E,T12)&gt;0,"同じデータあり","なし")</f>
        <v>同じデータあり</v>
      </c>
      <c r="X12" s="96"/>
    </row>
    <row r="13" spans="1:24" x14ac:dyDescent="0.55000000000000004">
      <c r="A13" s="45">
        <f t="array" ref="A13">INDEX(停留所!$A:$A,MATCH($B13&amp;$C13&amp;$D13,停留所!$B:$B&amp;停留所!$F:$F&amp;停留所!$E:$E,0))</f>
        <v>1982</v>
      </c>
      <c r="B13" s="45" t="s">
        <v>166</v>
      </c>
      <c r="C13" s="45">
        <f t="array" ref="C13">INDEX(停留所!$F:$F,MATCH(B13&amp;E13,停留所!$B:$B&amp;停留所!$M:$M,0))</f>
        <v>40.625394999999997</v>
      </c>
      <c r="D13" s="45">
        <f t="array" ref="D13">INDEX(停留所!$E:$E,MATCH(B13&amp;E13,停留所!$B:$B&amp;停留所!$M:$M,0))</f>
        <v>141.20698999999999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1821</v>
      </c>
      <c r="J13" s="45" t="s">
        <v>150</v>
      </c>
      <c r="K13" s="45">
        <f t="array" ref="K13">INDEX(停留所!$F:$F,MATCH(J13&amp;M13,停留所!$B:$B&amp;停留所!$J:$J,0))</f>
        <v>40.698</v>
      </c>
      <c r="L13" s="45">
        <f t="array" ref="L13">INDEX(停留所!$E:$E,MATCH(J13&amp;M13,停留所!$B:$B&amp;停留所!$J:$J,0))</f>
        <v>141.15800400000001</v>
      </c>
      <c r="M13" s="45" t="s">
        <v>1286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Q13" s="48">
        <f t="array" ref="Q13">INDEX(停留所!$A:$A,MATCH($R13&amp;$S13&amp;$T13,停留所!$B:$B&amp;停留所!$F:$F&amp;停留所!$E:$E,0))</f>
        <v>1871</v>
      </c>
      <c r="R13" s="48" t="s">
        <v>155</v>
      </c>
      <c r="S13" s="48">
        <f t="array" ref="S13">INDEX(停留所!$F:$F,MATCH(R13&amp;U13,停留所!$B:$B&amp;停留所!$J:$J,0))</f>
        <v>40.691501000000002</v>
      </c>
      <c r="T13" s="48">
        <f t="array" ref="T13">INDEX(停留所!$E:$E,MATCH(R13&amp;U13,停留所!$B:$B&amp;停留所!$J:$J,0))</f>
        <v>141.158987</v>
      </c>
      <c r="U13" s="48" t="s">
        <v>1286</v>
      </c>
      <c r="V13" s="48" t="str">
        <f t="array" ref="V13">INDEX(停留所!$D:$D,MATCH($R13&amp;$S13&amp;$T13,停留所!$B:$B&amp;停留所!$F:$F&amp;停留所!$E:$E,0))</f>
        <v>1</v>
      </c>
      <c r="W13" s="48" t="str">
        <f>IF(COUNTIFS(停留所!$B:$B,R13,停留所!$F:$F,S13,停留所!$E:$E,T13)&gt;0,"同じデータあり","なし")</f>
        <v>同じデータあり</v>
      </c>
      <c r="X13" s="101"/>
    </row>
    <row r="14" spans="1:24" x14ac:dyDescent="0.55000000000000004">
      <c r="A14" s="45">
        <f t="array" ref="A14">INDEX(停留所!$A:$A,MATCH($B14&amp;$C14&amp;$D14,停留所!$B:$B&amp;停留所!$F:$F&amp;停留所!$E:$E,0))</f>
        <v>1972</v>
      </c>
      <c r="B14" s="45" t="s">
        <v>165</v>
      </c>
      <c r="C14" s="45">
        <f t="array" ref="C14">INDEX(停留所!$F:$F,MATCH(B14&amp;E14,停留所!$B:$B&amp;停留所!$M:$M,0))</f>
        <v>40.632598999999999</v>
      </c>
      <c r="D14" s="45">
        <f t="array" ref="D14">INDEX(停留所!$E:$E,MATCH(B14&amp;E14,停留所!$B:$B&amp;停留所!$M:$M,0))</f>
        <v>141.203925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1831</v>
      </c>
      <c r="J14" s="45" t="s">
        <v>151</v>
      </c>
      <c r="K14" s="45">
        <f t="array" ref="K14">INDEX(停留所!$F:$F,MATCH(J14&amp;M14,停留所!$B:$B&amp;停留所!$J:$J,0))</f>
        <v>40.698439999999998</v>
      </c>
      <c r="L14" s="45">
        <f t="array" ref="L14">INDEX(停留所!$E:$E,MATCH(J14&amp;M14,停留所!$B:$B&amp;停留所!$J:$J,0))</f>
        <v>141.15532400000001</v>
      </c>
      <c r="M14" s="45" t="s">
        <v>1286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Q14" s="53">
        <f t="array" ref="Q14">INDEX(停留所!$A:$A,MATCH($R14&amp;$S14&amp;$T14,停留所!$B:$B&amp;停留所!$F:$F&amp;停留所!$E:$E,0))</f>
        <v>3381</v>
      </c>
      <c r="R14" s="53" t="s">
        <v>1294</v>
      </c>
      <c r="S14" s="53">
        <f t="array" ref="S14">INDEX(停留所!$F:$F,MATCH(R14&amp;U14,停留所!$B:$B&amp;停留所!$J:$J,0))</f>
        <v>40.695663000000003</v>
      </c>
      <c r="T14" s="53">
        <f t="array" ref="T14">INDEX(停留所!$E:$E,MATCH(R14&amp;U14,停留所!$B:$B&amp;停留所!$J:$J,0))</f>
        <v>141.15787700000001</v>
      </c>
      <c r="U14" s="53" t="s">
        <v>4</v>
      </c>
      <c r="V14" s="53" t="str">
        <f t="array" ref="V14">INDEX(停留所!$D:$D,MATCH($R14&amp;$S14&amp;$T14,停留所!$B:$B&amp;停留所!$F:$F&amp;停留所!$E:$E,0))</f>
        <v>1</v>
      </c>
      <c r="W14" s="53" t="str">
        <f>IF(COUNTIFS(停留所!$B:$B,R14,停留所!$F:$F,S14,停留所!$E:$E,T14)&gt;0,"同じデータあり","なし")</f>
        <v>同じデータあり</v>
      </c>
      <c r="X14" s="98"/>
    </row>
    <row r="15" spans="1:24" x14ac:dyDescent="0.55000000000000004">
      <c r="A15" s="45">
        <f t="array" ref="A15">INDEX(停留所!$A:$A,MATCH($B15&amp;$C15&amp;$D15,停留所!$B:$B&amp;停留所!$F:$F&amp;停留所!$E:$E,0))</f>
        <v>1962</v>
      </c>
      <c r="B15" s="45" t="s">
        <v>164</v>
      </c>
      <c r="C15" s="45">
        <f t="array" ref="C15">INDEX(停留所!$F:$F,MATCH(B15&amp;E15,停留所!$B:$B&amp;停留所!$M:$M,0))</f>
        <v>40.636037000000002</v>
      </c>
      <c r="D15" s="45">
        <f t="array" ref="D15">INDEX(停留所!$E:$E,MATCH(B15&amp;E15,停留所!$B:$B&amp;停留所!$M:$M,0))</f>
        <v>141.20247599999999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1841</v>
      </c>
      <c r="J15" s="45" t="s">
        <v>152</v>
      </c>
      <c r="K15" s="45">
        <f t="array" ref="K15">INDEX(停留所!$F:$F,MATCH(J15&amp;M15,停留所!$B:$B&amp;停留所!$J:$J,0))</f>
        <v>40.697313000000001</v>
      </c>
      <c r="L15" s="45">
        <f t="array" ref="L15">INDEX(停留所!$E:$E,MATCH(J15&amp;M15,停留所!$B:$B&amp;停留所!$J:$J,0))</f>
        <v>141.15348599999999</v>
      </c>
      <c r="M15" s="45" t="s">
        <v>1286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Q15" s="44">
        <f t="array" ref="Q15">INDEX(停留所!$A:$A,MATCH($R15&amp;$S15&amp;$T15,停留所!$B:$B&amp;停留所!$F:$F&amp;停留所!$E:$E,0))</f>
        <v>1811</v>
      </c>
      <c r="R15" s="44" t="s">
        <v>149</v>
      </c>
      <c r="S15" s="44">
        <f t="array" ref="S15">INDEX(停留所!$F:$F,MATCH(R15&amp;U15,停留所!$B:$B&amp;停留所!$J:$J,0))</f>
        <v>40.696340999999997</v>
      </c>
      <c r="T15" s="44">
        <f t="array" ref="T15">INDEX(停留所!$E:$E,MATCH(R15&amp;U15,停留所!$B:$B&amp;停留所!$J:$J,0))</f>
        <v>141.161956</v>
      </c>
      <c r="U15" s="44" t="s">
        <v>4</v>
      </c>
      <c r="V15" s="44" t="str">
        <f t="array" ref="V15">INDEX(停留所!$D:$D,MATCH($R15&amp;$S15&amp;$T15,停留所!$B:$B&amp;停留所!$F:$F&amp;停留所!$E:$E,0))</f>
        <v>1</v>
      </c>
      <c r="W15" s="44" t="str">
        <f>IF(COUNTIFS(停留所!$B:$B,R15,停留所!$F:$F,S15,停留所!$E:$E,T15)&gt;0,"同じデータあり","なし")</f>
        <v>同じデータあり</v>
      </c>
      <c r="X15" s="99"/>
    </row>
    <row r="16" spans="1:24" x14ac:dyDescent="0.55000000000000004">
      <c r="A16" s="45">
        <f t="array" ref="A16">INDEX(停留所!$A:$A,MATCH($B16&amp;$C16&amp;$D16,停留所!$B:$B&amp;停留所!$F:$F&amp;停留所!$E:$E,0))</f>
        <v>1952</v>
      </c>
      <c r="B16" s="45" t="s">
        <v>163</v>
      </c>
      <c r="C16" s="45">
        <f t="array" ref="C16">INDEX(停留所!$F:$F,MATCH(B16&amp;E16,停留所!$B:$B&amp;停留所!$M:$M,0))</f>
        <v>40.637968999999998</v>
      </c>
      <c r="D16" s="45">
        <f t="array" ref="D16">INDEX(停留所!$E:$E,MATCH(B16&amp;E16,停留所!$B:$B&amp;停留所!$M:$M,0))</f>
        <v>141.20164700000001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1851</v>
      </c>
      <c r="J16" s="45" t="s">
        <v>153</v>
      </c>
      <c r="K16" s="45">
        <f t="array" ref="K16">INDEX(停留所!$F:$F,MATCH(J16&amp;M16,停留所!$B:$B&amp;停留所!$J:$J,0))</f>
        <v>40.695878999999998</v>
      </c>
      <c r="L16" s="45">
        <f t="array" ref="L16">INDEX(停留所!$E:$E,MATCH(J16&amp;M16,停留所!$B:$B&amp;停留所!$J:$J,0))</f>
        <v>141.15484699999999</v>
      </c>
      <c r="M16" s="45" t="s">
        <v>1286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Q16" s="50">
        <f t="array" ref="Q16">INDEX(停留所!$A:$A,MATCH($R16&amp;$S16&amp;$T16,停留所!$B:$B&amp;停留所!$F:$F&amp;停留所!$E:$E,0))</f>
        <v>2301</v>
      </c>
      <c r="R16" s="50" t="s">
        <v>1293</v>
      </c>
      <c r="S16" s="50">
        <f t="array" ref="S16">INDEX(停留所!$F:$F,MATCH(R16&amp;U16,停留所!$B:$B&amp;停留所!$J:$J,0))</f>
        <v>40.691614999999999</v>
      </c>
      <c r="T16" s="50">
        <f t="array" ref="T16">INDEX(停留所!$E:$E,MATCH(R16&amp;U16,停留所!$B:$B&amp;停留所!$J:$J,0))</f>
        <v>141.16041200000001</v>
      </c>
      <c r="U16" s="50" t="s">
        <v>296</v>
      </c>
      <c r="V16" s="50" t="str">
        <f t="array" ref="V16">INDEX(停留所!$D:$D,MATCH($R16&amp;$S16&amp;$T16,停留所!$B:$B&amp;停留所!$F:$F&amp;停留所!$E:$E,0))</f>
        <v>1</v>
      </c>
      <c r="W16" s="50" t="str">
        <f>IF(COUNTIFS(停留所!$B:$B,R16,停留所!$F:$F,S16,停留所!$E:$E,T16)&gt;0,"同じデータあり","なし")</f>
        <v>同じデータあり</v>
      </c>
      <c r="X16" s="100"/>
    </row>
    <row r="17" spans="1:23" x14ac:dyDescent="0.55000000000000004">
      <c r="A17" s="45">
        <f t="array" ref="A17">INDEX(停留所!$A:$A,MATCH($B17&amp;$C17&amp;$D17,停留所!$B:$B&amp;停留所!$F:$F&amp;停留所!$E:$E,0))</f>
        <v>1942</v>
      </c>
      <c r="B17" s="45" t="s">
        <v>162</v>
      </c>
      <c r="C17" s="45">
        <f t="array" ref="C17">INDEX(停留所!$F:$F,MATCH(B17&amp;E17,停留所!$B:$B&amp;停留所!$M:$M,0))</f>
        <v>40.642555999999999</v>
      </c>
      <c r="D17" s="45">
        <f t="array" ref="D17">INDEX(停留所!$E:$E,MATCH(B17&amp;E17,停留所!$B:$B&amp;停留所!$M:$M,0))</f>
        <v>141.19961900000001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52">
        <f t="array" ref="I17">INDEX(停留所!$A:$A,MATCH($J17&amp;$K17&amp;$L17,停留所!$B:$B&amp;停留所!$F:$F&amp;停留所!$E:$E,0))</f>
        <v>1861</v>
      </c>
      <c r="J17" s="52" t="s">
        <v>154</v>
      </c>
      <c r="K17" s="52">
        <f t="array" ref="K17">INDEX(停留所!$F:$F,MATCH(J17&amp;M17,停留所!$B:$B&amp;停留所!$J:$J,0))</f>
        <v>40.693308000000002</v>
      </c>
      <c r="L17" s="52">
        <f t="array" ref="L17">INDEX(停留所!$E:$E,MATCH(J17&amp;M17,停留所!$B:$B&amp;停留所!$J:$J,0))</f>
        <v>141.15791400000001</v>
      </c>
      <c r="M17" s="52" t="s">
        <v>1286</v>
      </c>
      <c r="N17" s="52" t="str">
        <f t="array" ref="N17">INDEX(停留所!$D:$D,MATCH($J17&amp;$K17&amp;$L17,停留所!$B:$B&amp;停留所!$F:$F&amp;停留所!$E:$E,0))</f>
        <v>1</v>
      </c>
      <c r="O17" s="52" t="str">
        <f>IF(COUNTIFS(停留所!$B:$B,J17,停留所!$F:$F,K17,停留所!$E:$E,L17)&gt;0,"同じデータあり","なし")</f>
        <v>同じデータあり</v>
      </c>
      <c r="P17" s="96"/>
      <c r="Q17" s="45">
        <f t="array" ref="Q17">INDEX(停留所!$A:$A,MATCH($R17&amp;$S17&amp;$T17,停留所!$B:$B&amp;停留所!$F:$F&amp;停留所!$E:$E,0))</f>
        <v>1881</v>
      </c>
      <c r="R17" s="45" t="s">
        <v>156</v>
      </c>
      <c r="S17" s="45">
        <f t="array" ref="S17">INDEX(停留所!$F:$F,MATCH(R17&amp;U17,停留所!$B:$B&amp;停留所!$J:$J,0))</f>
        <v>40.684480999999998</v>
      </c>
      <c r="T17" s="45">
        <f t="array" ref="T17">INDEX(停留所!$E:$E,MATCH(R17&amp;U17,停留所!$B:$B&amp;停留所!$J:$J,0))</f>
        <v>141.16528700000001</v>
      </c>
      <c r="U17" s="45" t="s">
        <v>4</v>
      </c>
      <c r="V17" s="45" t="str">
        <f t="array" ref="V17">INDEX(停留所!$D:$D,MATCH($R17&amp;$S17&amp;$T17,停留所!$B:$B&amp;停留所!$F:$F&amp;停留所!$E:$E,0))</f>
        <v>1</v>
      </c>
      <c r="W17" s="45" t="str">
        <f>IF(COUNTIFS(停留所!$B:$B,R17,停留所!$F:$F,S17,停留所!$E:$E,T17)&gt;0,"同じデータあり","なし")</f>
        <v>同じデータあり</v>
      </c>
    </row>
    <row r="18" spans="1:23" x14ac:dyDescent="0.55000000000000004">
      <c r="A18" s="45">
        <f t="array" ref="A18">INDEX(停留所!$A:$A,MATCH($B18&amp;$C18&amp;$D18,停留所!$B:$B&amp;停留所!$F:$F&amp;停留所!$E:$E,0))</f>
        <v>1932</v>
      </c>
      <c r="B18" s="45" t="s">
        <v>161</v>
      </c>
      <c r="C18" s="45">
        <f t="array" ref="C18">INDEX(停留所!$F:$F,MATCH(B18&amp;E18,停留所!$B:$B&amp;停留所!$M:$M,0))</f>
        <v>40.647708999999999</v>
      </c>
      <c r="D18" s="45">
        <f t="array" ref="D18">INDEX(停留所!$E:$E,MATCH(B18&amp;E18,停留所!$B:$B&amp;停留所!$M:$M,0))</f>
        <v>141.19721100000001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8">
        <f t="array" ref="I18">INDEX(停留所!$A:$A,MATCH($J18&amp;$K18&amp;$L18,停留所!$B:$B&amp;停留所!$F:$F&amp;停留所!$E:$E,0))</f>
        <v>1871</v>
      </c>
      <c r="J18" s="48" t="s">
        <v>155</v>
      </c>
      <c r="K18" s="48">
        <f t="array" ref="K18">INDEX(停留所!$F:$F,MATCH(J18&amp;M18,停留所!$B:$B&amp;停留所!$J:$J,0))</f>
        <v>40.691501000000002</v>
      </c>
      <c r="L18" s="48">
        <f t="array" ref="L18">INDEX(停留所!$E:$E,MATCH(J18&amp;M18,停留所!$B:$B&amp;停留所!$J:$J,0))</f>
        <v>141.158987</v>
      </c>
      <c r="M18" s="48" t="s">
        <v>1286</v>
      </c>
      <c r="N18" s="48" t="str">
        <f t="array" ref="N18">INDEX(停留所!$D:$D,MATCH($J18&amp;$K18&amp;$L18,停留所!$B:$B&amp;停留所!$F:$F&amp;停留所!$E:$E,0))</f>
        <v>1</v>
      </c>
      <c r="O18" s="48" t="str">
        <f>IF(COUNTIFS(停留所!$B:$B,J18,停留所!$F:$F,K18,停留所!$E:$E,L18)&gt;0,"同じデータあり","なし")</f>
        <v>同じデータあり</v>
      </c>
      <c r="P18" s="101"/>
      <c r="Q18" s="45">
        <f t="array" ref="Q18">INDEX(停留所!$A:$A,MATCH($R18&amp;$S18&amp;$T18,停留所!$B:$B&amp;停留所!$F:$F&amp;停留所!$E:$E,0))</f>
        <v>1891</v>
      </c>
      <c r="R18" s="45" t="s">
        <v>157</v>
      </c>
      <c r="S18" s="45">
        <f t="array" ref="S18">INDEX(停留所!$F:$F,MATCH(R18&amp;U18,停留所!$B:$B&amp;停留所!$J:$J,0))</f>
        <v>40.675953999999997</v>
      </c>
      <c r="T18" s="45">
        <f t="array" ref="T18">INDEX(停留所!$E:$E,MATCH(R18&amp;U18,停留所!$B:$B&amp;停留所!$J:$J,0))</f>
        <v>141.17554200000001</v>
      </c>
      <c r="U18" s="45" t="s">
        <v>4</v>
      </c>
      <c r="V18" s="45" t="str">
        <f t="array" ref="V18">INDEX(停留所!$D:$D,MATCH($R18&amp;$S18&amp;$T18,停留所!$B:$B&amp;停留所!$F:$F&amp;停留所!$E:$E,0))</f>
        <v>1</v>
      </c>
      <c r="W18" s="45" t="str">
        <f>IF(COUNTIFS(停留所!$B:$B,R18,停留所!$F:$F,S18,停留所!$E:$E,T18)&gt;0,"同じデータあり","なし")</f>
        <v>同じデータあり</v>
      </c>
    </row>
    <row r="19" spans="1:23" x14ac:dyDescent="0.55000000000000004">
      <c r="A19" s="45">
        <f t="array" ref="A19">INDEX(停留所!$A:$A,MATCH($B19&amp;$C19&amp;$D19,停留所!$B:$B&amp;停留所!$F:$F&amp;停留所!$E:$E,0))</f>
        <v>1922</v>
      </c>
      <c r="B19" s="45" t="s">
        <v>160</v>
      </c>
      <c r="C19" s="45">
        <f t="array" ref="C19">INDEX(停留所!$F:$F,MATCH(B19&amp;E19,停留所!$B:$B&amp;停留所!$M:$M,0))</f>
        <v>40.654407999999997</v>
      </c>
      <c r="D19" s="45">
        <f t="array" ref="D19">INDEX(停留所!$E:$E,MATCH(B19&amp;E19,停留所!$B:$B&amp;停留所!$M:$M,0))</f>
        <v>141.193825</v>
      </c>
      <c r="E19" s="45" t="s">
        <v>1295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53">
        <f t="array" ref="I19">INDEX(停留所!$A:$A,MATCH($J19&amp;$K19&amp;$L19,停留所!$B:$B&amp;停留所!$F:$F&amp;停留所!$E:$E,0))</f>
        <v>3381</v>
      </c>
      <c r="J19" s="53" t="s">
        <v>1294</v>
      </c>
      <c r="K19" s="53">
        <f t="array" ref="K19">INDEX(停留所!$F:$F,MATCH(J19&amp;M19,停留所!$B:$B&amp;停留所!$J:$J,0))</f>
        <v>40.695663000000003</v>
      </c>
      <c r="L19" s="53">
        <f t="array" ref="L19">INDEX(停留所!$E:$E,MATCH(J19&amp;M19,停留所!$B:$B&amp;停留所!$J:$J,0))</f>
        <v>141.15787700000001</v>
      </c>
      <c r="M19" s="53" t="s">
        <v>4</v>
      </c>
      <c r="N19" s="53" t="str">
        <f t="array" ref="N19">INDEX(停留所!$D:$D,MATCH($J19&amp;$K19&amp;$L19,停留所!$B:$B&amp;停留所!$F:$F&amp;停留所!$E:$E,0))</f>
        <v>1</v>
      </c>
      <c r="O19" s="53" t="str">
        <f>IF(COUNTIFS(停留所!$B:$B,J19,停留所!$F:$F,K19,停留所!$E:$E,L19)&gt;0,"同じデータあり","なし")</f>
        <v>同じデータあり</v>
      </c>
      <c r="P19" s="98"/>
      <c r="Q19" s="45">
        <f t="array" ref="Q19">INDEX(停留所!$A:$A,MATCH($R19&amp;$S19&amp;$T19,停留所!$B:$B&amp;停留所!$F:$F&amp;停留所!$E:$E,0))</f>
        <v>1901</v>
      </c>
      <c r="R19" s="45" t="s">
        <v>158</v>
      </c>
      <c r="S19" s="45">
        <f t="array" ref="S19">INDEX(停留所!$F:$F,MATCH(R19&amp;U19,停留所!$B:$B&amp;停留所!$J:$J,0))</f>
        <v>40.673226999999997</v>
      </c>
      <c r="T19" s="45">
        <f t="array" ref="T19">INDEX(停留所!$E:$E,MATCH(R19&amp;U19,停留所!$B:$B&amp;停留所!$J:$J,0))</f>
        <v>141.18002999999999</v>
      </c>
      <c r="U19" s="45" t="s">
        <v>4</v>
      </c>
      <c r="V19" s="45" t="str">
        <f t="array" ref="V19">INDEX(停留所!$D:$D,MATCH($R19&amp;$S19&amp;$T19,停留所!$B:$B&amp;停留所!$F:$F&amp;停留所!$E:$E,0))</f>
        <v>1</v>
      </c>
      <c r="W19" s="45" t="str">
        <f>IF(COUNTIFS(停留所!$B:$B,R19,停留所!$F:$F,S19,停留所!$E:$E,T19)&gt;0,"同じデータあり","なし")</f>
        <v>同じデータあり</v>
      </c>
    </row>
    <row r="20" spans="1:23" x14ac:dyDescent="0.55000000000000004">
      <c r="A20" s="45">
        <f t="array" ref="A20">INDEX(停留所!$A:$A,MATCH($B20&amp;$C20&amp;$D20,停留所!$B:$B&amp;停留所!$F:$F&amp;停留所!$E:$E,0))</f>
        <v>1913</v>
      </c>
      <c r="B20" s="45" t="s">
        <v>159</v>
      </c>
      <c r="C20" s="45">
        <f t="array" ref="C20">INDEX(停留所!$F:$F,MATCH(B20&amp;E20,停留所!$B:$B&amp;停留所!$M:$M,0))</f>
        <v>40.659331999999999</v>
      </c>
      <c r="D20" s="45">
        <f t="array" ref="D20">INDEX(停留所!$E:$E,MATCH(B20&amp;E20,停留所!$B:$B&amp;停留所!$M:$M,0))</f>
        <v>141.19133099999999</v>
      </c>
      <c r="E20" s="45" t="s">
        <v>1295</v>
      </c>
      <c r="F20" s="45" t="str">
        <f t="array" ref="F20">INDEX(停留所!$D:$D,MATCH($B20&amp;$C20&amp;$D20,停留所!$B:$B&amp;停留所!$F:$F&amp;停留所!$E:$E,0))</f>
        <v>3</v>
      </c>
      <c r="G20" s="45" t="str">
        <f>IF(COUNTIFS(停留所!$B:$B,B20,停留所!$F:$F,C20,停留所!$E:$E,D20)&gt;0,"同じデータあり","なし")</f>
        <v>同じデータあり</v>
      </c>
      <c r="I20" s="44">
        <f t="array" ref="I20">INDEX(停留所!$A:$A,MATCH($J20&amp;$K20&amp;$L20,停留所!$B:$B&amp;停留所!$F:$F&amp;停留所!$E:$E,0))</f>
        <v>1811</v>
      </c>
      <c r="J20" s="44" t="s">
        <v>149</v>
      </c>
      <c r="K20" s="44">
        <f t="array" ref="K20">INDEX(停留所!$F:$F,MATCH(J20&amp;M20,停留所!$B:$B&amp;停留所!$J:$J,0))</f>
        <v>40.696340999999997</v>
      </c>
      <c r="L20" s="44">
        <f t="array" ref="L20">INDEX(停留所!$E:$E,MATCH(J20&amp;M20,停留所!$B:$B&amp;停留所!$J:$J,0))</f>
        <v>141.161956</v>
      </c>
      <c r="M20" s="44" t="s">
        <v>4</v>
      </c>
      <c r="N20" s="44" t="str">
        <f t="array" ref="N20">INDEX(停留所!$D:$D,MATCH($J20&amp;$K20&amp;$L20,停留所!$B:$B&amp;停留所!$F:$F&amp;停留所!$E:$E,0))</f>
        <v>1</v>
      </c>
      <c r="O20" s="44" t="str">
        <f>IF(COUNTIFS(停留所!$B:$B,J20,停留所!$F:$F,K20,停留所!$E:$E,L20)&gt;0,"同じデータあり","なし")</f>
        <v>同じデータあり</v>
      </c>
      <c r="P20" s="99"/>
      <c r="Q20" s="45">
        <f t="array" ref="Q20">INDEX(停留所!$A:$A,MATCH($R20&amp;$S20&amp;$T20,停留所!$B:$B&amp;停留所!$F:$F&amp;停留所!$E:$E,0))</f>
        <v>1911</v>
      </c>
      <c r="R20" s="45" t="s">
        <v>159</v>
      </c>
      <c r="S20" s="45">
        <f t="array" ref="S20">INDEX(停留所!$F:$F,MATCH(R20&amp;U20,停留所!$B:$B&amp;停留所!$J:$J,0))</f>
        <v>40.659342000000002</v>
      </c>
      <c r="T20" s="45">
        <f t="array" ref="T20">INDEX(停留所!$E:$E,MATCH(R20&amp;U20,停留所!$B:$B&amp;停留所!$J:$J,0))</f>
        <v>141.19146599999999</v>
      </c>
      <c r="U20" s="45" t="s">
        <v>4</v>
      </c>
      <c r="V20" s="45" t="str">
        <f t="array" ref="V20">INDEX(停留所!$D:$D,MATCH($R20&amp;$S20&amp;$T20,停留所!$B:$B&amp;停留所!$F:$F&amp;停留所!$E:$E,0))</f>
        <v>1</v>
      </c>
      <c r="W20" s="45" t="str">
        <f>IF(COUNTIFS(停留所!$B:$B,R20,停留所!$F:$F,S20,停留所!$E:$E,T20)&gt;0,"同じデータあり","なし")</f>
        <v>同じデータあり</v>
      </c>
    </row>
    <row r="21" spans="1:23" x14ac:dyDescent="0.55000000000000004">
      <c r="A21" s="45">
        <f t="array" ref="A21">INDEX(停留所!$A:$A,MATCH($B21&amp;$C21&amp;$D21,停留所!$B:$B&amp;停留所!$F:$F&amp;停留所!$E:$E,0))</f>
        <v>1902</v>
      </c>
      <c r="B21" s="45" t="s">
        <v>158</v>
      </c>
      <c r="C21" s="45">
        <f t="array" ref="C21">INDEX(停留所!$F:$F,MATCH(B21&amp;E21,停留所!$B:$B&amp;停留所!$M:$M,0))</f>
        <v>40.673054</v>
      </c>
      <c r="D21" s="45">
        <f t="array" ref="D21">INDEX(停留所!$E:$E,MATCH(B21&amp;E21,停留所!$B:$B&amp;停留所!$M:$M,0))</f>
        <v>141.18024199999999</v>
      </c>
      <c r="E21" s="45" t="s">
        <v>1295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50">
        <f t="array" ref="I21">INDEX(停留所!$A:$A,MATCH($J21&amp;$K21&amp;$L21,停留所!$B:$B&amp;停留所!$F:$F&amp;停留所!$E:$E,0))</f>
        <v>2301</v>
      </c>
      <c r="J21" s="50" t="s">
        <v>1293</v>
      </c>
      <c r="K21" s="50">
        <f t="array" ref="K21">INDEX(停留所!$F:$F,MATCH(J21&amp;M21,停留所!$B:$B&amp;停留所!$J:$J,0))</f>
        <v>40.691614999999999</v>
      </c>
      <c r="L21" s="50">
        <f t="array" ref="L21">INDEX(停留所!$E:$E,MATCH(J21&amp;M21,停留所!$B:$B&amp;停留所!$J:$J,0))</f>
        <v>141.16041200000001</v>
      </c>
      <c r="M21" s="50" t="s">
        <v>296</v>
      </c>
      <c r="N21" s="50" t="str">
        <f t="array" ref="N21">INDEX(停留所!$D:$D,MATCH($J21&amp;$K21&amp;$L21,停留所!$B:$B&amp;停留所!$F:$F&amp;停留所!$E:$E,0))</f>
        <v>1</v>
      </c>
      <c r="O21" s="50" t="str">
        <f>IF(COUNTIFS(停留所!$B:$B,J21,停留所!$F:$F,K21,停留所!$E:$E,L21)&gt;0,"同じデータあり","なし")</f>
        <v>同じデータあり</v>
      </c>
      <c r="P21" s="100"/>
      <c r="Q21" s="45">
        <f t="array" ref="Q21">INDEX(停留所!$A:$A,MATCH($R21&amp;$S21&amp;$T21,停留所!$B:$B&amp;停留所!$F:$F&amp;停留所!$E:$E,0))</f>
        <v>1921</v>
      </c>
      <c r="R21" s="45" t="s">
        <v>160</v>
      </c>
      <c r="S21" s="45">
        <f t="array" ref="S21">INDEX(停留所!$F:$F,MATCH(R21&amp;U21,停留所!$B:$B&amp;停留所!$J:$J,0))</f>
        <v>40.654322000000001</v>
      </c>
      <c r="T21" s="45">
        <f t="array" ref="T21">INDEX(停留所!$E:$E,MATCH(R21&amp;U21,停留所!$B:$B&amp;停留所!$J:$J,0))</f>
        <v>141.19397699999999</v>
      </c>
      <c r="U21" s="45" t="s">
        <v>4</v>
      </c>
      <c r="V21" s="45" t="str">
        <f t="array" ref="V21">INDEX(停留所!$D:$D,MATCH($R21&amp;$S21&amp;$T21,停留所!$B:$B&amp;停留所!$F:$F&amp;停留所!$E:$E,0))</f>
        <v>1</v>
      </c>
      <c r="W21" s="45" t="str">
        <f>IF(COUNTIFS(停留所!$B:$B,R21,停留所!$F:$F,S21,停留所!$E:$E,T21)&gt;0,"同じデータあり","なし")</f>
        <v>同じデータあり</v>
      </c>
    </row>
    <row r="22" spans="1:23" x14ac:dyDescent="0.55000000000000004">
      <c r="A22" s="45">
        <f t="array" ref="A22">INDEX(停留所!$A:$A,MATCH($B22&amp;$C22&amp;$D22,停留所!$B:$B&amp;停留所!$F:$F&amp;停留所!$E:$E,0))</f>
        <v>1892</v>
      </c>
      <c r="B22" s="45" t="s">
        <v>157</v>
      </c>
      <c r="C22" s="45">
        <f t="array" ref="C22">INDEX(停留所!$F:$F,MATCH(B22&amp;E22,停留所!$B:$B&amp;停留所!$M:$M,0))</f>
        <v>40.676482999999998</v>
      </c>
      <c r="D22" s="45">
        <f t="array" ref="D22">INDEX(停留所!$E:$E,MATCH(B22&amp;E22,停留所!$B:$B&amp;停留所!$M:$M,0))</f>
        <v>141.17471</v>
      </c>
      <c r="E22" s="45" t="s">
        <v>1295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1881</v>
      </c>
      <c r="J22" s="45" t="s">
        <v>156</v>
      </c>
      <c r="K22" s="45">
        <f t="array" ref="K22">INDEX(停留所!$F:$F,MATCH(J22&amp;M22,停留所!$B:$B&amp;停留所!$J:$J,0))</f>
        <v>40.684480999999998</v>
      </c>
      <c r="L22" s="45">
        <f t="array" ref="L22">INDEX(停留所!$E:$E,MATCH(J22&amp;M22,停留所!$B:$B&amp;停留所!$J:$J,0))</f>
        <v>141.16528700000001</v>
      </c>
      <c r="M22" s="45" t="s">
        <v>4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Q22" s="45">
        <f t="array" ref="Q22">INDEX(停留所!$A:$A,MATCH($R22&amp;$S22&amp;$T22,停留所!$B:$B&amp;停留所!$F:$F&amp;停留所!$E:$E,0))</f>
        <v>1931</v>
      </c>
      <c r="R22" s="45" t="s">
        <v>161</v>
      </c>
      <c r="S22" s="45">
        <f t="array" ref="S22">INDEX(停留所!$F:$F,MATCH(R22&amp;U22,停留所!$B:$B&amp;停留所!$J:$J,0))</f>
        <v>40.646566</v>
      </c>
      <c r="T22" s="45">
        <f t="array" ref="T22">INDEX(停留所!$E:$E,MATCH(R22&amp;U22,停留所!$B:$B&amp;停留所!$J:$J,0))</f>
        <v>141.197866</v>
      </c>
      <c r="U22" s="45" t="s">
        <v>4</v>
      </c>
      <c r="V22" s="45" t="str">
        <f t="array" ref="V22">INDEX(停留所!$D:$D,MATCH($R22&amp;$S22&amp;$T22,停留所!$B:$B&amp;停留所!$F:$F&amp;停留所!$E:$E,0))</f>
        <v>1</v>
      </c>
      <c r="W22" s="45" t="str">
        <f>IF(COUNTIFS(停留所!$B:$B,R22,停留所!$F:$F,S22,停留所!$E:$E,T22)&gt;0,"同じデータあり","なし")</f>
        <v>同じデータあり</v>
      </c>
    </row>
    <row r="23" spans="1:23" x14ac:dyDescent="0.55000000000000004">
      <c r="A23" s="45">
        <f t="array" ref="A23">INDEX(停留所!$A:$A,MATCH($B23&amp;$C23&amp;$D23,停留所!$B:$B&amp;停留所!$F:$F&amp;停留所!$E:$E,0))</f>
        <v>1882</v>
      </c>
      <c r="B23" s="45" t="s">
        <v>156</v>
      </c>
      <c r="C23" s="45">
        <f t="array" ref="C23">INDEX(停留所!$F:$F,MATCH(B23&amp;E23,停留所!$B:$B&amp;停留所!$M:$M,0))</f>
        <v>40.685079000000002</v>
      </c>
      <c r="D23" s="45">
        <f t="array" ref="D23">INDEX(停留所!$E:$E,MATCH(B23&amp;E23,停留所!$B:$B&amp;停留所!$M:$M,0))</f>
        <v>141.16456500000001</v>
      </c>
      <c r="E23" s="45" t="s">
        <v>1295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1891</v>
      </c>
      <c r="J23" s="45" t="s">
        <v>157</v>
      </c>
      <c r="K23" s="45">
        <f t="array" ref="K23">INDEX(停留所!$F:$F,MATCH(J23&amp;M23,停留所!$B:$B&amp;停留所!$J:$J,0))</f>
        <v>40.675953999999997</v>
      </c>
      <c r="L23" s="45">
        <f t="array" ref="L23">INDEX(停留所!$E:$E,MATCH(J23&amp;M23,停留所!$B:$B&amp;停留所!$J:$J,0))</f>
        <v>141.17554200000001</v>
      </c>
      <c r="M23" s="45" t="s">
        <v>4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Q23" s="45">
        <f t="array" ref="Q23">INDEX(停留所!$A:$A,MATCH($R23&amp;$S23&amp;$T23,停留所!$B:$B&amp;停留所!$F:$F&amp;停留所!$E:$E,0))</f>
        <v>1941</v>
      </c>
      <c r="R23" s="45" t="s">
        <v>162</v>
      </c>
      <c r="S23" s="45">
        <f t="array" ref="S23">INDEX(停留所!$F:$F,MATCH($R23&amp;$U23,停留所!B:B&amp;停留所!J:J,0))</f>
        <v>40.642780999999999</v>
      </c>
      <c r="T23" s="45">
        <f t="array" ref="T23">INDEX(停留所!$E:$E,MATCH($R23&amp;$U23,停留所!B:B&amp;停留所!J:J,0))</f>
        <v>141.19963100000001</v>
      </c>
      <c r="U23" s="45" t="s">
        <v>4</v>
      </c>
      <c r="V23" s="45" t="str">
        <f t="array" ref="V23">INDEX(停留所!$D:$D,MATCH($R23&amp;$S23&amp;$T23,停留所!$B:$B&amp;停留所!$F:$F&amp;停留所!$E:$E,0))</f>
        <v>1</v>
      </c>
      <c r="W23" s="45" t="str">
        <f>IF(COUNTIFS(停留所!$B:$B,R23,停留所!$F:$F,S23,停留所!$E:$E,T23)&gt;0,"同じデータあり","なし")</f>
        <v>同じデータあり</v>
      </c>
    </row>
    <row r="24" spans="1:23" x14ac:dyDescent="0.55000000000000004">
      <c r="A24" s="52">
        <f t="array" ref="A24">INDEX(停留所!$A:$A,MATCH($B24&amp;$C24&amp;$D24,停留所!$B:$B&amp;停留所!$F:$F&amp;停留所!$E:$E,0))</f>
        <v>1872</v>
      </c>
      <c r="B24" s="52" t="s">
        <v>155</v>
      </c>
      <c r="C24" s="52">
        <f t="array" ref="C24">INDEX(停留所!$F:$F,MATCH(B24&amp;E24,停留所!$B:$B&amp;停留所!$M:$M,0))</f>
        <v>40.691434000000001</v>
      </c>
      <c r="D24" s="52">
        <f t="array" ref="D24">INDEX(停留所!$E:$E,MATCH(B24&amp;E24,停留所!$B:$B&amp;停留所!$M:$M,0))</f>
        <v>141.158839</v>
      </c>
      <c r="E24" s="52" t="s">
        <v>1295</v>
      </c>
      <c r="F24" s="52" t="str">
        <f t="array" ref="F24">INDEX(停留所!$D:$D,MATCH($B24&amp;$C24&amp;$D24,停留所!$B:$B&amp;停留所!$F:$F&amp;停留所!$E:$E,0))</f>
        <v>2</v>
      </c>
      <c r="G24" s="52" t="str">
        <f>IF(COUNTIFS(停留所!$B:$B,B24,停留所!$F:$F,C24,停留所!$E:$E,D24)&gt;0,"同じデータあり","なし")</f>
        <v>同じデータあり</v>
      </c>
      <c r="H24" s="96"/>
      <c r="I24" s="45">
        <f t="array" ref="I24">INDEX(停留所!$A:$A,MATCH($J24&amp;$K24&amp;$L24,停留所!$B:$B&amp;停留所!$F:$F&amp;停留所!$E:$E,0))</f>
        <v>1901</v>
      </c>
      <c r="J24" s="45" t="s">
        <v>158</v>
      </c>
      <c r="K24" s="45">
        <f t="array" ref="K24">INDEX(停留所!$F:$F,MATCH(J24&amp;M24,停留所!$B:$B&amp;停留所!$J:$J,0))</f>
        <v>40.673226999999997</v>
      </c>
      <c r="L24" s="45">
        <f t="array" ref="L24">INDEX(停留所!$E:$E,MATCH(J24&amp;M24,停留所!$B:$B&amp;停留所!$J:$J,0))</f>
        <v>141.18002999999999</v>
      </c>
      <c r="M24" s="45" t="s">
        <v>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Q24" s="45">
        <f t="array" ref="Q24">INDEX(停留所!$A:$A,MATCH($R24&amp;$S24&amp;$T24,停留所!$B:$B&amp;停留所!$F:$F&amp;停留所!$E:$E,0))</f>
        <v>1951</v>
      </c>
      <c r="R24" s="45" t="s">
        <v>163</v>
      </c>
      <c r="S24" s="45">
        <f t="array" ref="S24">INDEX(停留所!$F:$F,MATCH($R24&amp;$U24,停留所!B:B&amp;停留所!J:J,0))</f>
        <v>40.638252999999999</v>
      </c>
      <c r="T24" s="45">
        <f t="array" ref="T24">INDEX(停留所!$E:$E,MATCH($R24&amp;$U24,停留所!B:B&amp;停留所!J:J,0))</f>
        <v>141.201641</v>
      </c>
      <c r="U24" s="45" t="s">
        <v>4</v>
      </c>
      <c r="V24" s="45" t="str">
        <f t="array" ref="V24">INDEX(停留所!$D:$D,MATCH($R24&amp;$S24&amp;$T24,停留所!$B:$B&amp;停留所!$F:$F&amp;停留所!$E:$E,0))</f>
        <v>1</v>
      </c>
      <c r="W24" s="45" t="str">
        <f>IF(COUNTIFS(停留所!$B:$B,R24,停留所!$F:$F,S24,停留所!$E:$E,T24)&gt;0,"同じデータあり","なし")</f>
        <v>同じデータあり</v>
      </c>
    </row>
    <row r="25" spans="1:23" x14ac:dyDescent="0.55000000000000004">
      <c r="A25" s="51">
        <f t="array" ref="A25">INDEX(停留所!$A:$A,MATCH($B25&amp;$C25&amp;$D25,停留所!$B:$B&amp;停留所!$F:$F&amp;停留所!$E:$E,0))</f>
        <v>1862</v>
      </c>
      <c r="B25" s="51" t="s">
        <v>154</v>
      </c>
      <c r="C25" s="51">
        <f t="array" ref="C25">INDEX(停留所!$F:$F,MATCH(B25&amp;E25,停留所!$B:$B&amp;停留所!$M:$M,0))</f>
        <v>40.693551999999997</v>
      </c>
      <c r="D25" s="51">
        <f t="array" ref="D25">INDEX(停留所!$E:$E,MATCH(B25&amp;E25,停留所!$B:$B&amp;停留所!$M:$M,0))</f>
        <v>141.15760900000001</v>
      </c>
      <c r="E25" s="51" t="s">
        <v>1295</v>
      </c>
      <c r="F25" s="51" t="str">
        <f t="array" ref="F25">INDEX(停留所!$D:$D,MATCH($B25&amp;$C25&amp;$D25,停留所!$B:$B&amp;停留所!$F:$F&amp;停留所!$E:$E,0))</f>
        <v>2</v>
      </c>
      <c r="G25" s="51" t="str">
        <f>IF(COUNTIFS(停留所!$B:$B,B25,停留所!$F:$F,C25,停留所!$E:$E,D25)&gt;0,"同じデータあり","なし")</f>
        <v>同じデータあり</v>
      </c>
      <c r="H25" s="97"/>
      <c r="I25" s="45">
        <f t="array" ref="I25">INDEX(停留所!$A:$A,MATCH($J25&amp;$K25&amp;$L25,停留所!$B:$B&amp;停留所!$F:$F&amp;停留所!$E:$E,0))</f>
        <v>1911</v>
      </c>
      <c r="J25" s="45" t="s">
        <v>159</v>
      </c>
      <c r="K25" s="45">
        <f t="array" ref="K25">INDEX(停留所!$F:$F,MATCH(J25&amp;M25,停留所!$B:$B&amp;停留所!$J:$J,0))</f>
        <v>40.659342000000002</v>
      </c>
      <c r="L25" s="45">
        <f t="array" ref="L25">INDEX(停留所!$E:$E,MATCH(J25&amp;M25,停留所!$B:$B&amp;停留所!$J:$J,0))</f>
        <v>141.19146599999999</v>
      </c>
      <c r="M25" s="45" t="s">
        <v>4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Q25" s="45">
        <f t="array" ref="Q25">INDEX(停留所!$A:$A,MATCH($R25&amp;$S25&amp;$T25,停留所!$B:$B&amp;停留所!$F:$F&amp;停留所!$E:$E,0))</f>
        <v>1961</v>
      </c>
      <c r="R25" s="45" t="s">
        <v>164</v>
      </c>
      <c r="S25" s="45">
        <f t="array" ref="S25">INDEX(停留所!$F:$F,MATCH($R25&amp;$U25,停留所!B:B&amp;停留所!J:J,0))</f>
        <v>40.635554999999997</v>
      </c>
      <c r="T25" s="45">
        <f t="array" ref="T25">INDEX(停留所!$E:$E,MATCH($R25&amp;$U25,停留所!B:B&amp;停留所!J:J,0))</f>
        <v>141.202742</v>
      </c>
      <c r="U25" s="45" t="s">
        <v>4</v>
      </c>
      <c r="V25" s="45" t="str">
        <f t="array" ref="V25">INDEX(停留所!$D:$D,MATCH($R25&amp;$S25&amp;$T25,停留所!$B:$B&amp;停留所!$F:$F&amp;停留所!$E:$E,0))</f>
        <v>1</v>
      </c>
      <c r="W25" s="45" t="str">
        <f>IF(COUNTIFS(停留所!$B:$B,R25,停留所!$F:$F,S25,停留所!$E:$E,T25)&gt;0,"同じデータあり","なし")</f>
        <v>同じデータあり</v>
      </c>
    </row>
    <row r="26" spans="1:23" x14ac:dyDescent="0.55000000000000004">
      <c r="A26" s="44">
        <f t="array" ref="A26">INDEX(停留所!$A:$A,MATCH($B26&amp;$C26&amp;$D26,停留所!$B:$B&amp;停留所!$F:$F&amp;停留所!$E:$E,0))</f>
        <v>2302</v>
      </c>
      <c r="B26" s="53" t="s">
        <v>1293</v>
      </c>
      <c r="C26" s="53">
        <f t="array" ref="C26">INDEX(停留所!$F:$F,MATCH(B26&amp;E26,停留所!$B:$B&amp;停留所!$M:$M,0))</f>
        <v>40.692247000000002</v>
      </c>
      <c r="D26" s="53">
        <f t="array" ref="D26">INDEX(停留所!$E:$E,MATCH(B26&amp;E26,停留所!$B:$B&amp;停留所!$M:$M,0))</f>
        <v>141.16055</v>
      </c>
      <c r="E26" s="53" t="s">
        <v>1295</v>
      </c>
      <c r="F26" s="53" t="str">
        <f t="array" ref="F26">INDEX(停留所!$D:$D,MATCH($B26&amp;$C26&amp;$D26,停留所!$B:$B&amp;停留所!$F:$F&amp;停留所!$E:$E,0))</f>
        <v>2</v>
      </c>
      <c r="G26" s="53" t="str">
        <f>IF(COUNTIFS(停留所!$B:$B,B26,停留所!$F:$F,C26,停留所!$E:$E,D26)&gt;0,"同じデータあり","なし")</f>
        <v>同じデータあり</v>
      </c>
      <c r="H26" s="98"/>
      <c r="I26" s="45">
        <f t="array" ref="I26">INDEX(停留所!$A:$A,MATCH($J26&amp;$K26&amp;$L26,停留所!$B:$B&amp;停留所!$F:$F&amp;停留所!$E:$E,0))</f>
        <v>1921</v>
      </c>
      <c r="J26" s="45" t="s">
        <v>160</v>
      </c>
      <c r="K26" s="45">
        <f t="array" ref="K26">INDEX(停留所!$F:$F,MATCH(J26&amp;M26,停留所!$B:$B&amp;停留所!$J:$J,0))</f>
        <v>40.654322000000001</v>
      </c>
      <c r="L26" s="45">
        <f t="array" ref="L26">INDEX(停留所!$E:$E,MATCH(J26&amp;M26,停留所!$B:$B&amp;停留所!$J:$J,0))</f>
        <v>141.19397699999999</v>
      </c>
      <c r="M26" s="45" t="s">
        <v>4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Q26" s="45">
        <f t="array" ref="Q26">INDEX(停留所!$A:$A,MATCH($R26&amp;$S26&amp;$T26,停留所!$B:$B&amp;停留所!$F:$F&amp;停留所!$E:$E,0))</f>
        <v>1971</v>
      </c>
      <c r="R26" s="45" t="s">
        <v>165</v>
      </c>
      <c r="S26" s="45">
        <f t="array" ref="S26">INDEX(停留所!$F:$F,MATCH($R26&amp;$U26,停留所!B:B&amp;停留所!J:J,0))</f>
        <v>40.631081999999999</v>
      </c>
      <c r="T26" s="45">
        <f t="array" ref="T26">INDEX(停留所!$E:$E,MATCH($R26&amp;$U26,停留所!B:B&amp;停留所!J:J,0))</f>
        <v>141.204599</v>
      </c>
      <c r="U26" s="45" t="s">
        <v>4</v>
      </c>
      <c r="V26" s="45" t="str">
        <f t="array" ref="V26">INDEX(停留所!$D:$D,MATCH($R26&amp;$S26&amp;$T26,停留所!$B:$B&amp;停留所!$F:$F&amp;停留所!$E:$E,0))</f>
        <v>1</v>
      </c>
      <c r="W26" s="45" t="str">
        <f>IF(COUNTIFS(停留所!$B:$B,R26,停留所!$F:$F,S26,停留所!$E:$E,T26)&gt;0,"同じデータあり","なし")</f>
        <v>同じデータあり</v>
      </c>
    </row>
    <row r="27" spans="1:23" x14ac:dyDescent="0.55000000000000004">
      <c r="A27" s="44">
        <f t="array" ref="A27">INDEX(停留所!$A:$A,MATCH($B27&amp;$C27&amp;$D27,停留所!$B:$B&amp;停留所!$F:$F&amp;停留所!$E:$E,0))</f>
        <v>1812</v>
      </c>
      <c r="B27" s="44" t="s">
        <v>149</v>
      </c>
      <c r="C27" s="44">
        <f t="array" ref="C27">INDEX(停留所!$F:$F,MATCH(B27&amp;E27,停留所!$B:$B&amp;停留所!$M:$M,0))</f>
        <v>40.696227</v>
      </c>
      <c r="D27" s="44">
        <f t="array" ref="D27">INDEX(停留所!$E:$E,MATCH(B27&amp;E27,停留所!$B:$B&amp;停留所!$M:$M,0))</f>
        <v>141.16115500000001</v>
      </c>
      <c r="E27" s="44" t="s">
        <v>1295</v>
      </c>
      <c r="F27" s="44" t="str">
        <f t="array" ref="F27">INDEX(停留所!$D:$D,MATCH($B27&amp;$C27&amp;$D27,停留所!$B:$B&amp;停留所!$F:$F&amp;停留所!$E:$E,0))</f>
        <v>2</v>
      </c>
      <c r="G27" s="44" t="str">
        <f>IF(COUNTIFS(停留所!$B:$B,B27,停留所!$F:$F,C27,停留所!$E:$E,D27)&gt;0,"同じデータあり","なし")</f>
        <v>同じデータあり</v>
      </c>
      <c r="H27" s="99"/>
      <c r="I27" s="45">
        <f t="array" ref="I27">INDEX(停留所!$A:$A,MATCH($J27&amp;$K27&amp;$L27,停留所!$B:$B&amp;停留所!$F:$F&amp;停留所!$E:$E,0))</f>
        <v>1931</v>
      </c>
      <c r="J27" s="45" t="s">
        <v>161</v>
      </c>
      <c r="K27" s="45">
        <f t="array" ref="K27">INDEX(停留所!$F:$F,MATCH(J27&amp;M27,停留所!$B:$B&amp;停留所!$J:$J,0))</f>
        <v>40.646566</v>
      </c>
      <c r="L27" s="45">
        <f t="array" ref="L27">INDEX(停留所!$E:$E,MATCH(J27&amp;M27,停留所!$B:$B&amp;停留所!$J:$J,0))</f>
        <v>141.197866</v>
      </c>
      <c r="M27" s="45" t="s">
        <v>4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Q27" s="45">
        <f t="array" ref="Q27">INDEX(停留所!$A:$A,MATCH($R27&amp;$S27&amp;$T27,停留所!$B:$B&amp;停留所!$F:$F&amp;停留所!$E:$E,0))</f>
        <v>1981</v>
      </c>
      <c r="R27" s="45" t="s">
        <v>166</v>
      </c>
      <c r="S27" s="45">
        <f t="array" ref="S27">INDEX(停留所!$F:$F,MATCH($R27&amp;$U27,停留所!B:B&amp;停留所!J:J,0))</f>
        <v>40.625391999999998</v>
      </c>
      <c r="T27" s="45">
        <f t="array" ref="T27">INDEX(停留所!$E:$E,MATCH($R27&amp;$U27,停留所!B:B&amp;停留所!J:J,0))</f>
        <v>141.20704900000001</v>
      </c>
      <c r="U27" s="45" t="s">
        <v>4</v>
      </c>
      <c r="V27" s="45" t="str">
        <f t="array" ref="V27">INDEX(停留所!$D:$D,MATCH($R27&amp;$S27&amp;$T27,停留所!$B:$B&amp;停留所!$F:$F&amp;停留所!$E:$E,0))</f>
        <v>1</v>
      </c>
      <c r="W27" s="45" t="str">
        <f>IF(COUNTIFS(停留所!$B:$B,R27,停留所!$F:$F,S27,停留所!$E:$E,T27)&gt;0,"同じデータあり","なし")</f>
        <v>同じデータあり</v>
      </c>
    </row>
    <row r="28" spans="1:23" x14ac:dyDescent="0.55000000000000004">
      <c r="A28" s="50">
        <f t="array" ref="A28">INDEX(停留所!$A:$A,MATCH($B28&amp;$C28&amp;$D28,停留所!$B:$B&amp;停留所!$F:$F&amp;停留所!$E:$E,0))</f>
        <v>3382</v>
      </c>
      <c r="B28" s="50" t="s">
        <v>1294</v>
      </c>
      <c r="C28" s="50">
        <f t="array" ref="C28">INDEX(停留所!$F:$F,MATCH(B28&amp;E28,停留所!$B:$B&amp;停留所!$M:$M,0))</f>
        <v>40.695723000000001</v>
      </c>
      <c r="D28" s="50">
        <f t="array" ref="D28">INDEX(停留所!$E:$E,MATCH(B28&amp;E28,停留所!$B:$B&amp;停留所!$M:$M,0))</f>
        <v>141.15789799999999</v>
      </c>
      <c r="E28" s="50" t="s">
        <v>1295</v>
      </c>
      <c r="F28" s="50" t="str">
        <f t="array" ref="F28">INDEX(停留所!$D:$D,MATCH($B28&amp;$C28&amp;$D28,停留所!$B:$B&amp;停留所!$F:$F&amp;停留所!$E:$E,0))</f>
        <v>2</v>
      </c>
      <c r="G28" s="50" t="str">
        <f>IF(COUNTIFS(停留所!$B:$B,B28,停留所!$F:$F,C28,停留所!$E:$E,D28)&gt;0,"同じデータあり","なし")</f>
        <v>同じデータあり</v>
      </c>
      <c r="H28" s="100"/>
      <c r="I28" s="45">
        <f t="array" ref="I28">INDEX(停留所!$A:$A,MATCH($J28&amp;$K28&amp;$L28,停留所!$B:$B&amp;停留所!$F:$F&amp;停留所!$E:$E,0))</f>
        <v>1941</v>
      </c>
      <c r="J28" s="45" t="s">
        <v>162</v>
      </c>
      <c r="K28" s="45">
        <f t="array" ref="K28">INDEX(停留所!$F:$F,MATCH(J28&amp;M28,停留所!$B:$B&amp;停留所!$J:$J,0))</f>
        <v>40.642780999999999</v>
      </c>
      <c r="L28" s="45">
        <f t="array" ref="L28">INDEX(停留所!$E:$E,MATCH(J28&amp;M28,停留所!$B:$B&amp;停留所!$J:$J,0))</f>
        <v>141.19963100000001</v>
      </c>
      <c r="M28" s="45" t="s">
        <v>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Q28" s="45">
        <f t="array" ref="Q28">INDEX(停留所!$A:$A,MATCH($R28&amp;$S28&amp;$T28,停留所!$B:$B&amp;停留所!$F:$F&amp;停留所!$E:$E,0))</f>
        <v>11</v>
      </c>
      <c r="R28" s="45" t="s">
        <v>1270</v>
      </c>
      <c r="S28" s="45">
        <f t="array" ref="S28">INDEX(停留所!$F:$F,MATCH($R28&amp;$U28,停留所!B:B&amp;停留所!J:J,0))</f>
        <v>40.622204000000004</v>
      </c>
      <c r="T28" s="45">
        <f t="array" ref="T28">INDEX(停留所!$E:$E,MATCH($R28&amp;$U28,停留所!B:B&amp;停留所!J:J,0))</f>
        <v>141.21071900000001</v>
      </c>
      <c r="U28" s="45" t="s">
        <v>4</v>
      </c>
      <c r="V28" s="45" t="str">
        <f t="array" ref="V28">INDEX(停留所!$D:$D,MATCH($R28&amp;$S28&amp;$T28,停留所!$B:$B&amp;停留所!$F:$F&amp;停留所!$E:$E,0))</f>
        <v>1</v>
      </c>
      <c r="W28" s="45" t="str">
        <f>IF(COUNTIFS(停留所!$B:$B,R28,停留所!$F:$F,S28,停留所!$E:$E,T28)&gt;0,"同じデータあり","なし")</f>
        <v>同じデータあり</v>
      </c>
    </row>
    <row r="29" spans="1:23" x14ac:dyDescent="0.55000000000000004">
      <c r="A29" s="45">
        <f t="array" ref="A29">INDEX(停留所!$A:$A,MATCH($B29&amp;$C29&amp;$D29,停留所!$B:$B&amp;停留所!$F:$F&amp;停留所!$E:$E,0))</f>
        <v>1852</v>
      </c>
      <c r="B29" s="45" t="s">
        <v>153</v>
      </c>
      <c r="C29" s="45">
        <f t="array" ref="C29">INDEX(停留所!$F:$F,MATCH(B29&amp;E29,停留所!$B:$B&amp;停留所!$M:$M,0))</f>
        <v>40.695884</v>
      </c>
      <c r="D29" s="45">
        <f t="array" ref="D29">INDEX(停留所!$E:$E,MATCH(B29&amp;E29,停留所!$B:$B&amp;停留所!$M:$M,0))</f>
        <v>141.15452400000001</v>
      </c>
      <c r="E29" s="45" t="s">
        <v>1295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1951</v>
      </c>
      <c r="J29" s="45" t="s">
        <v>163</v>
      </c>
      <c r="K29" s="45">
        <f t="array" ref="K29">INDEX(停留所!$F:$F,MATCH(J29&amp;M29,停留所!$B:$B&amp;停留所!$J:$J,0))</f>
        <v>40.638252999999999</v>
      </c>
      <c r="L29" s="45">
        <f t="array" ref="L29">INDEX(停留所!$E:$E,MATCH(J29&amp;M29,停留所!$B:$B&amp;停留所!$J:$J,0))</f>
        <v>141.201641</v>
      </c>
      <c r="M29" s="45" t="s">
        <v>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R29" s="45" t="s">
        <v>1296</v>
      </c>
    </row>
    <row r="30" spans="1:23" x14ac:dyDescent="0.55000000000000004">
      <c r="A30" s="45">
        <f t="array" ref="A30">INDEX(停留所!$A:$A,MATCH($B30&amp;$C30&amp;$D30,停留所!$B:$B&amp;停留所!$F:$F&amp;停留所!$E:$E,0))</f>
        <v>1842</v>
      </c>
      <c r="B30" s="45" t="s">
        <v>152</v>
      </c>
      <c r="C30" s="45">
        <f t="array" ref="C30">INDEX(停留所!$F:$F,MATCH(B30&amp;E30,停留所!$B:$B&amp;停留所!$M:$M,0))</f>
        <v>40.697080999999997</v>
      </c>
      <c r="D30" s="45">
        <f t="array" ref="D30">INDEX(停留所!$E:$E,MATCH(B30&amp;E30,停留所!$B:$B&amp;停留所!$M:$M,0))</f>
        <v>141.15342999999999</v>
      </c>
      <c r="E30" s="45" t="s">
        <v>1295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1961</v>
      </c>
      <c r="J30" s="45" t="s">
        <v>164</v>
      </c>
      <c r="K30" s="45">
        <f t="array" ref="K30">INDEX(停留所!$F:$F,MATCH(J30&amp;M30,停留所!$B:$B&amp;停留所!$J:$J,0))</f>
        <v>40.635554999999997</v>
      </c>
      <c r="L30" s="45">
        <f t="array" ref="L30">INDEX(停留所!$E:$E,MATCH(J30&amp;M30,停留所!$B:$B&amp;停留所!$J:$J,0))</f>
        <v>141.202742</v>
      </c>
      <c r="M30" s="45" t="s">
        <v>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Q30" s="45">
        <f t="array" ref="Q30">INDEX(停留所!$A:$A,MATCH($R30&amp;$S30&amp;$T30,停留所!$B:$B&amp;停留所!$F:$F&amp;停留所!$E:$E,0))</f>
        <v>11</v>
      </c>
      <c r="R30" s="45" t="s">
        <v>1270</v>
      </c>
      <c r="S30" s="45">
        <f t="array" ref="S30">INDEX(停留所!$F:$F,MATCH(R30&amp;U30,停留所!$B:$B&amp;停留所!$J:$J,0))</f>
        <v>40.622204000000004</v>
      </c>
      <c r="T30" s="45">
        <f t="array" ref="T30">INDEX(停留所!$E:$E,MATCH(R30&amp;U30,停留所!$B:$B&amp;停留所!$J:$J,0))</f>
        <v>141.21071900000001</v>
      </c>
      <c r="U30" s="45" t="s">
        <v>4</v>
      </c>
      <c r="V30" s="45" t="str">
        <f t="array" ref="V30">INDEX(停留所!$D:$D,MATCH($R30&amp;$S30&amp;$T30,停留所!$B:$B&amp;停留所!$F:$F&amp;停留所!$E:$E,0))</f>
        <v>1</v>
      </c>
      <c r="W30" s="45" t="str">
        <f>IF(COUNTIFS(停留所!$B:$B,R30,停留所!$F:$F,S30,停留所!$E:$E,T30)&gt;0,"同じデータあり","なし")</f>
        <v>同じデータあり</v>
      </c>
    </row>
    <row r="31" spans="1:23" x14ac:dyDescent="0.55000000000000004">
      <c r="A31" s="45">
        <f t="array" ref="A31">INDEX(停留所!$A:$A,MATCH($B31&amp;$C31&amp;$D31,停留所!$B:$B&amp;停留所!$F:$F&amp;停留所!$E:$E,0))</f>
        <v>1832</v>
      </c>
      <c r="B31" s="45" t="s">
        <v>151</v>
      </c>
      <c r="C31" s="45">
        <f t="array" ref="C31">INDEX(停留所!$F:$F,MATCH(B31&amp;E31,停留所!$B:$B&amp;停留所!$M:$M,0))</f>
        <v>40.698498999999998</v>
      </c>
      <c r="D31" s="45">
        <f t="array" ref="D31">INDEX(停留所!$E:$E,MATCH(B31&amp;E31,停留所!$B:$B&amp;停留所!$M:$M,0))</f>
        <v>141.15565100000001</v>
      </c>
      <c r="E31" s="45" t="s">
        <v>1295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1971</v>
      </c>
      <c r="J31" s="45" t="s">
        <v>165</v>
      </c>
      <c r="K31" s="45">
        <f t="array" ref="K31">INDEX(停留所!$F:$F,MATCH(J31&amp;M31,停留所!$B:$B&amp;停留所!$J:$J,0))</f>
        <v>40.631081999999999</v>
      </c>
      <c r="L31" s="45">
        <f t="array" ref="L31">INDEX(停留所!$E:$E,MATCH(J31&amp;M31,停留所!$B:$B&amp;停留所!$J:$J,0))</f>
        <v>141.204599</v>
      </c>
      <c r="M31" s="45" t="s">
        <v>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Q31" s="45">
        <f t="array" ref="Q31">INDEX(停留所!$A:$A,MATCH($R31&amp;$S31&amp;$T31,停留所!$B:$B&amp;停留所!$F:$F&amp;停留所!$E:$E,0))</f>
        <v>21</v>
      </c>
      <c r="R31" s="45" t="s">
        <v>3</v>
      </c>
      <c r="S31" s="45">
        <f t="array" ref="S31">INDEX(停留所!$F:$F,MATCH(R31&amp;U31,停留所!$B:$B&amp;停留所!$J:$J,0))</f>
        <v>40.620359999999998</v>
      </c>
      <c r="T31" s="45">
        <f t="array" ref="T31">INDEX(停留所!$E:$E,MATCH(R31&amp;U31,停留所!$B:$B&amp;停留所!$J:$J,0))</f>
        <v>141.20932099999999</v>
      </c>
      <c r="U31" s="45" t="s">
        <v>4</v>
      </c>
      <c r="V31" s="45" t="str">
        <f t="array" ref="V31">INDEX(停留所!$D:$D,MATCH($R31&amp;$S31&amp;$T31,停留所!$B:$B&amp;停留所!$F:$F&amp;停留所!$E:$E,0))</f>
        <v>1</v>
      </c>
      <c r="W31" s="45" t="str">
        <f>IF(COUNTIFS(停留所!$B:$B,R31,停留所!$F:$F,S31,停留所!$E:$E,T31)&gt;0,"同じデータあり","なし")</f>
        <v>同じデータあり</v>
      </c>
    </row>
    <row r="32" spans="1:23" x14ac:dyDescent="0.55000000000000004">
      <c r="A32" s="45">
        <f t="array" ref="A32">INDEX(停留所!$A:$A,MATCH($B32&amp;$C32&amp;$D32,停留所!$B:$B&amp;停留所!$F:$F&amp;停留所!$E:$E,0))</f>
        <v>1822</v>
      </c>
      <c r="B32" s="45" t="s">
        <v>150</v>
      </c>
      <c r="C32" s="45">
        <f t="array" ref="C32">INDEX(停留所!$F:$F,MATCH(B32&amp;E32,停留所!$B:$B&amp;停留所!$M:$M,0))</f>
        <v>40.698141</v>
      </c>
      <c r="D32" s="45">
        <f t="array" ref="D32">INDEX(停留所!$E:$E,MATCH(B32&amp;E32,停留所!$B:$B&amp;停留所!$M:$M,0))</f>
        <v>141.15790899999999</v>
      </c>
      <c r="E32" s="45" t="s">
        <v>1295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1981</v>
      </c>
      <c r="J32" s="45" t="s">
        <v>166</v>
      </c>
      <c r="K32" s="45">
        <f t="array" ref="K32">INDEX(停留所!$F:$F,MATCH(J32&amp;M32,停留所!$B:$B&amp;停留所!$J:$J,0))</f>
        <v>40.625391999999998</v>
      </c>
      <c r="L32" s="45">
        <f t="array" ref="L32">INDEX(停留所!$E:$E,MATCH(J32&amp;M32,停留所!$B:$B&amp;停留所!$J:$J,0))</f>
        <v>141.20704900000001</v>
      </c>
      <c r="M32" s="45" t="s">
        <v>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Q32" s="45">
        <f t="array" ref="Q32">INDEX(停留所!$A:$A,MATCH($R32&amp;$S32&amp;$T32,停留所!$B:$B&amp;停留所!$F:$F&amp;停留所!$E:$E,0))</f>
        <v>31</v>
      </c>
      <c r="R32" s="45" t="s">
        <v>5</v>
      </c>
      <c r="S32" s="45">
        <f t="array" ref="S32">INDEX(停留所!$F:$F,MATCH(R32&amp;U32,停留所!$B:$B&amp;停留所!$J:$J,0))</f>
        <v>40.618156999999997</v>
      </c>
      <c r="T32" s="45">
        <f t="array" ref="T32">INDEX(停留所!$E:$E,MATCH(R32&amp;U32,停留所!$B:$B&amp;停留所!$J:$J,0))</f>
        <v>141.21095600000001</v>
      </c>
      <c r="U32" s="45" t="s">
        <v>4</v>
      </c>
      <c r="V32" s="45" t="str">
        <f t="array" ref="V32">INDEX(停留所!$D:$D,MATCH($R32&amp;$S32&amp;$T32,停留所!$B:$B&amp;停留所!$F:$F&amp;停留所!$E:$E,0))</f>
        <v>1</v>
      </c>
      <c r="W32" s="45" t="str">
        <f>IF(COUNTIFS(停留所!$B:$B,R32,停留所!$F:$F,S32,停留所!$E:$E,T32)&gt;0,"同じデータあり","なし")</f>
        <v>同じデータあり</v>
      </c>
    </row>
    <row r="33" spans="1:24" x14ac:dyDescent="0.55000000000000004">
      <c r="A33" s="45">
        <f t="array" ref="A33">INDEX(停留所!$A:$A,MATCH($B33&amp;$C33&amp;$D33,停留所!$B:$B&amp;停留所!$F:$F&amp;停留所!$E:$E,0))</f>
        <v>1812</v>
      </c>
      <c r="B33" s="45" t="s">
        <v>149</v>
      </c>
      <c r="C33" s="45">
        <f t="array" ref="C33">INDEX(停留所!$F:$F,MATCH(B33&amp;E33,停留所!$B:$B&amp;停留所!$M:$M,0))</f>
        <v>40.696227</v>
      </c>
      <c r="D33" s="45">
        <f t="array" ref="D33">INDEX(停留所!$E:$E,MATCH(B33&amp;E33,停留所!$B:$B&amp;停留所!$M:$M,0))</f>
        <v>141.16115500000001</v>
      </c>
      <c r="E33" s="45" t="s">
        <v>1295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11</v>
      </c>
      <c r="J33" s="45" t="s">
        <v>1270</v>
      </c>
      <c r="K33" s="45">
        <f t="array" ref="K33">INDEX(停留所!$F:$F,MATCH(J33&amp;M33,停留所!$B:$B&amp;停留所!$J:$J,0))</f>
        <v>40.622204000000004</v>
      </c>
      <c r="L33" s="45">
        <f t="array" ref="L33">INDEX(停留所!$E:$E,MATCH(J33&amp;M33,停留所!$B:$B&amp;停留所!$J:$J,0))</f>
        <v>141.21071900000001</v>
      </c>
      <c r="M33" s="45" t="s">
        <v>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Q33" s="45">
        <f t="array" ref="Q33">INDEX(停留所!$A:$A,MATCH($R33&amp;$S33&amp;$T33,停留所!$B:$B&amp;停留所!$F:$F&amp;停留所!$E:$E,0))</f>
        <v>41</v>
      </c>
      <c r="R33" s="45" t="s">
        <v>6</v>
      </c>
      <c r="S33" s="45">
        <f t="array" ref="S33">INDEX(停留所!$F:$F,MATCH(R33&amp;U33,停留所!$B:$B&amp;停留所!$J:$J,0))</f>
        <v>40.616163</v>
      </c>
      <c r="T33" s="45">
        <f t="array" ref="T33">INDEX(停留所!$E:$E,MATCH(R33&amp;U33,停留所!$B:$B&amp;停留所!$J:$J,0))</f>
        <v>141.21253899999999</v>
      </c>
      <c r="U33" s="45" t="s">
        <v>4</v>
      </c>
      <c r="V33" s="45" t="str">
        <f t="array" ref="V33">INDEX(停留所!$D:$D,MATCH($R33&amp;$S33&amp;$T33,停留所!$B:$B&amp;停留所!$F:$F&amp;停留所!$E:$E,0))</f>
        <v>1</v>
      </c>
      <c r="W33" s="45" t="str">
        <f>IF(COUNTIFS(停留所!$B:$B,R33,停留所!$F:$F,S33,停留所!$E:$E,T33)&gt;0,"同じデータあり","なし")</f>
        <v>同じデータあり</v>
      </c>
    </row>
    <row r="34" spans="1:24" x14ac:dyDescent="0.55000000000000004">
      <c r="A34" s="45">
        <f t="array" ref="A34">INDEX(停留所!$A:$A,MATCH($B34&amp;$C34&amp;$D34,停留所!$B:$B&amp;停留所!$F:$F&amp;停留所!$E:$E,0))</f>
        <v>1802</v>
      </c>
      <c r="B34" s="45" t="s">
        <v>148</v>
      </c>
      <c r="C34" s="45">
        <f t="array" ref="C34">INDEX(停留所!$F:$F,MATCH(B34&amp;E34,停留所!$B:$B&amp;停留所!$M:$M,0))</f>
        <v>40.700738000000001</v>
      </c>
      <c r="D34" s="45">
        <f t="array" ref="D34">INDEX(停留所!$E:$E,MATCH(B34&amp;E34,停留所!$B:$B&amp;停留所!$M:$M,0))</f>
        <v>141.15908099999999</v>
      </c>
      <c r="E34" s="45" t="s">
        <v>1295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J34" s="45" t="s">
        <v>1296</v>
      </c>
      <c r="Q34" s="45">
        <f t="array" ref="Q34">INDEX(停留所!$A:$A,MATCH($R34&amp;$S34&amp;$T34,停留所!$B:$B&amp;停留所!$F:$F&amp;停留所!$E:$E,0))</f>
        <v>51</v>
      </c>
      <c r="R34" s="45" t="s">
        <v>7</v>
      </c>
      <c r="S34" s="45">
        <f t="array" ref="S34">INDEX(停留所!$F:$F,MATCH(R34&amp;U34,停留所!$B:$B&amp;停留所!$J:$J,0))</f>
        <v>40.613311000000003</v>
      </c>
      <c r="T34" s="45">
        <f t="array" ref="T34">INDEX(停留所!$E:$E,MATCH(R34&amp;U34,停留所!$B:$B&amp;停留所!$J:$J,0))</f>
        <v>141.21475599999999</v>
      </c>
      <c r="U34" s="45" t="s">
        <v>4</v>
      </c>
      <c r="V34" s="45" t="str">
        <f t="array" ref="V34">INDEX(停留所!$D:$D,MATCH($R34&amp;$S34&amp;$T34,停留所!$B:$B&amp;停留所!$F:$F&amp;停留所!$E:$E,0))</f>
        <v>1</v>
      </c>
      <c r="W34" s="45" t="str">
        <f>IF(COUNTIFS(停留所!$B:$B,R34,停留所!$F:$F,S34,停留所!$E:$E,T34)&gt;0,"同じデータあり","なし")</f>
        <v>同じデータあり</v>
      </c>
    </row>
    <row r="35" spans="1:24" x14ac:dyDescent="0.55000000000000004">
      <c r="A35" s="45">
        <f t="array" ref="A35">INDEX(停留所!$A:$A,MATCH($B35&amp;$C35&amp;$D35,停留所!$B:$B&amp;停留所!$F:$F&amp;停留所!$E:$E,0))</f>
        <v>1792</v>
      </c>
      <c r="B35" s="45" t="s">
        <v>147</v>
      </c>
      <c r="C35" s="45">
        <f t="array" ref="C35">INDEX(停留所!$F:$F,MATCH(B35&amp;E35,停留所!$B:$B&amp;停留所!$M:$M,0))</f>
        <v>40.706180000000003</v>
      </c>
      <c r="D35" s="45">
        <f t="array" ref="D35">INDEX(停留所!$E:$E,MATCH(B35&amp;E35,停留所!$B:$B&amp;停留所!$M:$M,0))</f>
        <v>141.15700200000001</v>
      </c>
      <c r="E35" s="45" t="s">
        <v>1295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11</v>
      </c>
      <c r="J35" s="45" t="s">
        <v>1270</v>
      </c>
      <c r="K35" s="45">
        <f t="array" ref="K35">INDEX(停留所!$F:$F,MATCH(J35&amp;M35,停留所!$B:$B&amp;停留所!$J:$J,0))</f>
        <v>40.622204000000004</v>
      </c>
      <c r="L35" s="45">
        <f t="array" ref="L35">INDEX(停留所!$E:$E,MATCH(J35&amp;M35,停留所!$B:$B&amp;停留所!$J:$J,0))</f>
        <v>141.21071900000001</v>
      </c>
      <c r="M35" s="45" t="s">
        <v>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Q35" s="45">
        <f t="array" ref="Q35">INDEX(停留所!$A:$A,MATCH($R35&amp;$S35&amp;$T35,停留所!$B:$B&amp;停留所!$F:$F&amp;停留所!$E:$E,0))</f>
        <v>61</v>
      </c>
      <c r="R35" s="45" t="s">
        <v>8</v>
      </c>
      <c r="S35" s="45">
        <f t="array" ref="S35">INDEX(停留所!$F:$F,MATCH(R35&amp;U35,停留所!$B:$B&amp;停留所!$J:$J,0))</f>
        <v>40.612495000000003</v>
      </c>
      <c r="T35" s="45">
        <f t="array" ref="T35">INDEX(停留所!$E:$E,MATCH(R35&amp;U35,停留所!$B:$B&amp;停留所!$J:$J,0))</f>
        <v>141.21539899999999</v>
      </c>
      <c r="U35" s="45" t="s">
        <v>4</v>
      </c>
      <c r="V35" s="45" t="str">
        <f t="array" ref="V35">INDEX(停留所!$D:$D,MATCH($R35&amp;$S35&amp;$T35,停留所!$B:$B&amp;停留所!$F:$F&amp;停留所!$E:$E,0))</f>
        <v>1</v>
      </c>
      <c r="W35" s="45" t="str">
        <f>IF(COUNTIFS(停留所!$B:$B,R35,停留所!$F:$F,S35,停留所!$E:$E,T35)&gt;0,"同じデータあり","なし")</f>
        <v>同じデータあり</v>
      </c>
    </row>
    <row r="36" spans="1:24" x14ac:dyDescent="0.55000000000000004">
      <c r="A36" s="45">
        <f t="array" ref="A36">INDEX(停留所!$A:$A,MATCH($B36&amp;$C36&amp;$D36,停留所!$B:$B&amp;停留所!$F:$F&amp;停留所!$E:$E,0))</f>
        <v>1782</v>
      </c>
      <c r="B36" s="45" t="s">
        <v>146</v>
      </c>
      <c r="C36" s="45">
        <f t="array" ref="C36">INDEX(停留所!$F:$F,MATCH(B36&amp;E36,停留所!$B:$B&amp;停留所!$M:$M,0))</f>
        <v>40.710281999999999</v>
      </c>
      <c r="D36" s="45">
        <f t="array" ref="D36">INDEX(停留所!$E:$E,MATCH(B36&amp;E36,停留所!$B:$B&amp;停留所!$M:$M,0))</f>
        <v>141.157049</v>
      </c>
      <c r="E36" s="45" t="s">
        <v>1295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21</v>
      </c>
      <c r="J36" s="45" t="s">
        <v>3</v>
      </c>
      <c r="K36" s="45">
        <f t="array" ref="K36">INDEX(停留所!$F:$F,MATCH(J36&amp;M36,停留所!$B:$B&amp;停留所!$J:$J,0))</f>
        <v>40.620359999999998</v>
      </c>
      <c r="L36" s="45">
        <f t="array" ref="L36">INDEX(停留所!$E:$E,MATCH(J36&amp;M36,停留所!$B:$B&amp;停留所!$J:$J,0))</f>
        <v>141.20932099999999</v>
      </c>
      <c r="M36" s="45" t="s">
        <v>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Q36" s="45">
        <f t="array" ref="Q36">INDEX(停留所!$A:$A,MATCH($R36&amp;$S36&amp;$T36,停留所!$B:$B&amp;停留所!$F:$F&amp;停留所!$E:$E,0))</f>
        <v>71</v>
      </c>
      <c r="R36" s="45" t="s">
        <v>9</v>
      </c>
      <c r="S36" s="45">
        <f t="array" ref="S36">INDEX(停留所!$F:$F,MATCH($R36&amp;$U36,停留所!B:B&amp;停留所!J:J,0))</f>
        <v>40.610562999999999</v>
      </c>
      <c r="T36" s="45">
        <f t="array" ref="T36">INDEX(停留所!$E:$E,MATCH($R36&amp;$U36,停留所!B:B&amp;停留所!J:J,0))</f>
        <v>141.21688800000001</v>
      </c>
      <c r="U36" s="45" t="s">
        <v>4</v>
      </c>
      <c r="V36" s="45" t="str">
        <f t="array" ref="V36">INDEX(停留所!$D:$D,MATCH($R36&amp;$S36&amp;$T36,停留所!$B:$B&amp;停留所!$F:$F&amp;停留所!$E:$E,0))</f>
        <v>1</v>
      </c>
      <c r="W36" s="45" t="str">
        <f>IF(COUNTIFS(停留所!$B:$B,R36,停留所!$F:$F,S36,停留所!$E:$E,T36)&gt;0,"同じデータあり","なし")</f>
        <v>同じデータあり</v>
      </c>
    </row>
    <row r="37" spans="1:24" x14ac:dyDescent="0.55000000000000004">
      <c r="A37" s="45">
        <f t="array" ref="A37">INDEX(停留所!$A:$A,MATCH($B37&amp;$C37&amp;$D37,停留所!$B:$B&amp;停留所!$F:$F&amp;停留所!$E:$E,0))</f>
        <v>2921</v>
      </c>
      <c r="B37" s="45" t="s">
        <v>243</v>
      </c>
      <c r="C37" s="45">
        <f t="array" ref="C37">INDEX(停留所!$F:$F,MATCH(B37&amp;E37,停留所!$B:$B&amp;停留所!$G:$G,0))</f>
        <v>40.712086999999997</v>
      </c>
      <c r="D37" s="45">
        <f t="array" ref="D37">INDEX(停留所!$E:$E,MATCH(B37&amp;E37,停留所!$B:$B&amp;停留所!$G:$G,0))</f>
        <v>141.152491</v>
      </c>
      <c r="E37" s="12" t="s">
        <v>1206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31</v>
      </c>
      <c r="J37" s="45" t="s">
        <v>5</v>
      </c>
      <c r="K37" s="45">
        <f t="array" ref="K37">INDEX(停留所!$F:$F,MATCH(J37&amp;M37,停留所!$B:$B&amp;停留所!$J:$J,0))</f>
        <v>40.618156999999997</v>
      </c>
      <c r="L37" s="45">
        <f t="array" ref="L37">INDEX(停留所!$E:$E,MATCH(J37&amp;M37,停留所!$B:$B&amp;停留所!$J:$J,0))</f>
        <v>141.21095600000001</v>
      </c>
      <c r="M37" s="45" t="s">
        <v>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Q37" s="45">
        <f t="array" ref="Q37">INDEX(停留所!$A:$A,MATCH($R37&amp;$S37&amp;$T37,停留所!$B:$B&amp;停留所!$F:$F&amp;停留所!$E:$E,0))</f>
        <v>1202</v>
      </c>
      <c r="R37" s="45" t="s">
        <v>94</v>
      </c>
      <c r="S37" s="45">
        <f t="array" ref="S37">INDEX(停留所!$F:$F,MATCH($R37&amp;$U37,停留所!B:B&amp;停留所!J:J,0))</f>
        <v>40.608105000000002</v>
      </c>
      <c r="T37" s="45">
        <f t="array" ref="T37">INDEX(停留所!$E:$E,MATCH($R37&amp;$U37,停留所!B:B&amp;停留所!J:J,0))</f>
        <v>141.21882099999999</v>
      </c>
      <c r="U37" s="45" t="s">
        <v>4</v>
      </c>
      <c r="V37" s="45" t="str">
        <f t="array" ref="V37">INDEX(停留所!$D:$D,MATCH($R37&amp;$S37&amp;$T37,停留所!$B:$B&amp;停留所!$F:$F&amp;停留所!$E:$E,0))</f>
        <v>2</v>
      </c>
      <c r="W37" s="45" t="str">
        <f>IF(COUNTIFS(停留所!$B:$B,R37,停留所!$F:$F,S37,停留所!$E:$E,T37)&gt;0,"同じデータあり","なし")</f>
        <v>同じデータあり</v>
      </c>
    </row>
    <row r="38" spans="1:24" x14ac:dyDescent="0.55000000000000004">
      <c r="A38" s="45">
        <f t="array" ref="A38">INDEX(停留所!$A:$A,MATCH($B38&amp;$C38&amp;$D38,停留所!$B:$B&amp;停留所!$F:$F&amp;停留所!$E:$E,0))</f>
        <v>2931</v>
      </c>
      <c r="B38" s="45" t="s">
        <v>244</v>
      </c>
      <c r="C38" s="45">
        <f t="array" ref="C38">INDEX(停留所!$F:$F,MATCH(B38&amp;E38,停留所!$B:$B&amp;停留所!$G:$G,0))</f>
        <v>40.711053999999997</v>
      </c>
      <c r="D38" s="45">
        <f t="array" ref="D38">INDEX(停留所!$E:$E,MATCH(B38&amp;E38,停留所!$B:$B&amp;停留所!$G:$G,0))</f>
        <v>141.150474</v>
      </c>
      <c r="E38" s="12" t="s">
        <v>1206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41</v>
      </c>
      <c r="J38" s="45" t="s">
        <v>6</v>
      </c>
      <c r="K38" s="45">
        <f t="array" ref="K38">INDEX(停留所!$F:$F,MATCH(J38&amp;M38,停留所!$B:$B&amp;停留所!$J:$J,0))</f>
        <v>40.616163</v>
      </c>
      <c r="L38" s="45">
        <f t="array" ref="L38">INDEX(停留所!$E:$E,MATCH(J38&amp;M38,停留所!$B:$B&amp;停留所!$J:$J,0))</f>
        <v>141.21253899999999</v>
      </c>
      <c r="M38" s="45" t="s">
        <v>4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Q38" s="45">
        <f t="array" ref="Q38">INDEX(停留所!$A:$A,MATCH($R38&amp;$S38&amp;$T38,停留所!$B:$B&amp;停留所!$F:$F&amp;停留所!$E:$E,0))</f>
        <v>1192</v>
      </c>
      <c r="R38" s="45" t="s">
        <v>93</v>
      </c>
      <c r="S38" s="45">
        <f t="array" ref="S38">INDEX(停留所!$F:$F,MATCH($R38&amp;$U38,停留所!B:B&amp;停留所!J:J,0))</f>
        <v>40.606924999999997</v>
      </c>
      <c r="T38" s="45">
        <f t="array" ref="T38">INDEX(停留所!$E:$E,MATCH($R38&amp;$U38,停留所!B:B&amp;停留所!J:J,0))</f>
        <v>141.21974399999999</v>
      </c>
      <c r="U38" s="45" t="s">
        <v>4</v>
      </c>
      <c r="V38" s="45" t="str">
        <f t="array" ref="V38">INDEX(停留所!$D:$D,MATCH($R38&amp;$S38&amp;$T38,停留所!$B:$B&amp;停留所!$F:$F&amp;停留所!$E:$E,0))</f>
        <v>2</v>
      </c>
      <c r="W38" s="45" t="str">
        <f>IF(COUNTIFS(停留所!$B:$B,R38,停留所!$F:$F,S38,停留所!$E:$E,T38)&gt;0,"同じデータあり","なし")</f>
        <v>同じデータあり</v>
      </c>
    </row>
    <row r="39" spans="1:24" x14ac:dyDescent="0.55000000000000004">
      <c r="A39" s="45">
        <f t="array" ref="A39">INDEX(停留所!$A:$A,MATCH($B39&amp;$C39&amp;$D39,停留所!$B:$B&amp;停留所!$F:$F&amp;停留所!$E:$E,0))</f>
        <v>2941</v>
      </c>
      <c r="B39" s="45" t="s">
        <v>743</v>
      </c>
      <c r="C39" s="45">
        <f t="array" ref="C39">INDEX(停留所!$F:$F,MATCH(B39&amp;E39,停留所!$B:$B&amp;停留所!$G:$G,0))</f>
        <v>40.703989999999997</v>
      </c>
      <c r="D39" s="45">
        <f t="array" ref="D39">INDEX(停留所!$E:$E,MATCH(B39&amp;E39,停留所!$B:$B&amp;停留所!$G:$G,0))</f>
        <v>141.14960500000001</v>
      </c>
      <c r="E39" s="12" t="s">
        <v>1206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51</v>
      </c>
      <c r="J39" s="45" t="s">
        <v>7</v>
      </c>
      <c r="K39" s="45">
        <f t="array" ref="K39">INDEX(停留所!$F:$F,MATCH(J39&amp;M39,停留所!$B:$B&amp;停留所!$J:$J,0))</f>
        <v>40.613311000000003</v>
      </c>
      <c r="L39" s="45">
        <f t="array" ref="L39">INDEX(停留所!$E:$E,MATCH(J39&amp;M39,停留所!$B:$B&amp;停留所!$J:$J,0))</f>
        <v>141.21475599999999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Q39" s="45">
        <f t="array" ref="Q39">INDEX(停留所!$A:$A,MATCH($R39&amp;$S39&amp;$T39,停留所!$B:$B&amp;停留所!$F:$F&amp;停留所!$E:$E,0))</f>
        <v>1182</v>
      </c>
      <c r="R39" s="45" t="s">
        <v>92</v>
      </c>
      <c r="S39" s="45">
        <f t="array" ref="S39">INDEX(停留所!$F:$F,MATCH($R39&amp;$U39,停留所!B:B&amp;停留所!J:J,0))</f>
        <v>40.604266000000003</v>
      </c>
      <c r="T39" s="45">
        <f t="array" ref="T39">INDEX(停留所!$E:$E,MATCH($R39&amp;$U39,停留所!B:B&amp;停留所!J:J,0))</f>
        <v>141.221777</v>
      </c>
      <c r="U39" s="45" t="s">
        <v>4</v>
      </c>
      <c r="V39" s="45" t="str">
        <f t="array" ref="V39">INDEX(停留所!$D:$D,MATCH($R39&amp;$S39&amp;$T39,停留所!$B:$B&amp;停留所!$F:$F&amp;停留所!$E:$E,0))</f>
        <v>2</v>
      </c>
      <c r="W39" s="45" t="str">
        <f>IF(COUNTIFS(停留所!$B:$B,R39,停留所!$F:$F,S39,停留所!$E:$E,T39)&gt;0,"同じデータあり","なし")</f>
        <v>同じデータあり</v>
      </c>
    </row>
    <row r="40" spans="1:24" x14ac:dyDescent="0.55000000000000004">
      <c r="A40" s="45">
        <f t="array" ref="A40">INDEX(停留所!$A:$A,MATCH($B40&amp;$C40&amp;$D40,停留所!$B:$B&amp;停留所!$F:$F&amp;停留所!$E:$E,0))</f>
        <v>2951</v>
      </c>
      <c r="B40" s="45" t="s">
        <v>245</v>
      </c>
      <c r="C40" s="45">
        <f t="array" ref="C40">INDEX(停留所!$F:$F,MATCH(B40&amp;E40,停留所!$B:$B&amp;停留所!$G:$G,0))</f>
        <v>40.704621000000003</v>
      </c>
      <c r="D40" s="45">
        <f t="array" ref="D40">INDEX(停留所!$E:$E,MATCH(B40&amp;E40,停留所!$B:$B&amp;停留所!$G:$G,0))</f>
        <v>141.15330599999999</v>
      </c>
      <c r="E40" s="12" t="s">
        <v>1206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61</v>
      </c>
      <c r="J40" s="45" t="s">
        <v>8</v>
      </c>
      <c r="K40" s="45">
        <f t="array" ref="K40">INDEX(停留所!$F:$F,MATCH(J40&amp;M40,停留所!$B:$B&amp;停留所!$J:$J,0))</f>
        <v>40.612495000000003</v>
      </c>
      <c r="L40" s="45">
        <f t="array" ref="L40">INDEX(停留所!$E:$E,MATCH(J40&amp;M40,停留所!$B:$B&amp;停留所!$J:$J,0))</f>
        <v>141.21539899999999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  <c r="Q40" s="45">
        <f t="array" ref="Q40">INDEX(停留所!$A:$A,MATCH($R40&amp;$S40&amp;$T40,停留所!$B:$B&amp;停留所!$F:$F&amp;停留所!$E:$E,0))</f>
        <v>2021</v>
      </c>
      <c r="R40" s="45" t="s">
        <v>170</v>
      </c>
      <c r="S40" s="45">
        <f t="array" ref="S40">INDEX(停留所!$F:$F,MATCH($R40&amp;$U40,停留所!B:B&amp;停留所!J:J,0))</f>
        <v>40.606352999999999</v>
      </c>
      <c r="T40" s="45">
        <f t="array" ref="T40">INDEX(停留所!$E:$E,MATCH($R40&amp;$U40,停留所!B:B&amp;停留所!J:J,0))</f>
        <v>141.224816</v>
      </c>
      <c r="U40" s="45" t="s">
        <v>4</v>
      </c>
      <c r="V40" s="45" t="str">
        <f t="array" ref="V40">INDEX(停留所!$D:$D,MATCH($R40&amp;$S40&amp;$T40,停留所!$B:$B&amp;停留所!$F:$F&amp;停留所!$E:$E,0))</f>
        <v>1</v>
      </c>
      <c r="W40" s="45" t="str">
        <f>IF(COUNTIFS(停留所!$B:$B,R40,停留所!$F:$F,S40,停留所!$E:$E,T40)&gt;0,"同じデータあり","なし")</f>
        <v>同じデータあり</v>
      </c>
    </row>
    <row r="41" spans="1:24" x14ac:dyDescent="0.55000000000000004">
      <c r="A41" s="45">
        <f t="array" ref="A41">INDEX(停留所!$A:$A,MATCH($B41&amp;$C41&amp;$D41,停留所!$B:$B&amp;停留所!$F:$F&amp;停留所!$E:$E,0))</f>
        <v>1793</v>
      </c>
      <c r="B41" s="45" t="s">
        <v>147</v>
      </c>
      <c r="C41" s="45">
        <f t="array" ref="C41">INDEX(停留所!$F:$F,MATCH(B41&amp;E41,停留所!$B:$B&amp;停留所!$G:$G,0))</f>
        <v>40.705072000000001</v>
      </c>
      <c r="D41" s="45">
        <f t="array" ref="D41">INDEX(停留所!$E:$E,MATCH(B41&amp;E41,停留所!$B:$B&amp;停留所!$G:$G,0))</f>
        <v>141.156058</v>
      </c>
      <c r="E41" s="12" t="s">
        <v>1206</v>
      </c>
      <c r="F41" s="45" t="str">
        <f t="array" ref="F41">INDEX(停留所!$D:$D,MATCH($B41&amp;$C41&amp;$D41,停留所!$B:$B&amp;停留所!$F:$F&amp;停留所!$E:$E,0))</f>
        <v>3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71</v>
      </c>
      <c r="J41" s="45" t="s">
        <v>9</v>
      </c>
      <c r="K41" s="45">
        <f t="array" ref="K41">INDEX(停留所!$F:$F,MATCH(J41&amp;M41,停留所!$B:$B&amp;停留所!$J:$J,0))</f>
        <v>40.610562999999999</v>
      </c>
      <c r="L41" s="45">
        <f t="array" ref="L41">INDEX(停留所!$E:$E,MATCH(J41&amp;M41,停留所!$B:$B&amp;停留所!$J:$J,0))</f>
        <v>141.21688800000001</v>
      </c>
      <c r="M41" s="45" t="s">
        <v>4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  <c r="Q41" s="45">
        <f t="array" ref="Q41">INDEX(停留所!$A:$A,MATCH($R41&amp;$S41&amp;$T41,停留所!$B:$B&amp;停留所!$F:$F&amp;停留所!$E:$E,0))</f>
        <v>2031</v>
      </c>
      <c r="R41" s="45" t="s">
        <v>171</v>
      </c>
      <c r="S41" s="45">
        <f t="array" ref="S41">INDEX(停留所!$F:$F,MATCH($R41&amp;$U41,停留所!B:B&amp;停留所!J:J,0))</f>
        <v>40.608167000000002</v>
      </c>
      <c r="T41" s="45">
        <f t="array" ref="T41">INDEX(停留所!$E:$E,MATCH($R41&amp;$U41,停留所!B:B&amp;停留所!J:J,0))</f>
        <v>141.22879900000001</v>
      </c>
      <c r="U41" s="45" t="s">
        <v>4</v>
      </c>
      <c r="V41" s="45" t="str">
        <f t="array" ref="V41">INDEX(停留所!$D:$D,MATCH($R41&amp;$S41&amp;$T41,停留所!$B:$B&amp;停留所!$F:$F&amp;停留所!$E:$E,0))</f>
        <v>1</v>
      </c>
      <c r="W41" s="45" t="str">
        <f>IF(COUNTIFS(停留所!$B:$B,R41,停留所!$F:$F,S41,停留所!$E:$E,T41)&gt;0,"同じデータあり","なし")</f>
        <v>同じデータあり</v>
      </c>
    </row>
    <row r="42" spans="1:24" x14ac:dyDescent="0.55000000000000004">
      <c r="A42" s="45">
        <f t="array" ref="A42">INDEX(停留所!$A:$A,MATCH($B42&amp;$C42&amp;$D42,停留所!$B:$B&amp;停留所!$F:$F&amp;停留所!$E:$E,0))</f>
        <v>1801</v>
      </c>
      <c r="B42" s="45" t="s">
        <v>148</v>
      </c>
      <c r="C42" s="45">
        <f t="array" ref="C42">INDEX(停留所!$F:$F,MATCH(B42&amp;E42,停留所!$B:$B&amp;停留所!$J:$J,0))</f>
        <v>40.700699</v>
      </c>
      <c r="D42" s="45">
        <f t="array" ref="D42">INDEX(停留所!$E:$E,MATCH(B42&amp;E42,停留所!$B:$B&amp;停留所!$J:$J,0))</f>
        <v>141.15919199999999</v>
      </c>
      <c r="E42" s="45" t="s">
        <v>1286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1202</v>
      </c>
      <c r="J42" s="45" t="s">
        <v>94</v>
      </c>
      <c r="K42" s="45">
        <f t="array" ref="K42">INDEX(停留所!$F:$F,MATCH(J42&amp;M42,停留所!$B:$B&amp;停留所!$J:$J,0))</f>
        <v>40.608105000000002</v>
      </c>
      <c r="L42" s="45">
        <f t="array" ref="L42">INDEX(停留所!$E:$E,MATCH(J42&amp;M42,停留所!$B:$B&amp;停留所!$J:$J,0))</f>
        <v>141.21882099999999</v>
      </c>
      <c r="M42" s="45" t="s">
        <v>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  <c r="Q42" s="45">
        <f t="array" ref="Q42">INDEX(停留所!$A:$A,MATCH($R42&amp;$S42&amp;$T42,停留所!$B:$B&amp;停留所!$F:$F&amp;停留所!$E:$E,0))</f>
        <v>2041</v>
      </c>
      <c r="R42" s="45" t="s">
        <v>172</v>
      </c>
      <c r="S42" s="45">
        <f t="array" ref="S42">INDEX(停留所!$F:$F,MATCH(R42&amp;U42,停留所!$B:$B&amp;停留所!$J:$J,0))</f>
        <v>40.609594000000001</v>
      </c>
      <c r="T42" s="45">
        <f t="array" ref="T42">INDEX(停留所!$E:$E,MATCH(R42&amp;U42,停留所!$B:$B&amp;停留所!$J:$J,0))</f>
        <v>141.23198500000001</v>
      </c>
      <c r="U42" s="45" t="s">
        <v>4</v>
      </c>
      <c r="V42" s="45" t="str">
        <f t="array" ref="V42">INDEX(停留所!$D:$D,MATCH($R42&amp;$S42&amp;$T42,停留所!$B:$B&amp;停留所!$F:$F&amp;停留所!$E:$E,0))</f>
        <v>1</v>
      </c>
      <c r="W42" s="45" t="str">
        <f>IF(COUNTIFS(停留所!$B:$B,R42,停留所!$F:$F,S42,停留所!$E:$E,T42)&gt;0,"同じデータあり","なし")</f>
        <v>同じデータあり</v>
      </c>
    </row>
    <row r="43" spans="1:24" x14ac:dyDescent="0.55000000000000004">
      <c r="I43" s="45">
        <f t="array" ref="I43">INDEX(停留所!$A:$A,MATCH($J43&amp;$K43&amp;$L43,停留所!$B:$B&amp;停留所!$F:$F&amp;停留所!$E:$E,0))</f>
        <v>1192</v>
      </c>
      <c r="J43" s="45" t="s">
        <v>93</v>
      </c>
      <c r="K43" s="45">
        <f t="array" ref="K43">INDEX(停留所!$F:$F,MATCH(J43&amp;M43,停留所!$B:$B&amp;停留所!$J:$J,0))</f>
        <v>40.606924999999997</v>
      </c>
      <c r="L43" s="45">
        <f t="array" ref="L43">INDEX(停留所!$E:$E,MATCH(J43&amp;M43,停留所!$B:$B&amp;停留所!$J:$J,0))</f>
        <v>141.21974399999999</v>
      </c>
      <c r="M43" s="45" t="s">
        <v>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  <c r="Q43" s="45">
        <f t="array" ref="Q43">INDEX(停留所!$A:$A,MATCH($R43&amp;$S43&amp;$T43,停留所!$B:$B&amp;停留所!$F:$F&amp;停留所!$E:$E,0))</f>
        <v>93</v>
      </c>
      <c r="R43" s="45" t="s">
        <v>11</v>
      </c>
      <c r="S43" s="45">
        <f t="array" ref="S43">INDEX(停留所!$F:$F,MATCH(R43&amp;U43,停留所!$B:$B&amp;停留所!$J:$J,0))</f>
        <v>40.613064000000001</v>
      </c>
      <c r="T43" s="45">
        <f t="array" ref="T43">INDEX(停留所!$E:$E,MATCH(R43&amp;U43,停留所!$B:$B&amp;停留所!$J:$J,0))</f>
        <v>141.23150999999999</v>
      </c>
      <c r="U43" s="45" t="s">
        <v>4</v>
      </c>
      <c r="V43" s="45" t="str">
        <f t="array" ref="V43">INDEX(停留所!$D:$D,MATCH($R43&amp;$S43&amp;$T43,停留所!$B:$B&amp;停留所!$F:$F&amp;停留所!$E:$E,0))</f>
        <v>3</v>
      </c>
      <c r="W43" s="45" t="str">
        <f>IF(COUNTIFS(停留所!$B:$B,R43,停留所!$F:$F,S43,停留所!$E:$E,T43)&gt;0,"同じデータあり","なし")</f>
        <v>同じデータあり</v>
      </c>
    </row>
    <row r="44" spans="1:24" s="81" customFormat="1" x14ac:dyDescent="0.55000000000000004">
      <c r="A44" s="81" t="s">
        <v>1260</v>
      </c>
      <c r="H44" s="102"/>
      <c r="I44" s="103">
        <f t="array" ref="I44">INDEX(停留所!$A:$A,MATCH($J44&amp;$K44&amp;$L44,停留所!$B:$B&amp;停留所!$F:$F&amp;停留所!$E:$E,0))</f>
        <v>1182</v>
      </c>
      <c r="J44" s="103" t="s">
        <v>92</v>
      </c>
      <c r="K44" s="103">
        <f t="array" ref="K44">INDEX(停留所!$F:$F,MATCH(J44&amp;M44,停留所!$B:$B&amp;停留所!$J:$J,0))</f>
        <v>40.604266000000003</v>
      </c>
      <c r="L44" s="103">
        <f t="array" ref="L44">INDEX(停留所!$E:$E,MATCH(J44&amp;M44,停留所!$B:$B&amp;停留所!$J:$J,0))</f>
        <v>141.221777</v>
      </c>
      <c r="M44" s="103" t="s">
        <v>4</v>
      </c>
      <c r="N44" s="103" t="str">
        <f t="array" ref="N44">INDEX(停留所!$D:$D,MATCH($J44&amp;$K44&amp;$L44,停留所!$B:$B&amp;停留所!$F:$F&amp;停留所!$E:$E,0))</f>
        <v>2</v>
      </c>
      <c r="O44" s="103" t="str">
        <f>IF(COUNTIFS(停留所!$B:$B,J44,停留所!$F:$F,K44,停留所!$E:$E,L44)&gt;0,"同じデータあり","なし")</f>
        <v>同じデータあり</v>
      </c>
      <c r="P44" s="104"/>
      <c r="Q44" s="45">
        <f t="array" ref="Q44">INDEX(停留所!$A:$A,MATCH($R44&amp;$S44&amp;$T44,停留所!$B:$B&amp;停留所!$F:$F&amp;停留所!$E:$E,0))</f>
        <v>101</v>
      </c>
      <c r="R44" s="45" t="s">
        <v>12</v>
      </c>
      <c r="S44" s="45">
        <f t="array" ref="S44">INDEX(停留所!$F:$F,MATCH(R44&amp;U44,停留所!$B:$B&amp;停留所!$J:$J,0))</f>
        <v>40.613999999999997</v>
      </c>
      <c r="T44" s="45">
        <f t="array" ref="T44">INDEX(停留所!$E:$E,MATCH(R44&amp;U44,停留所!$B:$B&amp;停留所!$J:$J,0))</f>
        <v>141.238089</v>
      </c>
      <c r="U44" s="45" t="s">
        <v>4</v>
      </c>
      <c r="V44" s="45" t="str">
        <f t="array" ref="V44">INDEX(停留所!$D:$D,MATCH($R44&amp;$S44&amp;$T44,停留所!$B:$B&amp;停留所!$F:$F&amp;停留所!$E:$E,0))</f>
        <v>1</v>
      </c>
      <c r="W44" s="45" t="str">
        <f>IF(COUNTIFS(停留所!$B:$B,R44,停留所!$F:$F,S44,停留所!$E:$E,T44)&gt;0,"同じデータあり","なし")</f>
        <v>同じデータあり</v>
      </c>
      <c r="X44" s="93"/>
    </row>
    <row r="45" spans="1:24" x14ac:dyDescent="0.55000000000000004">
      <c r="Q45" s="45">
        <f t="array" ref="Q45">INDEX(停留所!$A:$A,MATCH($R45&amp;$S45&amp;$T45,停留所!$B:$B&amp;停留所!$F:$F&amp;停留所!$E:$E,0))</f>
        <v>111</v>
      </c>
      <c r="R45" s="45" t="s">
        <v>1297</v>
      </c>
      <c r="S45" s="45">
        <f t="array" ref="S45">INDEX(停留所!$F:$F,MATCH(R45&amp;U45,停留所!$B:$B&amp;停留所!$J:$J,0))</f>
        <v>40.613961000000003</v>
      </c>
      <c r="T45" s="45">
        <f t="array" ref="T45">INDEX(停留所!$E:$E,MATCH(R45&amp;U45,停留所!$B:$B&amp;停留所!$J:$J,0))</f>
        <v>141.24237199999999</v>
      </c>
      <c r="U45" s="45" t="s">
        <v>4</v>
      </c>
      <c r="V45" s="45" t="str">
        <f t="array" ref="V45">INDEX(停留所!$D:$D,MATCH($R45&amp;$S45&amp;$T45,停留所!$B:$B&amp;停留所!$F:$F&amp;停留所!$E:$E,0))</f>
        <v>1</v>
      </c>
      <c r="W45" s="45" t="str">
        <f>IF(COUNTIFS(停留所!$B:$B,R45,停留所!$F:$F,S45,停留所!$E:$E,T45)&gt;0,"同じデータあり","なし")</f>
        <v>同じデータあり</v>
      </c>
    </row>
    <row r="46" spans="1:24" x14ac:dyDescent="0.55000000000000004">
      <c r="Q46" s="45">
        <f t="array" ref="Q46">INDEX(停留所!$A:$A,MATCH($R46&amp;$S46&amp;$T46,停留所!$B:$B&amp;停留所!$F:$F&amp;停留所!$E:$E,0))</f>
        <v>121</v>
      </c>
      <c r="R46" s="45" t="s">
        <v>13</v>
      </c>
      <c r="S46" s="45">
        <f t="array" ref="S46">INDEX(停留所!$F:$F,MATCH(R46&amp;U46,停留所!$B:$B&amp;停留所!$J:$J,0))</f>
        <v>40.613816999999997</v>
      </c>
      <c r="T46" s="45">
        <f t="array" ref="T46">INDEX(停留所!$E:$E,MATCH(R46&amp;U46,停留所!$B:$B&amp;停留所!$J:$J,0))</f>
        <v>141.24935300000001</v>
      </c>
      <c r="U46" s="45" t="s">
        <v>4</v>
      </c>
      <c r="V46" s="45" t="str">
        <f t="array" ref="V46">INDEX(停留所!$D:$D,MATCH($R46&amp;$S46&amp;$T46,停留所!$B:$B&amp;停留所!$F:$F&amp;停留所!$E:$E,0))</f>
        <v>1</v>
      </c>
      <c r="W46" s="45" t="str">
        <f>IF(COUNTIFS(停留所!$B:$B,R46,停留所!$F:$F,S46,停留所!$E:$E,T46)&gt;0,"同じデータあり","なし")</f>
        <v>同じデータあり</v>
      </c>
    </row>
  </sheetData>
  <phoneticPr fontId="3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imeMode="hiragana" allowBlank="1" showInputMessage="1" showErrorMessage="1" xr:uid="{DFDE0DF5-9F5C-4443-928D-1BFD6C30F5B3}">
          <x14:formula1>
            <xm:f>使用路線!$A$2:$A$100</xm:f>
          </x14:formula1>
          <xm:sqref>E3:E42 M3:M44 U3:U46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45FD-0B06-42BA-B52B-744086715721}">
  <sheetPr codeName="Sheet7"/>
  <dimension ref="A1:P55"/>
  <sheetViews>
    <sheetView zoomScale="50" zoomScaleNormal="50" workbookViewId="0">
      <pane ySplit="1" topLeftCell="A3" activePane="bottomLeft" state="frozen"/>
      <selection pane="bottomLeft" activeCell="E35" sqref="E35"/>
    </sheetView>
    <sheetView workbookViewId="1"/>
  </sheetViews>
  <sheetFormatPr defaultRowHeight="18" x14ac:dyDescent="0.55000000000000004"/>
  <cols>
    <col min="1" max="1" width="8.6640625" style="45"/>
    <col min="2" max="2" width="22.6640625" style="45" customWidth="1"/>
    <col min="3" max="4" width="10" style="45" customWidth="1"/>
    <col min="5" max="5" width="25.6640625" style="45" customWidth="1"/>
    <col min="6" max="6" width="6.83203125" style="45" customWidth="1"/>
    <col min="7" max="7" width="8.6640625" style="45"/>
    <col min="8" max="8" width="22.6640625" style="93" customWidth="1"/>
    <col min="9" max="9" width="8.6640625" style="45"/>
    <col min="10" max="10" width="22.6640625" style="45" customWidth="1"/>
    <col min="11" max="12" width="10" style="45" customWidth="1"/>
    <col min="13" max="13" width="25.6640625" style="45" customWidth="1"/>
    <col min="14" max="14" width="6.83203125" style="45" customWidth="1"/>
    <col min="15" max="15" width="8.6640625" style="45"/>
    <col min="16" max="16" width="22.66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1332</v>
      </c>
      <c r="B2" s="60" t="s">
        <v>1527</v>
      </c>
      <c r="H2" s="92"/>
      <c r="I2" s="59" t="s">
        <v>1260</v>
      </c>
      <c r="J2" s="60" t="s">
        <v>1528</v>
      </c>
    </row>
    <row r="3" spans="1:16" x14ac:dyDescent="0.55000000000000004">
      <c r="A3" s="45">
        <f t="array" ref="A3">INDEX(停留所!$A:$A,MATCH($B3&amp;$C3&amp;$D3,停留所!$B:$B&amp;停留所!$F:$F&amp;停留所!$E:$E,0))</f>
        <v>2961</v>
      </c>
      <c r="B3" s="45" t="s">
        <v>246</v>
      </c>
      <c r="C3" s="45">
        <f t="array" ref="C3">INDEX(停留所!$F:$F,MATCH(B3&amp;E3,停留所!$B:$B&amp;停留所!$G:$G,0))</f>
        <v>40.780211000000001</v>
      </c>
      <c r="D3" s="45">
        <f t="array" ref="D3">INDEX(停留所!$E:$E,MATCH(B3&amp;E3,停留所!$B:$B&amp;停留所!$G:$G,0))</f>
        <v>141.212749</v>
      </c>
      <c r="E3" s="45" t="s">
        <v>1380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3111</v>
      </c>
      <c r="J3" s="45" t="s">
        <v>395</v>
      </c>
      <c r="K3" s="45">
        <f t="array" ref="K3">INDEX(停留所!$F:$F,MATCH(J3&amp;M3,停留所!$B:$B&amp;停留所!$G:$G,0))</f>
        <v>40.737996000000003</v>
      </c>
      <c r="L3" s="45">
        <f t="array" ref="L3">INDEX(停留所!$E:$E,MATCH(J3&amp;M3,停留所!$B:$B&amp;停留所!$G:$G,0))</f>
        <v>141.22130000000001</v>
      </c>
      <c r="M3" s="45" t="s">
        <v>1307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2971</v>
      </c>
      <c r="B4" s="45" t="s">
        <v>248</v>
      </c>
      <c r="C4" s="45">
        <f t="array" ref="C4">INDEX(停留所!$F:$F,MATCH(B4&amp;E4,停留所!$B:$B&amp;停留所!$G:$G,0))</f>
        <v>40.777793000000003</v>
      </c>
      <c r="D4" s="45">
        <f t="array" ref="D4">INDEX(停留所!$E:$E,MATCH(B4&amp;E4,停留所!$B:$B&amp;停留所!$G:$G,0))</f>
        <v>141.210443</v>
      </c>
      <c r="E4" s="45" t="s">
        <v>247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3121</v>
      </c>
      <c r="J4" s="45" t="s">
        <v>259</v>
      </c>
      <c r="K4" s="45">
        <f t="array" ref="K4">INDEX(停留所!$F:$F,MATCH(J4&amp;M4,停留所!$B:$B&amp;停留所!$G:$G,0))</f>
        <v>40.738187000000003</v>
      </c>
      <c r="L4" s="45">
        <f t="array" ref="L4">INDEX(停留所!$E:$E,MATCH(J4&amp;M4,停留所!$B:$B&amp;停留所!$G:$G,0))</f>
        <v>141.21804399999999</v>
      </c>
      <c r="M4" s="45" t="s">
        <v>1307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2981</v>
      </c>
      <c r="B5" s="45" t="s">
        <v>1155</v>
      </c>
      <c r="C5" s="45">
        <f t="array" ref="C5">INDEX(停留所!$F:$F,MATCH(B5&amp;E5,停留所!$B:$B&amp;停留所!$G:$G,0))</f>
        <v>40.772145999999999</v>
      </c>
      <c r="D5" s="45">
        <f t="array" ref="D5">INDEX(停留所!$E:$E,MATCH(B5&amp;E5,停留所!$B:$B&amp;停留所!$G:$G,0))</f>
        <v>141.20365100000001</v>
      </c>
      <c r="E5" s="45" t="s">
        <v>247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3131</v>
      </c>
      <c r="J5" s="45" t="s">
        <v>1305</v>
      </c>
      <c r="K5" s="45">
        <f t="array" ref="K5">INDEX(停留所!$F:$F,MATCH(J5&amp;M5,停留所!$B:$B&amp;停留所!$G:$G,0))</f>
        <v>40.738573000000002</v>
      </c>
      <c r="L5" s="45">
        <f t="array" ref="L5">INDEX(停留所!$E:$E,MATCH(J5&amp;M5,停留所!$B:$B&amp;停留所!$G:$G,0))</f>
        <v>141.21157400000001</v>
      </c>
      <c r="M5" s="45" t="s">
        <v>258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2991</v>
      </c>
      <c r="B6" s="45" t="s">
        <v>249</v>
      </c>
      <c r="C6" s="45">
        <f t="array" ref="C6">INDEX(停留所!$F:$F,MATCH(B6&amp;E6,停留所!$B:$B&amp;停留所!$G:$G,0))</f>
        <v>40.769216</v>
      </c>
      <c r="D6" s="45">
        <f t="array" ref="D6">INDEX(停留所!$E:$E,MATCH(B6&amp;E6,停留所!$B:$B&amp;停留所!$G:$G,0))</f>
        <v>141.19395800000001</v>
      </c>
      <c r="E6" s="45" t="s">
        <v>247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3141</v>
      </c>
      <c r="J6" s="45" t="s">
        <v>260</v>
      </c>
      <c r="K6" s="45">
        <f t="array" ref="K6">INDEX(停留所!$F:$F,MATCH(J6&amp;M6,停留所!$B:$B&amp;停留所!$G:$G,0))</f>
        <v>40.726170000000003</v>
      </c>
      <c r="L6" s="45">
        <f t="array" ref="L6">INDEX(停留所!$E:$E,MATCH(J6&amp;M6,停留所!$B:$B&amp;停留所!$G:$G,0))</f>
        <v>141.205443</v>
      </c>
      <c r="M6" s="45" t="s">
        <v>258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3001</v>
      </c>
      <c r="B7" s="45" t="s">
        <v>250</v>
      </c>
      <c r="C7" s="45">
        <f t="array" ref="C7">INDEX(停留所!$F:$F,MATCH(B7&amp;E7,停留所!$B:$B&amp;停留所!$G:$G,0))</f>
        <v>40.761149000000003</v>
      </c>
      <c r="D7" s="45">
        <f t="array" ref="D7">INDEX(停留所!$E:$E,MATCH(B7&amp;E7,停留所!$B:$B&amp;停留所!$G:$G,0))</f>
        <v>141.18520000000001</v>
      </c>
      <c r="E7" s="45" t="s">
        <v>247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3151</v>
      </c>
      <c r="J7" s="45" t="s">
        <v>261</v>
      </c>
      <c r="K7" s="45">
        <f t="array" ref="K7">INDEX(停留所!$F:$F,MATCH(J7&amp;M7,停留所!$B:$B&amp;停留所!$G:$G,0))</f>
        <v>40.722673999999998</v>
      </c>
      <c r="L7" s="45">
        <f t="array" ref="L7">INDEX(停留所!$E:$E,MATCH(J7&amp;M7,停留所!$B:$B&amp;停留所!$G:$G,0))</f>
        <v>141.19914</v>
      </c>
      <c r="M7" s="45" t="s">
        <v>258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3011</v>
      </c>
      <c r="B8" s="45" t="s">
        <v>1156</v>
      </c>
      <c r="C8" s="45">
        <f t="array" ref="C8">INDEX(停留所!$F:$F,MATCH(B8&amp;E8,停留所!$B:$B&amp;停留所!$G:$G,0))</f>
        <v>40.760708999999999</v>
      </c>
      <c r="D8" s="45">
        <f t="array" ref="D8">INDEX(停留所!$E:$E,MATCH(B8&amp;E8,停留所!$B:$B&amp;停留所!$G:$G,0))</f>
        <v>141.182478</v>
      </c>
      <c r="E8" s="45" t="s">
        <v>247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3161</v>
      </c>
      <c r="J8" s="45" t="s">
        <v>262</v>
      </c>
      <c r="K8" s="45">
        <f t="array" ref="K8">INDEX(停留所!$F:$F,MATCH(J8&amp;M8,停留所!$B:$B&amp;停留所!$G:$G,0))</f>
        <v>40.717782999999997</v>
      </c>
      <c r="L8" s="45">
        <f t="array" ref="L8">INDEX(停留所!$E:$E,MATCH(J8&amp;M8,停留所!$B:$B&amp;停留所!$G:$G,0))</f>
        <v>141.18431200000001</v>
      </c>
      <c r="M8" s="45" t="s">
        <v>258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3021</v>
      </c>
      <c r="B9" s="45" t="s">
        <v>1157</v>
      </c>
      <c r="C9" s="45">
        <f t="array" ref="C9">INDEX(停留所!$F:$F,MATCH(B9&amp;E9,停留所!$B:$B&amp;停留所!$G:$G,0))</f>
        <v>40.756520000000002</v>
      </c>
      <c r="D9" s="45">
        <f t="array" ref="D9">INDEX(停留所!$E:$E,MATCH(B9&amp;E9,停留所!$B:$B&amp;停留所!$G:$G,0))</f>
        <v>141.18330399999999</v>
      </c>
      <c r="E9" s="45" t="s">
        <v>247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 t="e">
        <f t="array" ref="I9">INDEX(停留所!$A:$A,MATCH($J9&amp;$K9&amp;$L9,停留所!$B:$B&amp;停留所!$F:$F&amp;停留所!$E:$E,0))</f>
        <v>#N/A</v>
      </c>
      <c r="J9" s="45" t="s">
        <v>744</v>
      </c>
      <c r="K9" s="45" t="e">
        <f t="array" ref="K9">INDEX(停留所!$F:$F,MATCH(J9&amp;M9,停留所!$B:$B&amp;停留所!$G:$G,0))</f>
        <v>#N/A</v>
      </c>
      <c r="L9" s="45" t="e">
        <f t="array" ref="L9">INDEX(停留所!$E:$E,MATCH(J9&amp;M9,停留所!$B:$B&amp;停留所!$G:$G,0))</f>
        <v>#N/A</v>
      </c>
      <c r="M9" s="45" t="s">
        <v>258</v>
      </c>
      <c r="N9" s="45" t="e">
        <f t="array" ref="N9">INDEX(停留所!$D:$D,MATCH($J9&amp;$K9&amp;$L9,停留所!$B:$B&amp;停留所!$F:$F&amp;停留所!$E:$E,0))</f>
        <v>#N/A</v>
      </c>
      <c r="O9" s="45" t="str">
        <f>IF(COUNTIFS(停留所!$B:$B,J9,停留所!$F:$F,K9,停留所!$E:$E,L9)&gt;0,"同じデータあり","なし")</f>
        <v>なし</v>
      </c>
    </row>
    <row r="10" spans="1:16" x14ac:dyDescent="0.55000000000000004">
      <c r="A10" s="45">
        <f t="array" ref="A10">INDEX(停留所!$A:$A,MATCH($B10&amp;$C10&amp;$D10,停留所!$B:$B&amp;停留所!$F:$F&amp;停留所!$E:$E,0))</f>
        <v>3031</v>
      </c>
      <c r="B10" s="45" t="s">
        <v>251</v>
      </c>
      <c r="C10" s="45">
        <f t="array" ref="C10">INDEX(停留所!$F:$F,MATCH(B10&amp;E10,停留所!$B:$B&amp;停留所!$G:$G,0))</f>
        <v>40.753639</v>
      </c>
      <c r="D10" s="45">
        <f t="array" ref="D10">INDEX(停留所!$E:$E,MATCH(B10&amp;E10,停留所!$B:$B&amp;停留所!$G:$G,0))</f>
        <v>141.18378100000001</v>
      </c>
      <c r="E10" s="45" t="s">
        <v>247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3181</v>
      </c>
      <c r="J10" s="45" t="s">
        <v>1306</v>
      </c>
      <c r="K10" s="45">
        <f t="array" ref="K10">INDEX(停留所!$F:$F,MATCH(J10&amp;M10,停留所!$B:$B&amp;停留所!$G:$G,0))</f>
        <v>40.713982000000001</v>
      </c>
      <c r="L10" s="45">
        <f t="array" ref="L10">INDEX(停留所!$E:$E,MATCH(J10&amp;M10,停留所!$B:$B&amp;停留所!$G:$G,0))</f>
        <v>141.17034899999999</v>
      </c>
      <c r="M10" s="45" t="s">
        <v>258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3041</v>
      </c>
      <c r="B11" s="45" t="s">
        <v>252</v>
      </c>
      <c r="C11" s="45">
        <f t="array" ref="C11">INDEX(停留所!$F:$F,MATCH(B11&amp;E11,停留所!$B:$B&amp;停留所!$G:$G,0))</f>
        <v>40.747920000000001</v>
      </c>
      <c r="D11" s="45">
        <f t="array" ref="D11">INDEX(停留所!$E:$E,MATCH(B11&amp;E11,停留所!$B:$B&amp;停留所!$G:$G,0))</f>
        <v>141.180869</v>
      </c>
      <c r="E11" s="45" t="s">
        <v>247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3191</v>
      </c>
      <c r="J11" s="45" t="s">
        <v>263</v>
      </c>
      <c r="K11" s="45">
        <f t="array" ref="K11">INDEX(停留所!$F:$F,MATCH(J11&amp;M11,停留所!$B:$B&amp;停留所!$G:$G,0))</f>
        <v>40.712558999999999</v>
      </c>
      <c r="L11" s="45">
        <f t="array" ref="L11">INDEX(停留所!$E:$E,MATCH(J11&amp;M11,停留所!$B:$B&amp;停留所!$G:$G,0))</f>
        <v>141.167248</v>
      </c>
      <c r="M11" s="45" t="s">
        <v>258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3051</v>
      </c>
      <c r="B12" s="45" t="s">
        <v>253</v>
      </c>
      <c r="C12" s="45">
        <f t="array" ref="C12">INDEX(停留所!$F:$F,MATCH(B12&amp;E12,停留所!$B:$B&amp;停留所!$G:$G,0))</f>
        <v>40.746954000000002</v>
      </c>
      <c r="D12" s="45">
        <f t="array" ref="D12">INDEX(停留所!$E:$E,MATCH(B12&amp;E12,停留所!$B:$B&amp;停留所!$G:$G,0))</f>
        <v>141.17848699999999</v>
      </c>
      <c r="E12" s="45" t="s">
        <v>247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1791</v>
      </c>
      <c r="J12" s="45" t="s">
        <v>147</v>
      </c>
      <c r="K12" s="45">
        <f t="array" ref="K12">INDEX(停留所!$F:$F,MATCH(J12&amp;M12,停留所!$B:$B&amp;停留所!$J:$J,0))</f>
        <v>40.706046999999998</v>
      </c>
      <c r="L12" s="45">
        <f t="array" ref="L12">INDEX(停留所!$E:$E,MATCH(J12&amp;M12,停留所!$B:$B&amp;停留所!$J:$J,0))</f>
        <v>141.157059</v>
      </c>
      <c r="M12" s="45" t="s">
        <v>1286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3061</v>
      </c>
      <c r="B13" s="45" t="s">
        <v>254</v>
      </c>
      <c r="C13" s="45">
        <f t="array" ref="C13">INDEX(停留所!$F:$F,MATCH(B13&amp;E13,停留所!$B:$B&amp;停留所!$G:$G,0))</f>
        <v>40.747197</v>
      </c>
      <c r="D13" s="45">
        <f t="array" ref="D13">INDEX(停留所!$E:$E,MATCH(B13&amp;E13,停留所!$B:$B&amp;停留所!$G:$G,0))</f>
        <v>141.17542399999999</v>
      </c>
      <c r="E13" s="45" t="s">
        <v>247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1801</v>
      </c>
      <c r="J13" s="45" t="s">
        <v>148</v>
      </c>
      <c r="K13" s="45">
        <f t="array" ref="K13">INDEX(停留所!$F:$F,MATCH(J13&amp;M13,停留所!$B:$B&amp;停留所!$J:$J,0))</f>
        <v>40.700699</v>
      </c>
      <c r="L13" s="45">
        <f t="array" ref="L13">INDEX(停留所!$E:$E,MATCH(J13&amp;M13,停留所!$B:$B&amp;停留所!$J:$J,0))</f>
        <v>141.15919199999999</v>
      </c>
      <c r="M13" s="45" t="s">
        <v>1286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3071</v>
      </c>
      <c r="B14" s="45" t="s">
        <v>255</v>
      </c>
      <c r="C14" s="45">
        <f t="array" ref="C14">INDEX(停留所!$F:$F,MATCH(B14&amp;E14,停留所!$B:$B&amp;停留所!$G:$G,0))</f>
        <v>40.741686000000001</v>
      </c>
      <c r="D14" s="45">
        <f t="array" ref="D14">INDEX(停留所!$E:$E,MATCH(B14&amp;E14,停留所!$B:$B&amp;停留所!$G:$G,0))</f>
        <v>141.17128199999999</v>
      </c>
      <c r="E14" s="45" t="s">
        <v>247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1811</v>
      </c>
      <c r="J14" s="45" t="s">
        <v>149</v>
      </c>
      <c r="K14" s="45">
        <f t="array" ref="K14">INDEX(停留所!$F:$F,MATCH(J14&amp;M14,停留所!$B:$B&amp;停留所!$J:$J,0))</f>
        <v>40.696340999999997</v>
      </c>
      <c r="L14" s="45">
        <f t="array" ref="L14">INDEX(停留所!$E:$E,MATCH(J14&amp;M14,停留所!$B:$B&amp;停留所!$J:$J,0))</f>
        <v>141.161956</v>
      </c>
      <c r="M14" s="45" t="s">
        <v>1286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3081</v>
      </c>
      <c r="B15" s="45" t="s">
        <v>256</v>
      </c>
      <c r="C15" s="45">
        <f t="array" ref="C15">INDEX(停留所!$F:$F,MATCH(B15&amp;E15,停留所!$B:$B&amp;停留所!$G:$G,0))</f>
        <v>40.742083999999998</v>
      </c>
      <c r="D15" s="45">
        <f t="array" ref="D15">INDEX(停留所!$E:$E,MATCH(B15&amp;E15,停留所!$B:$B&amp;停留所!$G:$G,0))</f>
        <v>141.16859500000001</v>
      </c>
      <c r="E15" s="45" t="s">
        <v>247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1821</v>
      </c>
      <c r="J15" s="45" t="s">
        <v>150</v>
      </c>
      <c r="K15" s="45">
        <f t="array" ref="K15">INDEX(停留所!$F:$F,MATCH(J15&amp;M15,停留所!$B:$B&amp;停留所!$J:$J,0))</f>
        <v>40.698</v>
      </c>
      <c r="L15" s="45">
        <f t="array" ref="L15">INDEX(停留所!$E:$E,MATCH(J15&amp;M15,停留所!$B:$B&amp;停留所!$J:$J,0))</f>
        <v>141.15800400000001</v>
      </c>
      <c r="M15" s="45" t="s">
        <v>1286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3091</v>
      </c>
      <c r="B16" s="45" t="s">
        <v>257</v>
      </c>
      <c r="C16" s="45">
        <f t="array" ref="C16">INDEX(停留所!$F:$F,MATCH(B16&amp;E16,停留所!$B:$B&amp;停留所!$G:$G,0))</f>
        <v>40.742893000000002</v>
      </c>
      <c r="D16" s="45">
        <f t="array" ref="D16">INDEX(停留所!$E:$E,MATCH(B16&amp;E16,停留所!$B:$B&amp;停留所!$G:$G,0))</f>
        <v>141.16353100000001</v>
      </c>
      <c r="E16" s="45" t="s">
        <v>247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1831</v>
      </c>
      <c r="J16" s="45" t="s">
        <v>151</v>
      </c>
      <c r="K16" s="45">
        <f t="array" ref="K16">INDEX(停留所!$F:$F,MATCH(J16&amp;M16,停留所!$B:$B&amp;停留所!$J:$J,0))</f>
        <v>40.698439999999998</v>
      </c>
      <c r="L16" s="45">
        <f t="array" ref="L16">INDEX(停留所!$E:$E,MATCH(J16&amp;M16,停留所!$B:$B&amp;停留所!$J:$J,0))</f>
        <v>141.15532400000001</v>
      </c>
      <c r="M16" s="45" t="s">
        <v>1286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</row>
    <row r="17" spans="1:16" x14ac:dyDescent="0.55000000000000004">
      <c r="A17" s="45">
        <f t="array" ref="A17">INDEX(停留所!$A:$A,MATCH($B17&amp;$C17&amp;$D17,停留所!$B:$B&amp;停留所!$F:$F&amp;停留所!$E:$E,0))</f>
        <v>3101</v>
      </c>
      <c r="B17" s="45" t="s">
        <v>1298</v>
      </c>
      <c r="C17" s="45">
        <f t="array" ref="C17">INDEX(停留所!$F:$F,MATCH(B17&amp;E17,停留所!$B:$B&amp;停留所!$G:$G,0))</f>
        <v>40.746194000000003</v>
      </c>
      <c r="D17" s="45">
        <f t="array" ref="D17">INDEX(停留所!$E:$E,MATCH(B17&amp;E17,停留所!$B:$B&amp;停留所!$G:$G,0))</f>
        <v>141.162227</v>
      </c>
      <c r="E17" s="45" t="s">
        <v>247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1841</v>
      </c>
      <c r="J17" s="45" t="s">
        <v>152</v>
      </c>
      <c r="K17" s="45">
        <f t="array" ref="K17">INDEX(停留所!$F:$F,MATCH(J17&amp;M17,停留所!$B:$B&amp;停留所!$J:$J,0))</f>
        <v>40.697313000000001</v>
      </c>
      <c r="L17" s="45">
        <f t="array" ref="L17">INDEX(停留所!$E:$E,MATCH(J17&amp;M17,停留所!$B:$B&amp;停留所!$J:$J,0))</f>
        <v>141.15348599999999</v>
      </c>
      <c r="M17" s="45" t="s">
        <v>1286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</row>
    <row r="18" spans="1:16" x14ac:dyDescent="0.55000000000000004">
      <c r="A18" s="45">
        <f t="array" ref="A18">INDEX(停留所!$A:$A,MATCH($B18&amp;$C18&amp;$D18,停留所!$B:$B&amp;停留所!$F:$F&amp;停留所!$E:$E,0))</f>
        <v>1713</v>
      </c>
      <c r="B18" s="45" t="s">
        <v>1299</v>
      </c>
      <c r="C18" s="45">
        <f t="array" ref="C18">INDEX(停留所!$F:$F,MATCH(B18&amp;E18,停留所!$B:$B&amp;停留所!$G:$G,0))</f>
        <v>40.745803000000002</v>
      </c>
      <c r="D18" s="45">
        <f t="array" ref="D18">INDEX(停留所!$E:$E,MATCH(B18&amp;E18,停留所!$B:$B&amp;停留所!$G:$G,0))</f>
        <v>141.157453</v>
      </c>
      <c r="E18" s="45" t="s">
        <v>247</v>
      </c>
      <c r="F18" s="45" t="str">
        <f t="array" ref="F18">INDEX(停留所!$D:$D,MATCH($B18&amp;$C18&amp;$D18,停留所!$B:$B&amp;停留所!$F:$F&amp;停留所!$E:$E,0))</f>
        <v>3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1851</v>
      </c>
      <c r="J18" s="45" t="s">
        <v>153</v>
      </c>
      <c r="K18" s="45">
        <f t="array" ref="K18">INDEX(停留所!$F:$F,MATCH(J18&amp;M18,停留所!$B:$B&amp;停留所!$J:$J,0))</f>
        <v>40.695878999999998</v>
      </c>
      <c r="L18" s="45">
        <f t="array" ref="L18">INDEX(停留所!$E:$E,MATCH(J18&amp;M18,停留所!$B:$B&amp;停留所!$J:$J,0))</f>
        <v>141.15484699999999</v>
      </c>
      <c r="M18" s="45" t="s">
        <v>1286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6" x14ac:dyDescent="0.55000000000000004">
      <c r="A19" s="45">
        <f t="array" ref="A19">INDEX(停留所!$A:$A,MATCH($B19&amp;$C19&amp;$D19,停留所!$B:$B&amp;停留所!$F:$F&amp;停留所!$E:$E,0))</f>
        <v>1721</v>
      </c>
      <c r="B19" s="45" t="s">
        <v>140</v>
      </c>
      <c r="C19" s="45">
        <f t="array" ref="C19">INDEX(停留所!$F:$F,MATCH(B19&amp;E19,停留所!$B:$B&amp;停留所!$J:$J,0))</f>
        <v>40.740338000000001</v>
      </c>
      <c r="D19" s="45">
        <f t="array" ref="D19">INDEX(停留所!$E:$E,MATCH(B19&amp;E19,停留所!$B:$B&amp;停留所!$J:$J,0))</f>
        <v>141.15808799999999</v>
      </c>
      <c r="E19" s="45" t="s">
        <v>1286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52">
        <f t="array" ref="I19">INDEX(停留所!$A:$A,MATCH($J19&amp;$K19&amp;$L19,停留所!$B:$B&amp;停留所!$F:$F&amp;停留所!$E:$E,0))</f>
        <v>1861</v>
      </c>
      <c r="J19" s="52" t="s">
        <v>154</v>
      </c>
      <c r="K19" s="52">
        <f t="array" ref="K19">INDEX(停留所!$F:$F,MATCH(J19&amp;M19,停留所!$B:$B&amp;停留所!$J:$J,0))</f>
        <v>40.693308000000002</v>
      </c>
      <c r="L19" s="52">
        <f t="array" ref="L19">INDEX(停留所!$E:$E,MATCH(J19&amp;M19,停留所!$B:$B&amp;停留所!$J:$J,0))</f>
        <v>141.15791400000001</v>
      </c>
      <c r="M19" s="52" t="s">
        <v>1286</v>
      </c>
      <c r="N19" s="52" t="str">
        <f t="array" ref="N19">INDEX(停留所!$D:$D,MATCH($J19&amp;$K19&amp;$L19,停留所!$B:$B&amp;停留所!$F:$F&amp;停留所!$E:$E,0))</f>
        <v>1</v>
      </c>
      <c r="O19" s="52" t="str">
        <f>IF(COUNTIFS(停留所!$B:$B,J19,停留所!$F:$F,K19,停留所!$E:$E,L19)&gt;0,"同じデータあり","なし")</f>
        <v>同じデータあり</v>
      </c>
      <c r="P19" s="52"/>
    </row>
    <row r="20" spans="1:16" x14ac:dyDescent="0.55000000000000004">
      <c r="A20" s="45">
        <f t="array" ref="A20">INDEX(停留所!$A:$A,MATCH($B20&amp;$C20&amp;$D20,停留所!$B:$B&amp;停留所!$F:$F&amp;停留所!$E:$E,0))</f>
        <v>1731</v>
      </c>
      <c r="B20" s="45" t="s">
        <v>141</v>
      </c>
      <c r="C20" s="45">
        <f t="array" ref="C20">INDEX(停留所!$F:$F,MATCH(B20&amp;E20,停留所!$B:$B&amp;停留所!$J:$J,0))</f>
        <v>40.735219999999998</v>
      </c>
      <c r="D20" s="45">
        <f t="array" ref="D20">INDEX(停留所!$E:$E,MATCH(B20&amp;E20,停留所!$B:$B&amp;停留所!$J:$J,0))</f>
        <v>141.162643</v>
      </c>
      <c r="E20" s="45" t="s">
        <v>1286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51">
        <f t="array" ref="I20">INDEX(停留所!$A:$A,MATCH($J20&amp;$K20&amp;$L20,停留所!$B:$B&amp;停留所!$F:$F&amp;停留所!$E:$E,0))</f>
        <v>1871</v>
      </c>
      <c r="J20" s="51" t="s">
        <v>155</v>
      </c>
      <c r="K20" s="51">
        <f t="array" ref="K20">INDEX(停留所!$F:$F,MATCH(J20&amp;M20,停留所!$B:$B&amp;停留所!$J:$J,0))</f>
        <v>40.691501000000002</v>
      </c>
      <c r="L20" s="51">
        <f t="array" ref="L20">INDEX(停留所!$E:$E,MATCH(J20&amp;M20,停留所!$B:$B&amp;停留所!$J:$J,0))</f>
        <v>141.158987</v>
      </c>
      <c r="M20" s="51" t="s">
        <v>1286</v>
      </c>
      <c r="N20" s="51" t="str">
        <f t="array" ref="N20">INDEX(停留所!$D:$D,MATCH($J20&amp;$K20&amp;$L20,停留所!$B:$B&amp;停留所!$F:$F&amp;停留所!$E:$E,0))</f>
        <v>1</v>
      </c>
      <c r="O20" s="51" t="str">
        <f>IF(COUNTIFS(停留所!$B:$B,J20,停留所!$F:$F,K20,停留所!$E:$E,L20)&gt;0,"同じデータあり","なし")</f>
        <v>同じデータあり</v>
      </c>
      <c r="P20" s="51"/>
    </row>
    <row r="21" spans="1:16" x14ac:dyDescent="0.55000000000000004">
      <c r="A21" s="45">
        <f t="array" ref="A21">INDEX(停留所!$A:$A,MATCH($B21&amp;$C21&amp;$D21,停留所!$B:$B&amp;停留所!$F:$F&amp;停留所!$E:$E,0))</f>
        <v>1741</v>
      </c>
      <c r="B21" s="45" t="s">
        <v>142</v>
      </c>
      <c r="C21" s="45">
        <f t="array" ref="C21">INDEX(停留所!$F:$F,MATCH(B21&amp;E21,停留所!$B:$B&amp;停留所!$J:$J,0))</f>
        <v>40.721546799999999</v>
      </c>
      <c r="D21" s="45">
        <f t="array" ref="D21">INDEX(停留所!$E:$E,MATCH(B21&amp;E21,停留所!$B:$B&amp;停留所!$J:$J,0))</f>
        <v>141.15879810000001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53">
        <f t="array" ref="I21">INDEX(停留所!$A:$A,MATCH($J21&amp;$K21&amp;$L21,停留所!$B:$B&amp;停留所!$F:$F&amp;停留所!$E:$E,0))</f>
        <v>3381</v>
      </c>
      <c r="J21" s="53" t="s">
        <v>1303</v>
      </c>
      <c r="K21" s="53">
        <f t="array" ref="K21">INDEX(停留所!$F:$F,MATCH(J21&amp;M21,停留所!$B:$B&amp;停留所!$J:$J,0))</f>
        <v>40.695663000000003</v>
      </c>
      <c r="L21" s="53">
        <f t="array" ref="L21">INDEX(停留所!$E:$E,MATCH(J21&amp;M21,停留所!$B:$B&amp;停留所!$J:$J,0))</f>
        <v>141.15787700000001</v>
      </c>
      <c r="M21" s="53" t="s">
        <v>1286</v>
      </c>
      <c r="N21" s="53" t="str">
        <f t="array" ref="N21">INDEX(停留所!$D:$D,MATCH($J21&amp;$K21&amp;$L21,停留所!$B:$B&amp;停留所!$F:$F&amp;停留所!$E:$E,0))</f>
        <v>1</v>
      </c>
      <c r="O21" s="53" t="str">
        <f>IF(COUNTIFS(停留所!$B:$B,J21,停留所!$F:$F,K21,停留所!$E:$E,L21)&gt;0,"同じデータあり","なし")</f>
        <v>同じデータあり</v>
      </c>
      <c r="P21" s="53"/>
    </row>
    <row r="22" spans="1:16" x14ac:dyDescent="0.55000000000000004">
      <c r="A22" s="45">
        <f t="array" ref="A22">INDEX(停留所!$A:$A,MATCH($B22&amp;$C22&amp;$D22,停留所!$B:$B&amp;停留所!$F:$F&amp;停留所!$E:$E,0))</f>
        <v>1751</v>
      </c>
      <c r="B22" s="45" t="s">
        <v>1300</v>
      </c>
      <c r="C22" s="45">
        <f t="array" ref="C22">INDEX(停留所!$F:$F,MATCH(B22&amp;E22,停留所!$B:$B&amp;停留所!$J:$J,0))</f>
        <v>40.717383300000002</v>
      </c>
      <c r="D22" s="45">
        <f t="array" ref="D22">INDEX(停留所!$E:$E,MATCH(B22&amp;E22,停留所!$B:$B&amp;停留所!$J:$J,0))</f>
        <v>141.1568322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4">
        <f t="array" ref="I22">INDEX(停留所!$A:$A,MATCH($J22&amp;$K22&amp;$L22,停留所!$B:$B&amp;停留所!$F:$F&amp;停留所!$E:$E,0))</f>
        <v>1811</v>
      </c>
      <c r="J22" s="44" t="s">
        <v>1302</v>
      </c>
      <c r="K22" s="44">
        <f t="array" ref="K22">INDEX(停留所!$F:$F,MATCH(J22&amp;M22,停留所!$B:$B&amp;停留所!$J:$J,0))</f>
        <v>40.696340999999997</v>
      </c>
      <c r="L22" s="44">
        <f t="array" ref="L22">INDEX(停留所!$E:$E,MATCH(J22&amp;M22,停留所!$B:$B&amp;停留所!$J:$J,0))</f>
        <v>141.161956</v>
      </c>
      <c r="M22" s="44" t="s">
        <v>1286</v>
      </c>
      <c r="N22" s="44" t="str">
        <f t="array" ref="N22">INDEX(停留所!$D:$D,MATCH($J22&amp;$K22&amp;$L22,停留所!$B:$B&amp;停留所!$F:$F&amp;停留所!$E:$E,0))</f>
        <v>1</v>
      </c>
      <c r="O22" s="44" t="str">
        <f>IF(COUNTIFS(停留所!$B:$B,J22,停留所!$F:$F,K22,停留所!$E:$E,L22)&gt;0,"同じデータあり","なし")</f>
        <v>同じデータあり</v>
      </c>
      <c r="P22" s="44"/>
    </row>
    <row r="23" spans="1:16" x14ac:dyDescent="0.55000000000000004">
      <c r="A23" s="45">
        <f t="array" ref="A23">INDEX(停留所!$A:$A,MATCH($B23&amp;$C23&amp;$D23,停留所!$B:$B&amp;停留所!$F:$F&amp;停留所!$E:$E,0))</f>
        <v>1781</v>
      </c>
      <c r="B23" s="45" t="s">
        <v>146</v>
      </c>
      <c r="C23" s="45">
        <f t="array" ref="C23">INDEX(停留所!$F:$F,MATCH(B23&amp;E23,停留所!$B:$B&amp;停留所!$J:$J,0))</f>
        <v>40.710648999999997</v>
      </c>
      <c r="D23" s="45">
        <f t="array" ref="D23">INDEX(停留所!$E:$E,MATCH(B23&amp;E23,停留所!$B:$B&amp;停留所!$J:$J,0))</f>
        <v>141.157051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50">
        <f t="array" ref="I23">INDEX(停留所!$A:$A,MATCH($J23&amp;$K23&amp;$L23,停留所!$B:$B&amp;停留所!$F:$F&amp;停留所!$E:$E,0))</f>
        <v>2301</v>
      </c>
      <c r="J23" s="50" t="s">
        <v>1304</v>
      </c>
      <c r="K23" s="50">
        <f t="array" ref="K23">INDEX(停留所!$F:$F,MATCH(J23&amp;M23,停留所!$B:$B&amp;停留所!$J:$J,0))</f>
        <v>40.691614999999999</v>
      </c>
      <c r="L23" s="50">
        <f t="array" ref="L23">INDEX(停留所!$E:$E,MATCH(J23&amp;M23,停留所!$B:$B&amp;停留所!$J:$J,0))</f>
        <v>141.16041200000001</v>
      </c>
      <c r="M23" s="50" t="s">
        <v>1286</v>
      </c>
      <c r="N23" s="50" t="str">
        <f t="array" ref="N23">INDEX(停留所!$D:$D,MATCH($J23&amp;$K23&amp;$L23,停留所!$B:$B&amp;停留所!$F:$F&amp;停留所!$E:$E,0))</f>
        <v>1</v>
      </c>
      <c r="O23" s="50" t="str">
        <f>IF(COUNTIFS(停留所!$B:$B,J23,停留所!$F:$F,K23,停留所!$E:$E,L23)&gt;0,"同じデータあり","なし")</f>
        <v>同じデータあり</v>
      </c>
      <c r="P23" s="50"/>
    </row>
    <row r="24" spans="1:16" x14ac:dyDescent="0.55000000000000004">
      <c r="A24" s="45">
        <f t="array" ref="A24">INDEX(停留所!$A:$A,MATCH($B24&amp;$C24&amp;$D24,停留所!$B:$B&amp;停留所!$F:$F&amp;停留所!$E:$E,0))</f>
        <v>1791</v>
      </c>
      <c r="B24" s="45" t="s">
        <v>147</v>
      </c>
      <c r="C24" s="45">
        <f t="array" ref="C24">INDEX(停留所!$F:$F,MATCH(B24&amp;E24,停留所!$B:$B&amp;停留所!$J:$J,0))</f>
        <v>40.706046999999998</v>
      </c>
      <c r="D24" s="45">
        <f t="array" ref="D24">INDEX(停留所!$E:$E,MATCH(B24&amp;E24,停留所!$B:$B&amp;停留所!$J:$J,0))</f>
        <v>141.157059</v>
      </c>
      <c r="E24" s="45" t="s">
        <v>1286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1881</v>
      </c>
      <c r="J24" s="45" t="s">
        <v>156</v>
      </c>
      <c r="K24" s="45">
        <f t="array" ref="K24">INDEX(停留所!$F:$F,MATCH(J24&amp;M24,停留所!$B:$B&amp;停留所!$J:$J,0))</f>
        <v>40.684480999999998</v>
      </c>
      <c r="L24" s="45">
        <f t="array" ref="L24">INDEX(停留所!$E:$E,MATCH(J24&amp;M24,停留所!$B:$B&amp;停留所!$J:$J,0))</f>
        <v>141.16528700000001</v>
      </c>
      <c r="M24" s="45" t="s">
        <v>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1801</v>
      </c>
      <c r="B25" s="45" t="s">
        <v>1301</v>
      </c>
      <c r="C25" s="45">
        <f t="array" ref="C25">INDEX(停留所!$F:$F,MATCH(B25&amp;E25,停留所!$B:$B&amp;停留所!$J:$J,0))</f>
        <v>40.700699</v>
      </c>
      <c r="D25" s="45">
        <f t="array" ref="D25">INDEX(停留所!$E:$E,MATCH(B25&amp;E25,停留所!$B:$B&amp;停留所!$J:$J,0))</f>
        <v>141.15919199999999</v>
      </c>
      <c r="E25" s="45" t="s">
        <v>1286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1891</v>
      </c>
      <c r="J25" s="45" t="s">
        <v>157</v>
      </c>
      <c r="K25" s="45">
        <f t="array" ref="K25">INDEX(停留所!$F:$F,MATCH(J25&amp;M25,停留所!$B:$B&amp;停留所!$J:$J,0))</f>
        <v>40.675953999999997</v>
      </c>
      <c r="L25" s="45">
        <f t="array" ref="L25">INDEX(停留所!$E:$E,MATCH(J25&amp;M25,停留所!$B:$B&amp;停留所!$J:$J,0))</f>
        <v>141.17554200000001</v>
      </c>
      <c r="M25" s="45" t="s">
        <v>4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1811</v>
      </c>
      <c r="B26" s="45" t="s">
        <v>1302</v>
      </c>
      <c r="C26" s="45">
        <f t="array" ref="C26">INDEX(停留所!$F:$F,MATCH(B26&amp;E26,停留所!$B:$B&amp;停留所!$J:$J,0))</f>
        <v>40.696340999999997</v>
      </c>
      <c r="D26" s="45">
        <f t="array" ref="D26">INDEX(停留所!$E:$E,MATCH(B26&amp;E26,停留所!$B:$B&amp;停留所!$J:$J,0))</f>
        <v>141.161956</v>
      </c>
      <c r="E26" s="45" t="s">
        <v>1286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1901</v>
      </c>
      <c r="J26" s="45" t="s">
        <v>158</v>
      </c>
      <c r="K26" s="45">
        <f t="array" ref="K26">INDEX(停留所!$F:$F,MATCH(J26&amp;M26,停留所!$B:$B&amp;停留所!$J:$J,0))</f>
        <v>40.673226999999997</v>
      </c>
      <c r="L26" s="45">
        <f t="array" ref="L26">INDEX(停留所!$E:$E,MATCH(J26&amp;M26,停留所!$B:$B&amp;停留所!$J:$J,0))</f>
        <v>141.18002999999999</v>
      </c>
      <c r="M26" s="45" t="s">
        <v>4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45">
        <f t="array" ref="A27">INDEX(停留所!$A:$A,MATCH($B27&amp;$C27&amp;$D27,停留所!$B:$B&amp;停留所!$F:$F&amp;停留所!$E:$E,0))</f>
        <v>1821</v>
      </c>
      <c r="B27" s="45" t="s">
        <v>150</v>
      </c>
      <c r="C27" s="45">
        <f t="array" ref="C27">INDEX(停留所!$F:$F,MATCH(B27&amp;E27,停留所!$B:$B&amp;停留所!$J:$J,0))</f>
        <v>40.698</v>
      </c>
      <c r="D27" s="45">
        <f t="array" ref="D27">INDEX(停留所!$E:$E,MATCH(B27&amp;E27,停留所!$B:$B&amp;停留所!$J:$J,0))</f>
        <v>141.15800400000001</v>
      </c>
      <c r="E27" s="45" t="s">
        <v>1286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1911</v>
      </c>
      <c r="J27" s="45" t="s">
        <v>159</v>
      </c>
      <c r="K27" s="45">
        <f t="array" ref="K27">INDEX(停留所!$F:$F,MATCH(J27&amp;M27,停留所!$B:$B&amp;停留所!$J:$J,0))</f>
        <v>40.659342000000002</v>
      </c>
      <c r="L27" s="45">
        <f t="array" ref="L27">INDEX(停留所!$E:$E,MATCH(J27&amp;M27,停留所!$B:$B&amp;停留所!$J:$J,0))</f>
        <v>141.19146599999999</v>
      </c>
      <c r="M27" s="45" t="s">
        <v>4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6" x14ac:dyDescent="0.55000000000000004">
      <c r="A28" s="45">
        <f t="array" ref="A28">INDEX(停留所!$A:$A,MATCH($B28&amp;$C28&amp;$D28,停留所!$B:$B&amp;停留所!$F:$F&amp;停留所!$E:$E,0))</f>
        <v>1831</v>
      </c>
      <c r="B28" s="45" t="s">
        <v>151</v>
      </c>
      <c r="C28" s="45">
        <f t="array" ref="C28">INDEX(停留所!$F:$F,MATCH(B28&amp;E28,停留所!$B:$B&amp;停留所!$J:$J,0))</f>
        <v>40.698439999999998</v>
      </c>
      <c r="D28" s="45">
        <f t="array" ref="D28">INDEX(停留所!$E:$E,MATCH(B28&amp;E28,停留所!$B:$B&amp;停留所!$J:$J,0))</f>
        <v>141.15532400000001</v>
      </c>
      <c r="E28" s="45" t="s">
        <v>1286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1921</v>
      </c>
      <c r="J28" s="45" t="s">
        <v>160</v>
      </c>
      <c r="K28" s="45">
        <f t="array" ref="K28">INDEX(停留所!$F:$F,MATCH(J28&amp;M28,停留所!$B:$B&amp;停留所!$J:$J,0))</f>
        <v>40.654322000000001</v>
      </c>
      <c r="L28" s="45">
        <f t="array" ref="L28">INDEX(停留所!$E:$E,MATCH(J28&amp;M28,停留所!$B:$B&amp;停留所!$J:$J,0))</f>
        <v>141.19397699999999</v>
      </c>
      <c r="M28" s="45" t="s">
        <v>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45">
        <f t="array" ref="A29">INDEX(停留所!$A:$A,MATCH($B29&amp;$C29&amp;$D29,停留所!$B:$B&amp;停留所!$F:$F&amp;停留所!$E:$E,0))</f>
        <v>1841</v>
      </c>
      <c r="B29" s="45" t="s">
        <v>152</v>
      </c>
      <c r="C29" s="45">
        <f t="array" ref="C29">INDEX(停留所!$F:$F,MATCH(B29&amp;E29,停留所!$B:$B&amp;停留所!$J:$J,0))</f>
        <v>40.697313000000001</v>
      </c>
      <c r="D29" s="45">
        <f t="array" ref="D29">INDEX(停留所!$E:$E,MATCH(B29&amp;E29,停留所!$B:$B&amp;停留所!$J:$J,0))</f>
        <v>141.15348599999999</v>
      </c>
      <c r="E29" s="45" t="s">
        <v>1286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1931</v>
      </c>
      <c r="J29" s="45" t="s">
        <v>161</v>
      </c>
      <c r="K29" s="45">
        <f t="array" ref="K29">INDEX(停留所!$F:$F,MATCH(J29&amp;M29,停留所!$B:$B&amp;停留所!$J:$J,0))</f>
        <v>40.646566</v>
      </c>
      <c r="L29" s="45">
        <f t="array" ref="L29">INDEX(停留所!$E:$E,MATCH(J29&amp;M29,停留所!$B:$B&amp;停留所!$J:$J,0))</f>
        <v>141.197866</v>
      </c>
      <c r="M29" s="45" t="s">
        <v>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6" x14ac:dyDescent="0.55000000000000004">
      <c r="A30" s="45">
        <f t="array" ref="A30">INDEX(停留所!$A:$A,MATCH($B30&amp;$C30&amp;$D30,停留所!$B:$B&amp;停留所!$F:$F&amp;停留所!$E:$E,0))</f>
        <v>1851</v>
      </c>
      <c r="B30" s="45" t="s">
        <v>153</v>
      </c>
      <c r="C30" s="45">
        <f t="array" ref="C30">INDEX(停留所!$F:$F,MATCH(B30&amp;E30,停留所!$B:$B&amp;停留所!$J:$J,0))</f>
        <v>40.695878999999998</v>
      </c>
      <c r="D30" s="45">
        <f t="array" ref="D30">INDEX(停留所!$E:$E,MATCH(B30&amp;E30,停留所!$B:$B&amp;停留所!$J:$J,0))</f>
        <v>141.15484699999999</v>
      </c>
      <c r="E30" s="45" t="s">
        <v>1286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1941</v>
      </c>
      <c r="J30" s="45" t="s">
        <v>162</v>
      </c>
      <c r="K30" s="45">
        <f t="array" ref="K30">INDEX(停留所!$F:$F,MATCH(J30&amp;M30,停留所!$B:$B&amp;停留所!$J:$J,0))</f>
        <v>40.642780999999999</v>
      </c>
      <c r="L30" s="45">
        <f t="array" ref="L30">INDEX(停留所!$E:$E,MATCH(J30&amp;M30,停留所!$B:$B&amp;停留所!$J:$J,0))</f>
        <v>141.19963100000001</v>
      </c>
      <c r="M30" s="45" t="s">
        <v>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 x14ac:dyDescent="0.55000000000000004">
      <c r="A31" s="52">
        <f t="array" ref="A31">INDEX(停留所!$A:$A,MATCH($B31&amp;$C31&amp;$D31,停留所!$B:$B&amp;停留所!$F:$F&amp;停留所!$E:$E,0))</f>
        <v>1861</v>
      </c>
      <c r="B31" s="52" t="s">
        <v>154</v>
      </c>
      <c r="C31" s="52">
        <f t="array" ref="C31">INDEX(停留所!$F:$F,MATCH(B31&amp;E31,停留所!$B:$B&amp;停留所!$J:$J,0))</f>
        <v>40.693308000000002</v>
      </c>
      <c r="D31" s="52">
        <f t="array" ref="D31">INDEX(停留所!$E:$E,MATCH(B31&amp;E31,停留所!$B:$B&amp;停留所!$J:$J,0))</f>
        <v>141.15791400000001</v>
      </c>
      <c r="E31" s="52" t="s">
        <v>1286</v>
      </c>
      <c r="F31" s="52" t="str">
        <f t="array" ref="F31">INDEX(停留所!$D:$D,MATCH($B31&amp;$C31&amp;$D31,停留所!$B:$B&amp;停留所!$F:$F&amp;停留所!$E:$E,0))</f>
        <v>1</v>
      </c>
      <c r="G31" s="52" t="str">
        <f>IF(COUNTIFS(停留所!$B:$B,B31,停留所!$F:$F,C31,停留所!$E:$E,D31)&gt;0,"同じデータあり","なし")</f>
        <v>同じデータあり</v>
      </c>
      <c r="H31" s="96"/>
      <c r="I31" s="45">
        <f t="array" ref="I31">INDEX(停留所!$A:$A,MATCH($J31&amp;$K31&amp;$L31,停留所!$B:$B&amp;停留所!$F:$F&amp;停留所!$E:$E,0))</f>
        <v>1951</v>
      </c>
      <c r="J31" s="45" t="s">
        <v>163</v>
      </c>
      <c r="K31" s="45">
        <f t="array" ref="K31">INDEX(停留所!$F:$F,MATCH(J31&amp;M31,停留所!$B:$B&amp;停留所!$J:$J,0))</f>
        <v>40.638252999999999</v>
      </c>
      <c r="L31" s="45">
        <f t="array" ref="L31">INDEX(停留所!$E:$E,MATCH(J31&amp;M31,停留所!$B:$B&amp;停留所!$J:$J,0))</f>
        <v>141.201641</v>
      </c>
      <c r="M31" s="45" t="s">
        <v>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 x14ac:dyDescent="0.55000000000000004">
      <c r="A32" s="51">
        <f t="array" ref="A32">INDEX(停留所!$A:$A,MATCH($B32&amp;$C32&amp;$D32,停留所!$B:$B&amp;停留所!$F:$F&amp;停留所!$E:$E,0))</f>
        <v>1871</v>
      </c>
      <c r="B32" s="51" t="s">
        <v>155</v>
      </c>
      <c r="C32" s="51">
        <f t="array" ref="C32">INDEX(停留所!$F:$F,MATCH(B32&amp;E32,停留所!$B:$B&amp;停留所!$J:$J,0))</f>
        <v>40.691501000000002</v>
      </c>
      <c r="D32" s="51">
        <f t="array" ref="D32">INDEX(停留所!$E:$E,MATCH(B32&amp;E32,停留所!$B:$B&amp;停留所!$J:$J,0))</f>
        <v>141.158987</v>
      </c>
      <c r="E32" s="51" t="s">
        <v>1286</v>
      </c>
      <c r="F32" s="51" t="str">
        <f t="array" ref="F32">INDEX(停留所!$D:$D,MATCH($B32&amp;$C32&amp;$D32,停留所!$B:$B&amp;停留所!$F:$F&amp;停留所!$E:$E,0))</f>
        <v>1</v>
      </c>
      <c r="G32" s="51" t="str">
        <f>IF(COUNTIFS(停留所!$B:$B,B32,停留所!$F:$F,C32,停留所!$E:$E,D32)&gt;0,"同じデータあり","なし")</f>
        <v>同じデータあり</v>
      </c>
      <c r="H32" s="97"/>
      <c r="I32" s="45">
        <f t="array" ref="I32">INDEX(停留所!$A:$A,MATCH($J32&amp;$K32&amp;$L32,停留所!$B:$B&amp;停留所!$F:$F&amp;停留所!$E:$E,0))</f>
        <v>1961</v>
      </c>
      <c r="J32" s="45" t="s">
        <v>164</v>
      </c>
      <c r="K32" s="45">
        <f t="array" ref="K32">INDEX(停留所!$F:$F,MATCH(J32&amp;M32,停留所!$B:$B&amp;停留所!$J:$J,0))</f>
        <v>40.635554999999997</v>
      </c>
      <c r="L32" s="45">
        <f t="array" ref="L32">INDEX(停留所!$E:$E,MATCH(J32&amp;M32,停留所!$B:$B&amp;停留所!$J:$J,0))</f>
        <v>141.202742</v>
      </c>
      <c r="M32" s="45" t="s">
        <v>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53">
        <f t="array" ref="A33">INDEX(停留所!$A:$A,MATCH($B33&amp;$C33&amp;$D33,停留所!$B:$B&amp;停留所!$F:$F&amp;停留所!$E:$E,0))</f>
        <v>3381</v>
      </c>
      <c r="B33" s="53" t="s">
        <v>1303</v>
      </c>
      <c r="C33" s="53">
        <f t="array" ref="C33">INDEX(停留所!$F:$F,MATCH(B33&amp;E33,停留所!$B:$B&amp;停留所!$J:$J,0))</f>
        <v>40.695663000000003</v>
      </c>
      <c r="D33" s="53">
        <f t="array" ref="D33">INDEX(停留所!$E:$E,MATCH(B33&amp;E33,停留所!$B:$B&amp;停留所!$J:$J,0))</f>
        <v>141.15787700000001</v>
      </c>
      <c r="E33" s="53" t="s">
        <v>1286</v>
      </c>
      <c r="F33" s="53" t="str">
        <f t="array" ref="F33">INDEX(停留所!$D:$D,MATCH($B33&amp;$C33&amp;$D33,停留所!$B:$B&amp;停留所!$F:$F&amp;停留所!$E:$E,0))</f>
        <v>1</v>
      </c>
      <c r="G33" s="53" t="str">
        <f>IF(COUNTIFS(停留所!$B:$B,B33,停留所!$F:$F,C33,停留所!$E:$E,D33)&gt;0,"同じデータあり","なし")</f>
        <v>同じデータあり</v>
      </c>
      <c r="H33" s="98"/>
      <c r="I33" s="45">
        <f t="array" ref="I33">INDEX(停留所!$A:$A,MATCH($J33&amp;$K33&amp;$L33,停留所!$B:$B&amp;停留所!$F:$F&amp;停留所!$E:$E,0))</f>
        <v>1971</v>
      </c>
      <c r="J33" s="45" t="s">
        <v>165</v>
      </c>
      <c r="K33" s="45">
        <f t="array" ref="K33">INDEX(停留所!$F:$F,MATCH(J33&amp;M33,停留所!$B:$B&amp;停留所!$J:$J,0))</f>
        <v>40.631081999999999</v>
      </c>
      <c r="L33" s="45">
        <f t="array" ref="L33">INDEX(停留所!$E:$E,MATCH(J33&amp;M33,停留所!$B:$B&amp;停留所!$J:$J,0))</f>
        <v>141.204599</v>
      </c>
      <c r="M33" s="45" t="s">
        <v>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4">
        <f t="array" ref="A34">INDEX(停留所!$A:$A,MATCH($B34&amp;$C34&amp;$D34,停留所!$B:$B&amp;停留所!$F:$F&amp;停留所!$E:$E,0))</f>
        <v>1811</v>
      </c>
      <c r="B34" s="44" t="s">
        <v>1302</v>
      </c>
      <c r="C34" s="44">
        <f t="array" ref="C34">INDEX(停留所!$F:$F,MATCH(B34&amp;E34,停留所!$B:$B&amp;停留所!$J:$J,0))</f>
        <v>40.696340999999997</v>
      </c>
      <c r="D34" s="44">
        <f t="array" ref="D34">INDEX(停留所!$E:$E,MATCH(B34&amp;E34,停留所!$B:$B&amp;停留所!$J:$J,0))</f>
        <v>141.161956</v>
      </c>
      <c r="E34" s="44" t="s">
        <v>1286</v>
      </c>
      <c r="F34" s="44" t="str">
        <f t="array" ref="F34">INDEX(停留所!$D:$D,MATCH($B34&amp;$C34&amp;$D34,停留所!$B:$B&amp;停留所!$F:$F&amp;停留所!$E:$E,0))</f>
        <v>1</v>
      </c>
      <c r="G34" s="44" t="str">
        <f>IF(COUNTIFS(停留所!$B:$B,B34,停留所!$F:$F,C34,停留所!$E:$E,D34)&gt;0,"同じデータあり","なし")</f>
        <v>同じデータあり</v>
      </c>
      <c r="H34" s="99"/>
      <c r="I34" s="45">
        <f t="array" ref="I34">INDEX(停留所!$A:$A,MATCH($J34&amp;$K34&amp;$L34,停留所!$B:$B&amp;停留所!$F:$F&amp;停留所!$E:$E,0))</f>
        <v>1981</v>
      </c>
      <c r="J34" s="45" t="s">
        <v>166</v>
      </c>
      <c r="K34" s="45">
        <f t="array" ref="K34">INDEX(停留所!$F:$F,MATCH(J34&amp;M34,停留所!$B:$B&amp;停留所!$J:$J,0))</f>
        <v>40.625391999999998</v>
      </c>
      <c r="L34" s="45">
        <f t="array" ref="L34">INDEX(停留所!$E:$E,MATCH(J34&amp;M34,停留所!$B:$B&amp;停留所!$J:$J,0))</f>
        <v>141.20704900000001</v>
      </c>
      <c r="M34" s="45" t="s">
        <v>4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50">
        <f t="array" ref="A35">INDEX(停留所!$A:$A,MATCH($B35&amp;$C35&amp;$D35,停留所!$B:$B&amp;停留所!$F:$F&amp;停留所!$E:$E,0))</f>
        <v>2301</v>
      </c>
      <c r="B35" s="50" t="s">
        <v>1304</v>
      </c>
      <c r="C35" s="50">
        <f t="array" ref="C35">INDEX(停留所!$F:$F,MATCH(B35&amp;E35,停留所!$B:$B&amp;停留所!$J:$J,0))</f>
        <v>40.691614999999999</v>
      </c>
      <c r="D35" s="50">
        <f t="array" ref="D35">INDEX(停留所!$E:$E,MATCH(B35&amp;E35,停留所!$B:$B&amp;停留所!$J:$J,0))</f>
        <v>141.16041200000001</v>
      </c>
      <c r="E35" s="50" t="s">
        <v>1286</v>
      </c>
      <c r="F35" s="50" t="str">
        <f t="array" ref="F35">INDEX(停留所!$D:$D,MATCH($B35&amp;$C35&amp;$D35,停留所!$B:$B&amp;停留所!$F:$F&amp;停留所!$E:$E,0))</f>
        <v>1</v>
      </c>
      <c r="G35" s="50" t="str">
        <f>IF(COUNTIFS(停留所!$B:$B,B35,停留所!$F:$F,C35,停留所!$E:$E,D35)&gt;0,"同じデータあり","なし")</f>
        <v>同じデータあり</v>
      </c>
      <c r="H35" s="100"/>
      <c r="I35" s="45">
        <f t="array" ref="I35">INDEX(停留所!$A:$A,MATCH($J35&amp;$K35&amp;$L35,停留所!$B:$B&amp;停留所!$F:$F&amp;停留所!$E:$E,0))</f>
        <v>21</v>
      </c>
      <c r="J35" s="45" t="s">
        <v>3</v>
      </c>
      <c r="K35" s="45">
        <f t="array" ref="K35">INDEX(停留所!$F:$F,MATCH(J35&amp;M35,停留所!$B:$B&amp;停留所!$J:$J,0))</f>
        <v>40.620359999999998</v>
      </c>
      <c r="L35" s="45">
        <f t="array" ref="L35">INDEX(停留所!$E:$E,MATCH(J35&amp;M35,停留所!$B:$B&amp;停留所!$J:$J,0))</f>
        <v>141.20932099999999</v>
      </c>
      <c r="M35" s="45" t="s">
        <v>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 x14ac:dyDescent="0.55000000000000004">
      <c r="A36" s="45">
        <f t="array" ref="A36">INDEX(停留所!$A:$A,MATCH($B36&amp;$C36&amp;$D36,停留所!$B:$B&amp;停留所!$F:$F&amp;停留所!$E:$E,0))</f>
        <v>1881</v>
      </c>
      <c r="B36" s="45" t="s">
        <v>156</v>
      </c>
      <c r="C36" s="45">
        <f t="array" ref="C36">INDEX(停留所!$F:$F,MATCH(B36&amp;E36,停留所!$B:$B&amp;停留所!$J:$J,0))</f>
        <v>40.684480999999998</v>
      </c>
      <c r="D36" s="45">
        <f t="array" ref="D36">INDEX(停留所!$E:$E,MATCH(B36&amp;E36,停留所!$B:$B&amp;停留所!$J:$J,0))</f>
        <v>141.16528700000001</v>
      </c>
      <c r="E36" s="45" t="s">
        <v>1286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31</v>
      </c>
      <c r="J36" s="45" t="s">
        <v>5</v>
      </c>
      <c r="K36" s="45">
        <f t="array" ref="K36">INDEX(停留所!$F:$F,MATCH(J36&amp;M36,停留所!$B:$B&amp;停留所!$J:$J,0))</f>
        <v>40.618156999999997</v>
      </c>
      <c r="L36" s="45">
        <f t="array" ref="L36">INDEX(停留所!$E:$E,MATCH(J36&amp;M36,停留所!$B:$B&amp;停留所!$J:$J,0))</f>
        <v>141.21095600000001</v>
      </c>
      <c r="M36" s="45" t="s">
        <v>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 x14ac:dyDescent="0.55000000000000004">
      <c r="A37" s="45">
        <f t="array" ref="A37">INDEX(停留所!$A:$A,MATCH($B37&amp;$C37&amp;$D37,停留所!$B:$B&amp;停留所!$F:$F&amp;停留所!$E:$E,0))</f>
        <v>1891</v>
      </c>
      <c r="B37" s="45" t="s">
        <v>157</v>
      </c>
      <c r="C37" s="45">
        <f t="array" ref="C37">INDEX(停留所!$F:$F,MATCH(B37&amp;E37,停留所!$B:$B&amp;停留所!$J:$J,0))</f>
        <v>40.675953999999997</v>
      </c>
      <c r="D37" s="45">
        <f t="array" ref="D37">INDEX(停留所!$E:$E,MATCH(B37&amp;E37,停留所!$B:$B&amp;停留所!$J:$J,0))</f>
        <v>141.17554200000001</v>
      </c>
      <c r="E37" s="45" t="s">
        <v>1286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41</v>
      </c>
      <c r="J37" s="45" t="s">
        <v>6</v>
      </c>
      <c r="K37" s="45">
        <f t="array" ref="K37">INDEX(停留所!$F:$F,MATCH(J37&amp;M37,停留所!$B:$B&amp;停留所!$J:$J,0))</f>
        <v>40.616163</v>
      </c>
      <c r="L37" s="45">
        <f t="array" ref="L37">INDEX(停留所!$E:$E,MATCH(J37&amp;M37,停留所!$B:$B&amp;停留所!$J:$J,0))</f>
        <v>141.21253899999999</v>
      </c>
      <c r="M37" s="45" t="s">
        <v>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 x14ac:dyDescent="0.55000000000000004">
      <c r="A38" s="45">
        <f t="array" ref="A38">INDEX(停留所!$A:$A,MATCH($B38&amp;$C38&amp;$D38,停留所!$B:$B&amp;停留所!$F:$F&amp;停留所!$E:$E,0))</f>
        <v>1901</v>
      </c>
      <c r="B38" s="45" t="s">
        <v>158</v>
      </c>
      <c r="C38" s="45">
        <f t="array" ref="C38">INDEX(停留所!$F:$F,MATCH(B38&amp;E38,停留所!$B:$B&amp;停留所!$J:$J,0))</f>
        <v>40.673226999999997</v>
      </c>
      <c r="D38" s="45">
        <f t="array" ref="D38">INDEX(停留所!$E:$E,MATCH(B38&amp;E38,停留所!$B:$B&amp;停留所!$J:$J,0))</f>
        <v>141.18002999999999</v>
      </c>
      <c r="E38" s="45" t="s">
        <v>1286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51</v>
      </c>
      <c r="J38" s="45" t="s">
        <v>7</v>
      </c>
      <c r="K38" s="45">
        <f t="array" ref="K38">INDEX(停留所!$F:$F,MATCH(J38&amp;M38,停留所!$B:$B&amp;停留所!$J:$J,0))</f>
        <v>40.613311000000003</v>
      </c>
      <c r="L38" s="45">
        <f t="array" ref="L38">INDEX(停留所!$E:$E,MATCH(J38&amp;M38,停留所!$B:$B&amp;停留所!$J:$J,0))</f>
        <v>141.21475599999999</v>
      </c>
      <c r="M38" s="45" t="s">
        <v>4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A39" s="45">
        <f t="array" ref="A39">INDEX(停留所!$A:$A,MATCH($B39&amp;$C39&amp;$D39,停留所!$B:$B&amp;停留所!$F:$F&amp;停留所!$E:$E,0))</f>
        <v>1911</v>
      </c>
      <c r="B39" s="45" t="s">
        <v>159</v>
      </c>
      <c r="C39" s="45">
        <f t="array" ref="C39">INDEX(停留所!$F:$F,MATCH(B39&amp;E39,停留所!$B:$B&amp;停留所!$J:$J,0))</f>
        <v>40.659342000000002</v>
      </c>
      <c r="D39" s="45">
        <f t="array" ref="D39">INDEX(停留所!$E:$E,MATCH(B39&amp;E39,停留所!$B:$B&amp;停留所!$J:$J,0))</f>
        <v>141.19146599999999</v>
      </c>
      <c r="E39" s="45" t="s">
        <v>1286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61</v>
      </c>
      <c r="J39" s="45" t="s">
        <v>8</v>
      </c>
      <c r="K39" s="45">
        <f t="array" ref="K39">INDEX(停留所!$F:$F,MATCH(J39&amp;M39,停留所!$B:$B&amp;停留所!$J:$J,0))</f>
        <v>40.612495000000003</v>
      </c>
      <c r="L39" s="45">
        <f t="array" ref="L39">INDEX(停留所!$E:$E,MATCH(J39&amp;M39,停留所!$B:$B&amp;停留所!$J:$J,0))</f>
        <v>141.21539899999999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 x14ac:dyDescent="0.55000000000000004">
      <c r="A40" s="45">
        <f t="array" ref="A40">INDEX(停留所!$A:$A,MATCH($B40&amp;$C40&amp;$D40,停留所!$B:$B&amp;停留所!$F:$F&amp;停留所!$E:$E,0))</f>
        <v>1921</v>
      </c>
      <c r="B40" s="45" t="s">
        <v>160</v>
      </c>
      <c r="C40" s="45">
        <f t="array" ref="C40">INDEX(停留所!$F:$F,MATCH(B40&amp;E40,停留所!$B:$B&amp;停留所!$J:$J,0))</f>
        <v>40.654322000000001</v>
      </c>
      <c r="D40" s="45">
        <f t="array" ref="D40">INDEX(停留所!$E:$E,MATCH(B40&amp;E40,停留所!$B:$B&amp;停留所!$J:$J,0))</f>
        <v>141.19397699999999</v>
      </c>
      <c r="E40" s="45" t="s">
        <v>1286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71</v>
      </c>
      <c r="J40" s="45" t="s">
        <v>9</v>
      </c>
      <c r="K40" s="45">
        <f t="array" ref="K40">INDEX(停留所!$F:$F,MATCH(J40&amp;M40,停留所!$B:$B&amp;停留所!$J:$J,0))</f>
        <v>40.610562999999999</v>
      </c>
      <c r="L40" s="45">
        <f t="array" ref="L40">INDEX(停留所!$E:$E,MATCH(J40&amp;M40,停留所!$B:$B&amp;停留所!$J:$J,0))</f>
        <v>141.21688800000001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 x14ac:dyDescent="0.55000000000000004">
      <c r="A41" s="45">
        <f t="array" ref="A41">INDEX(停留所!$A:$A,MATCH($B41&amp;$C41&amp;$D41,停留所!$B:$B&amp;停留所!$F:$F&amp;停留所!$E:$E,0))</f>
        <v>1931</v>
      </c>
      <c r="B41" s="45" t="s">
        <v>161</v>
      </c>
      <c r="C41" s="45">
        <f t="array" ref="C41">INDEX(停留所!$F:$F,MATCH(B41&amp;E41,停留所!$B:$B&amp;停留所!$J:$J,0))</f>
        <v>40.646566</v>
      </c>
      <c r="D41" s="45">
        <f t="array" ref="D41">INDEX(停留所!$E:$E,MATCH(B41&amp;E41,停留所!$B:$B&amp;停留所!$J:$J,0))</f>
        <v>141.197866</v>
      </c>
      <c r="E41" s="45" t="s">
        <v>1286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1202</v>
      </c>
      <c r="J41" s="45" t="s">
        <v>94</v>
      </c>
      <c r="K41" s="45">
        <f t="array" ref="K41">INDEX(停留所!$F:$F,MATCH(J41&amp;M41,停留所!$B:$B&amp;停留所!$J:$J,0))</f>
        <v>40.608105000000002</v>
      </c>
      <c r="L41" s="45">
        <f t="array" ref="L41">INDEX(停留所!$E:$E,MATCH(J41&amp;M41,停留所!$B:$B&amp;停留所!$J:$J,0))</f>
        <v>141.21882099999999</v>
      </c>
      <c r="M41" s="45" t="s">
        <v>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 x14ac:dyDescent="0.55000000000000004">
      <c r="A42" s="45">
        <f t="array" ref="A42">INDEX(停留所!$A:$A,MATCH($B42&amp;$C42&amp;$D42,停留所!$B:$B&amp;停留所!$F:$F&amp;停留所!$E:$E,0))</f>
        <v>1941</v>
      </c>
      <c r="B42" s="45" t="s">
        <v>162</v>
      </c>
      <c r="C42" s="45">
        <f t="array" ref="C42">INDEX(停留所!$F:$F,MATCH(B42&amp;E42,停留所!$B:$B&amp;停留所!$J:$J,0))</f>
        <v>40.642780999999999</v>
      </c>
      <c r="D42" s="45">
        <f t="array" ref="D42">INDEX(停留所!$E:$E,MATCH(B42&amp;E42,停留所!$B:$B&amp;停留所!$J:$J,0))</f>
        <v>141.19963100000001</v>
      </c>
      <c r="E42" s="45" t="s">
        <v>1286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1192</v>
      </c>
      <c r="J42" s="45" t="s">
        <v>93</v>
      </c>
      <c r="K42" s="45">
        <f t="array" ref="K42">INDEX(停留所!$F:$F,MATCH(J42&amp;M42,停留所!$B:$B&amp;停留所!$J:$J,0))</f>
        <v>40.606924999999997</v>
      </c>
      <c r="L42" s="45">
        <f t="array" ref="L42">INDEX(停留所!$E:$E,MATCH(J42&amp;M42,停留所!$B:$B&amp;停留所!$J:$J,0))</f>
        <v>141.21974399999999</v>
      </c>
      <c r="M42" s="45" t="s">
        <v>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5" x14ac:dyDescent="0.55000000000000004">
      <c r="A43" s="45">
        <f t="array" ref="A43">INDEX(停留所!$A:$A,MATCH($B43&amp;$C43&amp;$D43,停留所!$B:$B&amp;停留所!$F:$F&amp;停留所!$E:$E,0))</f>
        <v>1951</v>
      </c>
      <c r="B43" s="45" t="s">
        <v>163</v>
      </c>
      <c r="C43" s="45">
        <f t="array" ref="C43">INDEX(停留所!$F:$F,MATCH(B43&amp;E43,停留所!$B:$B&amp;停留所!$J:$J,0))</f>
        <v>40.638252999999999</v>
      </c>
      <c r="D43" s="45">
        <f t="array" ref="D43">INDEX(停留所!$E:$E,MATCH(B43&amp;E43,停留所!$B:$B&amp;停留所!$J:$J,0))</f>
        <v>141.201641</v>
      </c>
      <c r="E43" s="45" t="s">
        <v>1286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1182</v>
      </c>
      <c r="J43" s="45" t="s">
        <v>92</v>
      </c>
      <c r="K43" s="45">
        <f t="array" ref="K43">INDEX(停留所!$F:$F,MATCH(J43&amp;M43,停留所!$B:$B&amp;停留所!$J:$J,0))</f>
        <v>40.604266000000003</v>
      </c>
      <c r="L43" s="45">
        <f t="array" ref="L43">INDEX(停留所!$E:$E,MATCH(J43&amp;M43,停留所!$B:$B&amp;停留所!$J:$J,0))</f>
        <v>141.221777</v>
      </c>
      <c r="M43" s="45" t="s">
        <v>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5" x14ac:dyDescent="0.55000000000000004">
      <c r="A44" s="45">
        <f t="array" ref="A44">INDEX(停留所!$A:$A,MATCH($B44&amp;$C44&amp;$D44,停留所!$B:$B&amp;停留所!$F:$F&amp;停留所!$E:$E,0))</f>
        <v>1961</v>
      </c>
      <c r="B44" s="45" t="s">
        <v>164</v>
      </c>
      <c r="C44" s="45">
        <f t="array" ref="C44">INDEX(停留所!$F:$F,MATCH(B44&amp;E44,停留所!$B:$B&amp;停留所!$J:$J,0))</f>
        <v>40.635554999999997</v>
      </c>
      <c r="D44" s="45">
        <f t="array" ref="D44">INDEX(停留所!$E:$E,MATCH(B44&amp;E44,停留所!$B:$B&amp;停留所!$J:$J,0))</f>
        <v>141.202742</v>
      </c>
      <c r="E44" s="45" t="s">
        <v>1286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</row>
    <row r="45" spans="1:15" x14ac:dyDescent="0.55000000000000004">
      <c r="A45" s="45">
        <f t="array" ref="A45">INDEX(停留所!$A:$A,MATCH($B45&amp;$C45&amp;$D45,停留所!$B:$B&amp;停留所!$F:$F&amp;停留所!$E:$E,0))</f>
        <v>1971</v>
      </c>
      <c r="B45" s="45" t="s">
        <v>165</v>
      </c>
      <c r="C45" s="45">
        <f t="array" ref="C45">INDEX(停留所!$F:$F,MATCH(B45&amp;E45,停留所!$B:$B&amp;停留所!$J:$J,0))</f>
        <v>40.631081999999999</v>
      </c>
      <c r="D45" s="45">
        <f t="array" ref="D45">INDEX(停留所!$E:$E,MATCH(B45&amp;E45,停留所!$B:$B&amp;停留所!$J:$J,0))</f>
        <v>141.204599</v>
      </c>
      <c r="E45" s="45" t="s">
        <v>1286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</row>
    <row r="46" spans="1:15" x14ac:dyDescent="0.55000000000000004">
      <c r="A46" s="45">
        <f t="array" ref="A46">INDEX(停留所!$A:$A,MATCH($B46&amp;$C46&amp;$D46,停留所!$B:$B&amp;停留所!$F:$F&amp;停留所!$E:$E,0))</f>
        <v>1981</v>
      </c>
      <c r="B46" s="45" t="s">
        <v>166</v>
      </c>
      <c r="C46" s="45">
        <f t="array" ref="C46">INDEX(停留所!$F:$F,MATCH(B46&amp;E46,停留所!$B:$B&amp;停留所!$J:$J,0))</f>
        <v>40.625391999999998</v>
      </c>
      <c r="D46" s="45">
        <f t="array" ref="D46">INDEX(停留所!$E:$E,MATCH(B46&amp;E46,停留所!$B:$B&amp;停留所!$J:$J,0))</f>
        <v>141.20704900000001</v>
      </c>
      <c r="E46" s="45" t="s">
        <v>1286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</row>
    <row r="47" spans="1:15" x14ac:dyDescent="0.55000000000000004">
      <c r="A47" s="45">
        <f t="array" ref="A47">INDEX(停留所!$A:$A,MATCH($B47&amp;$C47&amp;$D47,停留所!$B:$B&amp;停留所!$F:$F&amp;停留所!$E:$E,0))</f>
        <v>21</v>
      </c>
      <c r="B47" s="45" t="s">
        <v>3</v>
      </c>
      <c r="C47" s="45">
        <f t="array" ref="C47">INDEX(停留所!$F:$F,MATCH(B47&amp;E47,停留所!$B:$B&amp;停留所!$J:$J,0))</f>
        <v>40.620359999999998</v>
      </c>
      <c r="D47" s="45">
        <f t="array" ref="D47">INDEX(停留所!$E:$E,MATCH(B47&amp;E47,停留所!$B:$B&amp;停留所!$J:$J,0))</f>
        <v>141.20932099999999</v>
      </c>
      <c r="E47" s="45" t="s">
        <v>1286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</row>
    <row r="48" spans="1:15" x14ac:dyDescent="0.55000000000000004">
      <c r="A48" s="45">
        <f t="array" ref="A48">INDEX(停留所!$A:$A,MATCH($B48&amp;$C48&amp;$D48,停留所!$B:$B&amp;停留所!$F:$F&amp;停留所!$E:$E,0))</f>
        <v>31</v>
      </c>
      <c r="B48" s="45" t="s">
        <v>5</v>
      </c>
      <c r="C48" s="45">
        <f t="array" ref="C48">INDEX(停留所!$F:$F,MATCH(B48&amp;E48,停留所!$B:$B&amp;停留所!$J:$J,0))</f>
        <v>40.618156999999997</v>
      </c>
      <c r="D48" s="45">
        <f t="array" ref="D48">INDEX(停留所!$E:$E,MATCH(B48&amp;E48,停留所!$B:$B&amp;停留所!$J:$J,0))</f>
        <v>141.21095600000001</v>
      </c>
      <c r="E48" s="45" t="s">
        <v>1286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</row>
    <row r="49" spans="1:7" x14ac:dyDescent="0.55000000000000004">
      <c r="A49" s="45">
        <f t="array" ref="A49">INDEX(停留所!$A:$A,MATCH($B49&amp;$C49&amp;$D49,停留所!$B:$B&amp;停留所!$F:$F&amp;停留所!$E:$E,0))</f>
        <v>41</v>
      </c>
      <c r="B49" s="45" t="s">
        <v>6</v>
      </c>
      <c r="C49" s="45">
        <f t="array" ref="C49">INDEX(停留所!$F:$F,MATCH(B49&amp;E49,停留所!$B:$B&amp;停留所!$J:$J,0))</f>
        <v>40.616163</v>
      </c>
      <c r="D49" s="45">
        <f t="array" ref="D49">INDEX(停留所!$E:$E,MATCH(B49&amp;E49,停留所!$B:$B&amp;停留所!$J:$J,0))</f>
        <v>141.21253899999999</v>
      </c>
      <c r="E49" s="45" t="s">
        <v>1286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</row>
    <row r="50" spans="1:7" x14ac:dyDescent="0.55000000000000004">
      <c r="A50" s="45">
        <f t="array" ref="A50">INDEX(停留所!$A:$A,MATCH($B50&amp;$C50&amp;$D50,停留所!$B:$B&amp;停留所!$F:$F&amp;停留所!$E:$E,0))</f>
        <v>51</v>
      </c>
      <c r="B50" s="45" t="s">
        <v>7</v>
      </c>
      <c r="C50" s="45">
        <f t="array" ref="C50">INDEX(停留所!$F:$F,MATCH(B50&amp;E50,停留所!$B:$B&amp;停留所!$J:$J,0))</f>
        <v>40.613311000000003</v>
      </c>
      <c r="D50" s="45">
        <f t="array" ref="D50">INDEX(停留所!$E:$E,MATCH(B50&amp;E50,停留所!$B:$B&amp;停留所!$J:$J,0))</f>
        <v>141.21475599999999</v>
      </c>
      <c r="E50" s="45" t="s">
        <v>1286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</row>
    <row r="51" spans="1:7" x14ac:dyDescent="0.55000000000000004">
      <c r="A51" s="45">
        <f t="array" ref="A51">INDEX(停留所!$A:$A,MATCH($B51&amp;$C51&amp;$D51,停留所!$B:$B&amp;停留所!$F:$F&amp;停留所!$E:$E,0))</f>
        <v>61</v>
      </c>
      <c r="B51" s="45" t="s">
        <v>8</v>
      </c>
      <c r="C51" s="45">
        <f t="array" ref="C51">INDEX(停留所!$F:$F,MATCH(B51&amp;E51,停留所!$B:$B&amp;停留所!$J:$J,0))</f>
        <v>40.612495000000003</v>
      </c>
      <c r="D51" s="45">
        <f t="array" ref="D51">INDEX(停留所!$E:$E,MATCH(B51&amp;E51,停留所!$B:$B&amp;停留所!$J:$J,0))</f>
        <v>141.21539899999999</v>
      </c>
      <c r="E51" s="45" t="s">
        <v>1286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</row>
    <row r="52" spans="1:7" x14ac:dyDescent="0.55000000000000004">
      <c r="A52" s="45">
        <f t="array" ref="A52">INDEX(停留所!$A:$A,MATCH($B52&amp;$C52&amp;$D52,停留所!$B:$B&amp;停留所!$F:$F&amp;停留所!$E:$E,0))</f>
        <v>71</v>
      </c>
      <c r="B52" s="45" t="s">
        <v>9</v>
      </c>
      <c r="C52" s="45">
        <f t="array" ref="C52">INDEX(停留所!$F:$F,MATCH(B52&amp;E52,停留所!$B:$B&amp;停留所!$J:$J,0))</f>
        <v>40.610562999999999</v>
      </c>
      <c r="D52" s="45">
        <f t="array" ref="D52">INDEX(停留所!$E:$E,MATCH(B52&amp;E52,停留所!$B:$B&amp;停留所!$J:$J,0))</f>
        <v>141.21688800000001</v>
      </c>
      <c r="E52" s="45" t="s">
        <v>1286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</row>
    <row r="53" spans="1:7" x14ac:dyDescent="0.55000000000000004">
      <c r="A53" s="45">
        <f t="array" ref="A53">INDEX(停留所!$A:$A,MATCH($B53&amp;$C53&amp;$D53,停留所!$B:$B&amp;停留所!$F:$F&amp;停留所!$E:$E,0))</f>
        <v>1202</v>
      </c>
      <c r="B53" s="45" t="s">
        <v>94</v>
      </c>
      <c r="C53" s="45">
        <f t="array" ref="C53">INDEX(停留所!$F:$F,MATCH(B53&amp;E53,停留所!$B:$B&amp;停留所!$J:$J,0))</f>
        <v>40.608105000000002</v>
      </c>
      <c r="D53" s="45">
        <f t="array" ref="D53">INDEX(停留所!$E:$E,MATCH(B53&amp;E53,停留所!$B:$B&amp;停留所!$J:$J,0))</f>
        <v>141.21882099999999</v>
      </c>
      <c r="E53" s="45" t="s">
        <v>1286</v>
      </c>
      <c r="F53" s="45" t="str">
        <f t="array" ref="F53">INDEX(停留所!$D:$D,MATCH($B53&amp;$C53&amp;$D53,停留所!$B:$B&amp;停留所!$F:$F&amp;停留所!$E:$E,0))</f>
        <v>2</v>
      </c>
      <c r="G53" s="45" t="str">
        <f>IF(COUNTIFS(停留所!$B:$B,B53,停留所!$F:$F,C53,停留所!$E:$E,D53)&gt;0,"同じデータあり","なし")</f>
        <v>同じデータあり</v>
      </c>
    </row>
    <row r="54" spans="1:7" x14ac:dyDescent="0.55000000000000004">
      <c r="A54" s="45">
        <f t="array" ref="A54">INDEX(停留所!$A:$A,MATCH($B54&amp;$C54&amp;$D54,停留所!$B:$B&amp;停留所!$F:$F&amp;停留所!$E:$E,0))</f>
        <v>1192</v>
      </c>
      <c r="B54" s="45" t="s">
        <v>93</v>
      </c>
      <c r="C54" s="45">
        <f t="array" ref="C54">INDEX(停留所!$F:$F,MATCH(B54&amp;E54,停留所!$B:$B&amp;停留所!$J:$J,0))</f>
        <v>40.606924999999997</v>
      </c>
      <c r="D54" s="45">
        <f t="array" ref="D54">INDEX(停留所!$E:$E,MATCH(B54&amp;E54,停留所!$B:$B&amp;停留所!$J:$J,0))</f>
        <v>141.21974399999999</v>
      </c>
      <c r="E54" s="45" t="s">
        <v>1286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</row>
    <row r="55" spans="1:7" x14ac:dyDescent="0.55000000000000004">
      <c r="A55" s="45">
        <f t="array" ref="A55">INDEX(停留所!$A:$A,MATCH($B55&amp;$C55&amp;$D55,停留所!$B:$B&amp;停留所!$F:$F&amp;停留所!$E:$E,0))</f>
        <v>1182</v>
      </c>
      <c r="B55" s="45" t="s">
        <v>92</v>
      </c>
      <c r="C55" s="45">
        <f t="array" ref="C55">INDEX(停留所!$F:$F,MATCH(B55&amp;E55,停留所!$B:$B&amp;停留所!$J:$J,0))</f>
        <v>40.604266000000003</v>
      </c>
      <c r="D55" s="45">
        <f t="array" ref="D55">INDEX(停留所!$E:$E,MATCH(B55&amp;E55,停留所!$B:$B&amp;停留所!$J:$J,0))</f>
        <v>141.221777</v>
      </c>
      <c r="E55" s="45" t="s">
        <v>1286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</row>
  </sheetData>
  <phoneticPr fontId="3"/>
  <conditionalFormatting sqref="C1:C1048576 K1:K1048576">
    <cfRule type="duplicateValues" dxfId="93" priority="2"/>
  </conditionalFormatting>
  <conditionalFormatting sqref="D1:D1048576 L1:L1048576">
    <cfRule type="duplicateValues" dxfId="9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F0E859-7021-4B30-AA57-D01A8A540989}">
          <x14:formula1>
            <xm:f>使用路線!$A$2:$A$100</xm:f>
          </x14:formula1>
          <xm:sqref>E3:E55 M3:M43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456D-F8EC-48D2-AC90-F442CC3F4C8F}">
  <sheetPr codeName="Sheet8"/>
  <dimension ref="A1:H44"/>
  <sheetViews>
    <sheetView zoomScale="50" zoomScaleNormal="50" workbookViewId="0">
      <pane ySplit="1" topLeftCell="A2" activePane="bottomLeft" state="frozen"/>
      <selection pane="bottomLeft" activeCell="D17" sqref="D17"/>
    </sheetView>
    <sheetView workbookViewId="1"/>
  </sheetViews>
  <sheetFormatPr defaultRowHeight="18" x14ac:dyDescent="0.55000000000000004"/>
  <cols>
    <col min="1" max="1" width="8.6640625" style="45"/>
    <col min="2" max="2" width="18.33203125" style="45" customWidth="1"/>
    <col min="3" max="4" width="8.6640625" style="45"/>
    <col min="5" max="5" width="23.58203125" style="45" customWidth="1"/>
    <col min="6" max="7" width="8.6640625" style="45"/>
    <col min="8" max="8" width="20.6640625" style="45" customWidth="1"/>
    <col min="9" max="16384" width="8.6640625" style="45"/>
  </cols>
  <sheetData>
    <row r="1" spans="1:8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56" t="s">
        <v>1262</v>
      </c>
    </row>
    <row r="2" spans="1:8" s="60" customFormat="1" x14ac:dyDescent="0.55000000000000004">
      <c r="A2" s="59" t="s">
        <v>1260</v>
      </c>
    </row>
    <row r="3" spans="1:8" x14ac:dyDescent="0.55000000000000004">
      <c r="A3" s="45">
        <f t="array" ref="A3">INDEX(停留所!$A:$A,MATCH($B3&amp;$C3&amp;$D3,停留所!$B:$B&amp;停留所!$F:$F&amp;停留所!$E:$E,0))</f>
        <v>2051</v>
      </c>
      <c r="B3" s="45" t="s">
        <v>173</v>
      </c>
      <c r="C3" s="45">
        <f t="array" ref="C3">INDEX(停留所!$F:$F,MATCH($B3&amp;$E3,停留所!B:B&amp;停留所!L:L,0))</f>
        <v>40.673380000000002</v>
      </c>
      <c r="D3" s="45">
        <f t="array" ref="D3">INDEX(停留所!$E:$E,MATCH($B3&amp;$E3,停留所!B:B&amp;停留所!L:L,0))</f>
        <v>141.182412</v>
      </c>
      <c r="E3" s="45" t="s">
        <v>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</row>
    <row r="4" spans="1:8" x14ac:dyDescent="0.55000000000000004">
      <c r="A4" s="45">
        <f t="array" ref="A4">INDEX(停留所!$A:$A,MATCH($B4&amp;$C4&amp;$D4,停留所!$B:$B&amp;停留所!$F:$F&amp;停留所!$E:$E,0))</f>
        <v>2061</v>
      </c>
      <c r="B4" s="45" t="s">
        <v>174</v>
      </c>
      <c r="C4" s="45">
        <f t="array" ref="C4">INDEX(停留所!$F:$F,MATCH($B4&amp;$E4,停留所!B:B&amp;停留所!L:L,0))</f>
        <v>40.676203999999998</v>
      </c>
      <c r="D4" s="45">
        <f t="array" ref="D4">INDEX(停留所!$E:$E,MATCH($B4&amp;$E4,停留所!B:B&amp;停留所!L:L,0))</f>
        <v>141.18872300000001</v>
      </c>
      <c r="E4" s="45" t="s">
        <v>0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</row>
    <row r="5" spans="1:8" x14ac:dyDescent="0.55000000000000004">
      <c r="A5" s="45">
        <f t="array" ref="A5">INDEX(停留所!$A:$A,MATCH($B5&amp;$C5&amp;$D5,停留所!$B:$B&amp;停留所!$F:$F&amp;停留所!$E:$E,0))</f>
        <v>2071</v>
      </c>
      <c r="B5" s="45" t="s">
        <v>175</v>
      </c>
      <c r="C5" s="45">
        <f t="array" ref="C5">INDEX(停留所!$F:$F,MATCH($B5&amp;$E5,停留所!B:B&amp;停留所!L:L,0))</f>
        <v>40.678888000000001</v>
      </c>
      <c r="D5" s="45">
        <f t="array" ref="D5">INDEX(停留所!$E:$E,MATCH($B5&amp;$E5,停留所!B:B&amp;停留所!L:L,0))</f>
        <v>141.19523899999999</v>
      </c>
      <c r="E5" s="45" t="s">
        <v>0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</row>
    <row r="6" spans="1:8" x14ac:dyDescent="0.55000000000000004">
      <c r="A6" s="45">
        <f t="array" ref="A6">INDEX(停留所!$A:$A,MATCH($B6&amp;$C6&amp;$D6,停留所!$B:$B&amp;停留所!$F:$F&amp;停留所!$E:$E,0))</f>
        <v>2081</v>
      </c>
      <c r="B6" s="45" t="s">
        <v>176</v>
      </c>
      <c r="C6" s="45">
        <f t="array" ref="C6">INDEX(停留所!$F:$F,MATCH($B6&amp;$E6,停留所!B:B&amp;停留所!L:L,0))</f>
        <v>40.671843000000003</v>
      </c>
      <c r="D6" s="45">
        <f t="array" ref="D6">INDEX(停留所!$E:$E,MATCH($B6&amp;$E6,停留所!B:B&amp;停留所!L:L,0))</f>
        <v>141.20608899999999</v>
      </c>
      <c r="E6" s="45" t="s">
        <v>0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</row>
    <row r="7" spans="1:8" x14ac:dyDescent="0.55000000000000004">
      <c r="A7" s="45">
        <f t="array" ref="A7">INDEX(停留所!$A:$A,MATCH($B7&amp;$C7&amp;$D7,停留所!$B:$B&amp;停留所!$F:$F&amp;停留所!$E:$E,0))</f>
        <v>2091</v>
      </c>
      <c r="B7" s="45" t="s">
        <v>177</v>
      </c>
      <c r="C7" s="45">
        <f t="array" ref="C7">INDEX(停留所!$F:$F,MATCH($B7&amp;$E7,停留所!B:B&amp;停留所!L:L,0))</f>
        <v>40.667487000000001</v>
      </c>
      <c r="D7" s="45">
        <f t="array" ref="D7">INDEX(停留所!$E:$E,MATCH($B7&amp;$E7,停留所!B:B&amp;停留所!L:L,0))</f>
        <v>141.20720299999999</v>
      </c>
      <c r="E7" s="45" t="s">
        <v>0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</row>
    <row r="8" spans="1:8" x14ac:dyDescent="0.55000000000000004">
      <c r="A8" s="45">
        <f t="array" ref="A8">INDEX(停留所!$A:$A,MATCH($B8&amp;$C8&amp;$D8,停留所!$B:$B&amp;停留所!$F:$F&amp;停留所!$E:$E,0))</f>
        <v>2101</v>
      </c>
      <c r="B8" s="45" t="s">
        <v>178</v>
      </c>
      <c r="C8" s="45">
        <f t="array" ref="C8">INDEX(停留所!$F:$F,MATCH($B8&amp;$E8,停留所!B:B&amp;停留所!L:L,0))</f>
        <v>40.662864999999996</v>
      </c>
      <c r="D8" s="45">
        <f t="array" ref="D8">INDEX(停留所!$E:$E,MATCH($B8&amp;$E8,停留所!B:B&amp;停留所!L:L,0))</f>
        <v>141.19898699999999</v>
      </c>
      <c r="E8" s="45" t="s">
        <v>0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</row>
    <row r="9" spans="1:8" x14ac:dyDescent="0.55000000000000004">
      <c r="A9" s="45">
        <f t="array" ref="A9">INDEX(停留所!$A:$A,MATCH($B9&amp;$C9&amp;$D9,停留所!$B:$B&amp;停留所!$F:$F&amp;停留所!$E:$E,0))</f>
        <v>2111</v>
      </c>
      <c r="B9" s="45" t="s">
        <v>179</v>
      </c>
      <c r="C9" s="45">
        <f t="array" ref="C9">INDEX(停留所!$F:$F,MATCH($B9&amp;$E9,停留所!B:B&amp;停留所!L:L,0))</f>
        <v>40.660736999999997</v>
      </c>
      <c r="D9" s="45">
        <f t="array" ref="D9">INDEX(停留所!$E:$E,MATCH($B9&amp;$E9,停留所!B:B&amp;停留所!L:L,0))</f>
        <v>141.19669099999999</v>
      </c>
      <c r="E9" s="45" t="s">
        <v>0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</row>
    <row r="10" spans="1:8" x14ac:dyDescent="0.55000000000000004">
      <c r="A10" s="45">
        <f t="array" ref="A10">INDEX(停留所!$A:$A,MATCH($B10&amp;$C10&amp;$D10,停留所!$B:$B&amp;停留所!$F:$F&amp;停留所!$E:$E,0))</f>
        <v>1911</v>
      </c>
      <c r="B10" s="45" t="s">
        <v>159</v>
      </c>
      <c r="C10" s="45">
        <f t="array" ref="C10">INDEX(停留所!$F:$F,MATCH($B10&amp;$E10,停留所!B:B&amp;停留所!L:L,0))</f>
        <v>40.659342000000002</v>
      </c>
      <c r="D10" s="45">
        <f t="array" ref="D10">INDEX(停留所!$E:$E,MATCH($B10&amp;$E10,停留所!B:B&amp;停留所!L:L,0))</f>
        <v>141.19146599999999</v>
      </c>
      <c r="E10" s="45" t="s">
        <v>0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</row>
    <row r="11" spans="1:8" x14ac:dyDescent="0.55000000000000004">
      <c r="A11" s="45">
        <f t="array" ref="A11">INDEX(停留所!$A:$A,MATCH($B11&amp;$C11&amp;$D11,停留所!$B:$B&amp;停留所!$F:$F&amp;停留所!$E:$E,0))</f>
        <v>1921</v>
      </c>
      <c r="B11" s="45" t="s">
        <v>160</v>
      </c>
      <c r="C11" s="45">
        <f t="array" ref="C11">INDEX(停留所!$F:$F,MATCH($B11&amp;$E11,停留所!B:B&amp;停留所!L:L,0))</f>
        <v>40.654322000000001</v>
      </c>
      <c r="D11" s="45">
        <f t="array" ref="D11">INDEX(停留所!$E:$E,MATCH($B11&amp;$E11,停留所!B:B&amp;停留所!L:L,0))</f>
        <v>141.19397699999999</v>
      </c>
      <c r="E11" s="45" t="s">
        <v>0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</row>
    <row r="12" spans="1:8" x14ac:dyDescent="0.55000000000000004">
      <c r="A12" s="45">
        <f t="array" ref="A12">INDEX(停留所!$A:$A,MATCH($B12&amp;$C12&amp;$D12,停留所!$B:$B&amp;停留所!$F:$F&amp;停留所!$E:$E,0))</f>
        <v>1931</v>
      </c>
      <c r="B12" s="45" t="s">
        <v>161</v>
      </c>
      <c r="C12" s="45">
        <f t="array" ref="C12">INDEX(停留所!$F:$F,MATCH($B12&amp;$E12,停留所!B:B&amp;停留所!L:L,0))</f>
        <v>40.646566</v>
      </c>
      <c r="D12" s="45">
        <f t="array" ref="D12">INDEX(停留所!$E:$E,MATCH($B12&amp;$E12,停留所!B:B&amp;停留所!L:L,0))</f>
        <v>141.197866</v>
      </c>
      <c r="E12" s="45" t="s">
        <v>0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</row>
    <row r="13" spans="1:8" x14ac:dyDescent="0.55000000000000004">
      <c r="A13" s="45">
        <f t="array" ref="A13">INDEX(停留所!$A:$A,MATCH($B13&amp;$C13&amp;$D13,停留所!$B:$B&amp;停留所!$F:$F&amp;停留所!$E:$E,0))</f>
        <v>1941</v>
      </c>
      <c r="B13" s="45" t="s">
        <v>162</v>
      </c>
      <c r="C13" s="45">
        <f t="array" ref="C13">INDEX(停留所!$F:$F,MATCH($B13&amp;$E13,停留所!B:B&amp;停留所!L:L,0))</f>
        <v>40.642780999999999</v>
      </c>
      <c r="D13" s="45">
        <f t="array" ref="D13">INDEX(停留所!$E:$E,MATCH($B13&amp;$E13,停留所!B:B&amp;停留所!L:L,0))</f>
        <v>141.19963100000001</v>
      </c>
      <c r="E13" s="45" t="s">
        <v>0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</row>
    <row r="14" spans="1:8" x14ac:dyDescent="0.55000000000000004">
      <c r="A14" s="45">
        <f t="array" ref="A14">INDEX(停留所!$A:$A,MATCH($B14&amp;$C14&amp;$D14,停留所!$B:$B&amp;停留所!$F:$F&amp;停留所!$E:$E,0))</f>
        <v>1951</v>
      </c>
      <c r="B14" s="45" t="s">
        <v>163</v>
      </c>
      <c r="C14" s="45">
        <f t="array" ref="C14">INDEX(停留所!$F:$F,MATCH($B14&amp;$E14,停留所!B:B&amp;停留所!L:L,0))</f>
        <v>40.638252999999999</v>
      </c>
      <c r="D14" s="45">
        <f t="array" ref="D14">INDEX(停留所!$E:$E,MATCH($B14&amp;$E14,停留所!B:B&amp;停留所!L:L,0))</f>
        <v>141.201641</v>
      </c>
      <c r="E14" s="45" t="s">
        <v>0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</row>
    <row r="15" spans="1:8" x14ac:dyDescent="0.55000000000000004">
      <c r="A15" s="45">
        <f t="array" ref="A15">INDEX(停留所!$A:$A,MATCH($B15&amp;$C15&amp;$D15,停留所!$B:$B&amp;停留所!$F:$F&amp;停留所!$E:$E,0))</f>
        <v>1961</v>
      </c>
      <c r="B15" s="45" t="s">
        <v>164</v>
      </c>
      <c r="C15" s="45">
        <f t="array" ref="C15">INDEX(停留所!$F:$F,MATCH($B15&amp;$E15,停留所!B:B&amp;停留所!L:L,0))</f>
        <v>40.635554999999997</v>
      </c>
      <c r="D15" s="45">
        <f t="array" ref="D15">INDEX(停留所!$E:$E,MATCH($B15&amp;$E15,停留所!B:B&amp;停留所!L:L,0))</f>
        <v>141.202742</v>
      </c>
      <c r="E15" s="45" t="s">
        <v>0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</row>
    <row r="16" spans="1:8" x14ac:dyDescent="0.55000000000000004">
      <c r="A16" s="45">
        <f t="array" ref="A16">INDEX(停留所!$A:$A,MATCH($B16&amp;$C16&amp;$D16,停留所!$B:$B&amp;停留所!$F:$F&amp;停留所!$E:$E,0))</f>
        <v>1971</v>
      </c>
      <c r="B16" s="45" t="s">
        <v>165</v>
      </c>
      <c r="C16" s="45">
        <f t="array" ref="C16">INDEX(停留所!$F:$F,MATCH($B16&amp;$E16,停留所!B:B&amp;停留所!L:L,0))</f>
        <v>40.631081999999999</v>
      </c>
      <c r="D16" s="45">
        <f t="array" ref="D16">INDEX(停留所!$E:$E,MATCH($B16&amp;$E16,停留所!B:B&amp;停留所!L:L,0))</f>
        <v>141.204599</v>
      </c>
      <c r="E16" s="45" t="s">
        <v>0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</row>
    <row r="17" spans="1:8" x14ac:dyDescent="0.55000000000000004">
      <c r="A17" s="45">
        <f t="array" ref="A17">INDEX(停留所!$A:$A,MATCH($B17&amp;$C17&amp;$D17,停留所!$B:$B&amp;停留所!$F:$F&amp;停留所!$E:$E,0))</f>
        <v>1981</v>
      </c>
      <c r="B17" s="45" t="s">
        <v>166</v>
      </c>
      <c r="C17" s="45">
        <f t="array" ref="C17">INDEX(停留所!$F:$F,MATCH($B17&amp;$E17,停留所!B:B&amp;停留所!J:J,0))</f>
        <v>40.625391999999998</v>
      </c>
      <c r="D17" s="45">
        <f t="array" ref="D17">INDEX(停留所!$E:$E,MATCH($B17&amp;$E17,停留所!B:B&amp;停留所!J:J,0))</f>
        <v>141.20704900000001</v>
      </c>
      <c r="E17" s="45" t="s">
        <v>4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</row>
    <row r="18" spans="1:8" x14ac:dyDescent="0.55000000000000004">
      <c r="A18" s="63">
        <f t="array" ref="A18">INDEX(停留所!$A:$A,MATCH($B18&amp;$C18&amp;$D18,停留所!$B:$B&amp;停留所!$F:$F&amp;停留所!$E:$E,0))</f>
        <v>12</v>
      </c>
      <c r="B18" s="63" t="s">
        <v>1270</v>
      </c>
      <c r="C18" s="64">
        <v>40.622163999999998</v>
      </c>
      <c r="D18" s="64">
        <v>141.210408</v>
      </c>
      <c r="E18" s="63" t="s">
        <v>0</v>
      </c>
      <c r="F18" s="63" t="str">
        <f t="array" ref="F18">INDEX(停留所!$D:$D,MATCH($B18&amp;$C18&amp;$D18,停留所!$B:$B&amp;停留所!$F:$F&amp;停留所!$E:$E,0))</f>
        <v>2</v>
      </c>
      <c r="G18" s="63" t="str">
        <f>IF(COUNTIFS(停留所!$B:$B,B18,停留所!$F:$F,C18,停留所!$E:$E,D18)&gt;0,"同じデータあり","なし")</f>
        <v>同じデータあり</v>
      </c>
      <c r="H18" s="63"/>
    </row>
    <row r="19" spans="1:8" x14ac:dyDescent="0.55000000000000004">
      <c r="B19" s="45" t="s">
        <v>1296</v>
      </c>
    </row>
    <row r="20" spans="1:8" x14ac:dyDescent="0.55000000000000004">
      <c r="A20" s="63">
        <f t="array" ref="A20">INDEX(停留所!$A:$A,MATCH($B20&amp;$C20&amp;$D20,停留所!$B:$B&amp;停留所!$F:$F&amp;停留所!$E:$E,0))</f>
        <v>11</v>
      </c>
      <c r="B20" s="63" t="s">
        <v>1270</v>
      </c>
      <c r="C20" s="64">
        <v>40.622204000000004</v>
      </c>
      <c r="D20" s="64">
        <v>141.21071900000001</v>
      </c>
      <c r="E20" s="63" t="s">
        <v>0</v>
      </c>
      <c r="F20" s="63" t="str">
        <f t="array" ref="F20">INDEX(停留所!$D:$D,MATCH($B20&amp;$C20&amp;$D20,停留所!$B:$B&amp;停留所!$F:$F&amp;停留所!$E:$E,0))</f>
        <v>1</v>
      </c>
      <c r="G20" s="63" t="str">
        <f>IF(COUNTIFS(停留所!$B:$B,B20,停留所!$F:$F,C20,停留所!$E:$E,D20)&gt;0,"同じデータあり","なし")</f>
        <v>同じデータあり</v>
      </c>
      <c r="H20" s="63"/>
    </row>
    <row r="21" spans="1:8" x14ac:dyDescent="0.55000000000000004">
      <c r="A21" s="45">
        <f t="array" ref="A21">INDEX(停留所!$A:$A,MATCH($B21&amp;$C21&amp;$D21,停留所!$B:$B&amp;停留所!$F:$F&amp;停留所!$E:$E,0))</f>
        <v>21</v>
      </c>
      <c r="B21" s="45" t="s">
        <v>3</v>
      </c>
      <c r="C21" s="45">
        <f t="array" ref="C21">INDEX(停留所!$F:$F,MATCH($B21&amp;$E21,停留所!B:B&amp;停留所!L:L,0))</f>
        <v>40.620359999999998</v>
      </c>
      <c r="D21" s="45">
        <f t="array" ref="D21">INDEX(停留所!$E:$E,MATCH($B21&amp;$E21,停留所!B:B&amp;停留所!L:L,0))</f>
        <v>141.20932099999999</v>
      </c>
      <c r="E21" s="45" t="s">
        <v>0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</row>
    <row r="22" spans="1:8" x14ac:dyDescent="0.55000000000000004">
      <c r="A22" s="45">
        <f t="array" ref="A22">INDEX(停留所!$A:$A,MATCH($B22&amp;$C22&amp;$D22,停留所!$B:$B&amp;停留所!$F:$F&amp;停留所!$E:$E,0))</f>
        <v>31</v>
      </c>
      <c r="B22" s="45" t="s">
        <v>5</v>
      </c>
      <c r="C22" s="45">
        <f t="array" ref="C22">INDEX(停留所!$F:$F,MATCH($B22&amp;$E22,停留所!B:B&amp;停留所!L:L,0))</f>
        <v>40.618156999999997</v>
      </c>
      <c r="D22" s="45">
        <f t="array" ref="D22">INDEX(停留所!$E:$E,MATCH($B22&amp;$E22,停留所!B:B&amp;停留所!L:L,0))</f>
        <v>141.21095600000001</v>
      </c>
      <c r="E22" s="45" t="s">
        <v>0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</row>
    <row r="23" spans="1:8" x14ac:dyDescent="0.55000000000000004">
      <c r="A23" s="45">
        <f t="array" ref="A23">INDEX(停留所!$A:$A,MATCH($B23&amp;$C23&amp;$D23,停留所!$B:$B&amp;停留所!$F:$F&amp;停留所!$E:$E,0))</f>
        <v>41</v>
      </c>
      <c r="B23" s="45" t="s">
        <v>6</v>
      </c>
      <c r="C23" s="45">
        <f t="array" ref="C23">INDEX(停留所!$F:$F,MATCH($B23&amp;$E23,停留所!B:B&amp;停留所!L:L,0))</f>
        <v>40.616163</v>
      </c>
      <c r="D23" s="45">
        <f t="array" ref="D23">INDEX(停留所!$E:$E,MATCH($B23&amp;$E23,停留所!B:B&amp;停留所!L:L,0))</f>
        <v>141.21253899999999</v>
      </c>
      <c r="E23" s="45" t="s">
        <v>0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</row>
    <row r="24" spans="1:8" x14ac:dyDescent="0.55000000000000004">
      <c r="A24" s="45">
        <f t="array" ref="A24">INDEX(停留所!$A:$A,MATCH($B24&amp;$C24&amp;$D24,停留所!$B:$B&amp;停留所!$F:$F&amp;停留所!$E:$E,0))</f>
        <v>51</v>
      </c>
      <c r="B24" s="45" t="s">
        <v>7</v>
      </c>
      <c r="C24" s="45">
        <f t="array" ref="C24">INDEX(停留所!$F:$F,MATCH($B24&amp;$E24,停留所!B:B&amp;停留所!L:L,0))</f>
        <v>40.613311000000003</v>
      </c>
      <c r="D24" s="45">
        <f t="array" ref="D24">INDEX(停留所!$E:$E,MATCH($B24&amp;$E24,停留所!B:B&amp;停留所!L:L,0))</f>
        <v>141.21475599999999</v>
      </c>
      <c r="E24" s="45" t="s">
        <v>0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</row>
    <row r="25" spans="1:8" x14ac:dyDescent="0.55000000000000004">
      <c r="A25" s="45">
        <f t="array" ref="A25">INDEX(停留所!$A:$A,MATCH($B25&amp;$C25&amp;$D25,停留所!$B:$B&amp;停留所!$F:$F&amp;停留所!$E:$E,0))</f>
        <v>61</v>
      </c>
      <c r="B25" s="45" t="s">
        <v>8</v>
      </c>
      <c r="C25" s="45">
        <f t="array" ref="C25">INDEX(停留所!$F:$F,MATCH($B25&amp;$E25,停留所!B:B&amp;停留所!J:J,0))</f>
        <v>40.612495000000003</v>
      </c>
      <c r="D25" s="45">
        <f t="array" ref="D25">INDEX(停留所!$E:$E,MATCH($B25&amp;$E25,停留所!B:B&amp;停留所!J:J,0))</f>
        <v>141.21539899999999</v>
      </c>
      <c r="E25" s="45" t="s">
        <v>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</row>
    <row r="26" spans="1:8" x14ac:dyDescent="0.55000000000000004">
      <c r="A26" s="45">
        <f t="array" ref="A26">INDEX(停留所!$A:$A,MATCH($B26&amp;$C26&amp;$D26,停留所!$B:$B&amp;停留所!$F:$F&amp;停留所!$E:$E,0))</f>
        <v>71</v>
      </c>
      <c r="B26" s="45" t="s">
        <v>9</v>
      </c>
      <c r="C26" s="45">
        <f t="array" ref="C26">INDEX(停留所!$F:$F,MATCH($B26&amp;$E26,停留所!B:B&amp;停留所!J:J,0))</f>
        <v>40.610562999999999</v>
      </c>
      <c r="D26" s="45">
        <f t="array" ref="D26">INDEX(停留所!$E:$E,MATCH($B26&amp;$E26,停留所!B:B&amp;停留所!J:J,0))</f>
        <v>141.21688800000001</v>
      </c>
      <c r="E26" s="45" t="s">
        <v>4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</row>
    <row r="27" spans="1:8" x14ac:dyDescent="0.55000000000000004">
      <c r="A27" s="45">
        <f t="array" ref="A27">INDEX(停留所!$A:$A,MATCH($B27&amp;$C27&amp;$D27,停留所!$B:$B&amp;停留所!$F:$F&amp;停留所!$E:$E,0))</f>
        <v>81</v>
      </c>
      <c r="B27" s="45" t="s">
        <v>10</v>
      </c>
      <c r="C27" s="45">
        <f t="array" ref="C27">INDEX(停留所!$F:$F,MATCH($B27&amp;$E27,停留所!B:B&amp;停留所!G:G,0))</f>
        <v>40.612170999999996</v>
      </c>
      <c r="D27" s="45">
        <f t="array" ref="D27">INDEX(停留所!$E:$E,MATCH($B27&amp;$E27,停留所!B:B&amp;停留所!G:G,0))</f>
        <v>141.22130899999999</v>
      </c>
      <c r="E27" s="28" t="s">
        <v>1257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</row>
    <row r="28" spans="1:8" x14ac:dyDescent="0.55000000000000004">
      <c r="A28" s="45">
        <f t="array" ref="A28">INDEX(停留所!$A:$A,MATCH($B28&amp;$C28&amp;$D28,停留所!$B:$B&amp;停留所!$F:$F&amp;停留所!$E:$E,0))</f>
        <v>91</v>
      </c>
      <c r="B28" s="45" t="s">
        <v>11</v>
      </c>
      <c r="C28" s="45">
        <f t="array" ref="C28">INDEX(停留所!$F:$F,MATCH($B28&amp;$E28,停留所!B:B&amp;停留所!G:G,0))</f>
        <v>40.614125999999999</v>
      </c>
      <c r="D28" s="45">
        <f t="array" ref="D28">INDEX(停留所!$E:$E,MATCH($B28&amp;$E28,停留所!B:B&amp;停留所!G:G,0))</f>
        <v>141.23033899999999</v>
      </c>
      <c r="E28" s="28" t="s">
        <v>1257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</row>
    <row r="29" spans="1:8" x14ac:dyDescent="0.55000000000000004">
      <c r="A29" s="45">
        <f t="array" ref="A29">INDEX(停留所!$A:$A,MATCH($B29&amp;$C29&amp;$D29,停留所!$B:$B&amp;停留所!$F:$F&amp;停留所!$E:$E,0))</f>
        <v>101</v>
      </c>
      <c r="B29" s="45" t="s">
        <v>12</v>
      </c>
      <c r="C29" s="45">
        <f t="array" ref="C29">INDEX(停留所!$F:$F,MATCH($B29&amp;$E29,停留所!B:B&amp;停留所!J:J,0))</f>
        <v>40.613999999999997</v>
      </c>
      <c r="D29" s="45">
        <f t="array" ref="D29">INDEX(停留所!$E:$E,MATCH($B29&amp;$E29,停留所!B:B&amp;停留所!J:J,0))</f>
        <v>141.238089</v>
      </c>
      <c r="E29" s="45" t="s">
        <v>4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</row>
    <row r="30" spans="1:8" x14ac:dyDescent="0.55000000000000004">
      <c r="A30" s="45">
        <f t="array" ref="A30">INDEX(停留所!$A:$A,MATCH($B30&amp;$C30&amp;$D30,停留所!$B:$B&amp;停留所!$F:$F&amp;停留所!$E:$E,0))</f>
        <v>111</v>
      </c>
      <c r="B30" s="45" t="s">
        <v>1297</v>
      </c>
      <c r="C30" s="45">
        <f t="array" ref="C30">INDEX(停留所!$F:$F,MATCH($B30&amp;$E30,停留所!B:B&amp;停留所!J:J,0))</f>
        <v>40.613961000000003</v>
      </c>
      <c r="D30" s="45">
        <f t="array" ref="D30">INDEX(停留所!$E:$E,MATCH($B30&amp;$E30,停留所!B:B&amp;停留所!J:J,0))</f>
        <v>141.24237199999999</v>
      </c>
      <c r="E30" s="45" t="s">
        <v>4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</row>
    <row r="31" spans="1:8" x14ac:dyDescent="0.55000000000000004">
      <c r="A31" s="45">
        <f t="array" ref="A31">INDEX(停留所!$A:$A,MATCH($B31&amp;$C31&amp;$D31,停留所!$B:$B&amp;停留所!$F:$F&amp;停留所!$E:$E,0))</f>
        <v>121</v>
      </c>
      <c r="B31" s="45" t="s">
        <v>13</v>
      </c>
      <c r="C31" s="45">
        <f t="array" ref="C31">INDEX(停留所!$F:$F,MATCH($B31&amp;$E31,停留所!B:B&amp;停留所!J:J,0))</f>
        <v>40.613816999999997</v>
      </c>
      <c r="D31" s="45">
        <f t="array" ref="D31">INDEX(停留所!$E:$E,MATCH($B31&amp;$E31,停留所!B:B&amp;停留所!J:J,0))</f>
        <v>141.24935300000001</v>
      </c>
      <c r="E31" s="45" t="s">
        <v>4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</row>
    <row r="32" spans="1:8" x14ac:dyDescent="0.55000000000000004">
      <c r="A32" s="45">
        <f t="array" ref="A32">INDEX(停留所!$A:$A,MATCH($B32&amp;$C32&amp;$D32,停留所!$B:$B&amp;停留所!$F:$F&amp;停留所!$E:$E,0))</f>
        <v>131</v>
      </c>
      <c r="B32" s="45" t="s">
        <v>14</v>
      </c>
      <c r="C32" s="45">
        <f t="array" ref="C32">INDEX(停留所!$F:$F,MATCH($B32&amp;$E32,停留所!B:B&amp;停留所!G:G,0))</f>
        <v>40.612676999999998</v>
      </c>
      <c r="D32" s="45">
        <f t="array" ref="D32">INDEX(停留所!$E:$E,MATCH($B32&amp;$E32,停留所!B:B&amp;停留所!G:G,0))</f>
        <v>141.258554</v>
      </c>
      <c r="E32" s="28" t="s">
        <v>1257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</row>
    <row r="33" spans="1:7" x14ac:dyDescent="0.55000000000000004">
      <c r="A33" s="45">
        <f t="array" ref="A33">INDEX(停留所!$A:$A,MATCH($B33&amp;$C33&amp;$D33,停留所!$B:$B&amp;停留所!$F:$F&amp;停留所!$E:$E,0))</f>
        <v>141</v>
      </c>
      <c r="B33" s="45" t="s">
        <v>15</v>
      </c>
      <c r="C33" s="45">
        <f t="array" ref="C33">INDEX(停留所!$F:$F,MATCH($B33&amp;$E33,停留所!B:B&amp;停留所!G:G,0))</f>
        <v>40.611922999999997</v>
      </c>
      <c r="D33" s="45">
        <f t="array" ref="D33">INDEX(停留所!$E:$E,MATCH($B33&amp;$E33,停留所!B:B&amp;停留所!G:G,0))</f>
        <v>141.264409</v>
      </c>
      <c r="E33" s="28" t="s">
        <v>1257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</row>
    <row r="34" spans="1:7" x14ac:dyDescent="0.55000000000000004">
      <c r="A34" s="45">
        <f t="array" ref="A34">INDEX(停留所!$A:$A,MATCH($B34&amp;$C34&amp;$D34,停留所!$B:$B&amp;停留所!$F:$F&amp;停留所!$E:$E,0))</f>
        <v>151</v>
      </c>
      <c r="B34" s="45" t="s">
        <v>16</v>
      </c>
      <c r="C34" s="45">
        <f t="array" ref="C34">INDEX(停留所!$F:$F,MATCH($B34&amp;$E34,停留所!B:B&amp;停留所!G:G,0))</f>
        <v>40.610602</v>
      </c>
      <c r="D34" s="45">
        <f t="array" ref="D34">INDEX(停留所!$E:$E,MATCH($B34&amp;$E34,停留所!B:B&amp;停留所!G:G,0))</f>
        <v>141.27472399999999</v>
      </c>
      <c r="E34" s="28" t="s">
        <v>1257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</row>
    <row r="35" spans="1:7" x14ac:dyDescent="0.55000000000000004">
      <c r="A35" s="45">
        <f t="array" ref="A35">INDEX(停留所!$A:$A,MATCH($B35&amp;$C35&amp;$D35,停留所!$B:$B&amp;停留所!$F:$F&amp;停留所!$E:$E,0))</f>
        <v>161</v>
      </c>
      <c r="B35" s="45" t="s">
        <v>17</v>
      </c>
      <c r="C35" s="45">
        <f t="array" ref="C35">INDEX(停留所!$F:$F,MATCH($B35&amp;$E35,停留所!B:B&amp;停留所!G:G,0))</f>
        <v>40.607785999999997</v>
      </c>
      <c r="D35" s="45">
        <f t="array" ref="D35">INDEX(停留所!$E:$E,MATCH($B35&amp;$E35,停留所!B:B&amp;停留所!G:G,0))</f>
        <v>141.286574</v>
      </c>
      <c r="E35" s="28" t="s">
        <v>1257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</row>
    <row r="36" spans="1:7" x14ac:dyDescent="0.55000000000000004">
      <c r="A36" s="45">
        <f t="array" ref="A36">INDEX(停留所!$A:$A,MATCH($B36&amp;$C36&amp;$D36,停留所!$B:$B&amp;停留所!$F:$F&amp;停留所!$E:$E,0))</f>
        <v>171</v>
      </c>
      <c r="B36" s="45" t="s">
        <v>1308</v>
      </c>
      <c r="C36" s="45">
        <f t="array" ref="C36">INDEX(停留所!$F:$F,MATCH($B36&amp;$E36,停留所!B:B&amp;停留所!G:G,0))</f>
        <v>40.604221000000003</v>
      </c>
      <c r="D36" s="45">
        <f t="array" ref="D36">INDEX(停留所!$E:$E,MATCH($B36&amp;$E36,停留所!B:B&amp;停留所!G:G,0))</f>
        <v>141.29516799999999</v>
      </c>
      <c r="E36" s="28" t="s">
        <v>1257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</row>
    <row r="37" spans="1:7" x14ac:dyDescent="0.55000000000000004">
      <c r="A37" s="45">
        <f t="array" ref="A37">INDEX(停留所!$A:$A,MATCH($B37&amp;$C37&amp;$D37,停留所!$B:$B&amp;停留所!$F:$F&amp;停留所!$E:$E,0))</f>
        <v>181</v>
      </c>
      <c r="B37" s="45" t="s">
        <v>18</v>
      </c>
      <c r="C37" s="45">
        <f t="array" ref="C37">INDEX(停留所!$F:$F,MATCH($B37&amp;$E37,停留所!B:B&amp;停留所!G:G,0))</f>
        <v>40.601756999999999</v>
      </c>
      <c r="D37" s="45">
        <f t="array" ref="D37">INDEX(停留所!$E:$E,MATCH($B37&amp;$E37,停留所!B:B&amp;停留所!G:G,0))</f>
        <v>141.302829</v>
      </c>
      <c r="E37" s="28" t="s">
        <v>1257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</row>
    <row r="38" spans="1:7" x14ac:dyDescent="0.55000000000000004">
      <c r="A38" s="45">
        <f t="array" ref="A38">INDEX(停留所!$A:$A,MATCH($B38&amp;$C38&amp;$D38,停留所!$B:$B&amp;停留所!$F:$F&amp;停留所!$E:$E,0))</f>
        <v>191</v>
      </c>
      <c r="B38" s="45" t="s">
        <v>19</v>
      </c>
      <c r="C38" s="45">
        <f t="array" ref="C38">INDEX(停留所!$F:$F,MATCH($B38&amp;$E38,停留所!B:B&amp;停留所!G:G,0))</f>
        <v>40.600906000000002</v>
      </c>
      <c r="D38" s="45">
        <f t="array" ref="D38">INDEX(停留所!$E:$E,MATCH($B38&amp;$E38,停留所!B:B&amp;停留所!G:G,0))</f>
        <v>141.309684</v>
      </c>
      <c r="E38" s="28" t="s">
        <v>1257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</row>
    <row r="39" spans="1:7" x14ac:dyDescent="0.55000000000000004">
      <c r="A39" s="45">
        <f t="array" ref="A39">INDEX(停留所!$A:$A,MATCH($B39&amp;$C39&amp;$D39,停留所!$B:$B&amp;停留所!$F:$F&amp;停留所!$E:$E,0))</f>
        <v>201</v>
      </c>
      <c r="B39" s="45" t="s">
        <v>20</v>
      </c>
      <c r="C39" s="45">
        <f t="array" ref="C39">INDEX(停留所!$F:$F,MATCH($B39&amp;$E39,停留所!B:B&amp;停留所!G:G,0))</f>
        <v>40.603949999999998</v>
      </c>
      <c r="D39" s="45">
        <f t="array" ref="D39">INDEX(停留所!$E:$E,MATCH($B39&amp;$E39,停留所!B:B&amp;停留所!G:G,0))</f>
        <v>141.322586</v>
      </c>
      <c r="E39" s="28" t="s">
        <v>1257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</row>
    <row r="40" spans="1:7" x14ac:dyDescent="0.55000000000000004">
      <c r="A40" s="45">
        <f t="array" ref="A40">INDEX(停留所!$A:$A,MATCH($B40&amp;$C40&amp;$D40,停留所!$B:$B&amp;停留所!$F:$F&amp;停留所!$E:$E,0))</f>
        <v>211</v>
      </c>
      <c r="B40" s="45" t="s">
        <v>21</v>
      </c>
      <c r="C40" s="45">
        <f t="array" ref="C40">INDEX(停留所!$F:$F,MATCH($B40&amp;$E40,停留所!B:B&amp;停留所!G:G,0))</f>
        <v>40.603844000000002</v>
      </c>
      <c r="D40" s="45">
        <f t="array" ref="D40">INDEX(停留所!$E:$E,MATCH($B40&amp;$E40,停留所!B:B&amp;停留所!G:G,0))</f>
        <v>141.32581500000001</v>
      </c>
      <c r="E40" s="28" t="s">
        <v>1257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</row>
    <row r="41" spans="1:7" x14ac:dyDescent="0.55000000000000004">
      <c r="A41" s="45">
        <f t="array" ref="A41">INDEX(停留所!$A:$A,MATCH($B41&amp;$C41&amp;$D41,停留所!$B:$B&amp;停留所!$F:$F&amp;停留所!$E:$E,0))</f>
        <v>221</v>
      </c>
      <c r="B41" s="45" t="s">
        <v>22</v>
      </c>
      <c r="C41" s="45">
        <f t="array" ref="C41">INDEX(停留所!$F:$F,MATCH($B41&amp;$E41,停留所!B:B&amp;停留所!G:G,0))</f>
        <v>40.603734000000003</v>
      </c>
      <c r="D41" s="45">
        <f t="array" ref="D41">INDEX(停留所!$E:$E,MATCH($B41&amp;$E41,停留所!B:B&amp;停留所!G:G,0))</f>
        <v>141.32906299999999</v>
      </c>
      <c r="E41" s="28" t="s">
        <v>1257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</row>
    <row r="42" spans="1:7" x14ac:dyDescent="0.55000000000000004">
      <c r="A42" s="45">
        <f t="array" ref="A42">INDEX(停留所!$A:$A,MATCH($B42&amp;$C42&amp;$D42,停留所!$B:$B&amp;停留所!$F:$F&amp;停留所!$E:$E,0))</f>
        <v>3201</v>
      </c>
      <c r="B42" s="45" t="s">
        <v>264</v>
      </c>
      <c r="C42" s="45">
        <f t="array" ref="C42">INDEX(停留所!$F:$F,MATCH($B42&amp;$E42,停留所!B:B&amp;停留所!G:G,0))</f>
        <v>40.605384999999998</v>
      </c>
      <c r="D42" s="45">
        <f t="array" ref="D42">INDEX(停留所!$E:$E,MATCH($B42&amp;$E42,停留所!B:B&amp;停留所!G:G,0))</f>
        <v>141.33453800000001</v>
      </c>
      <c r="E42" s="45" t="s">
        <v>265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</row>
    <row r="43" spans="1:7" x14ac:dyDescent="0.55000000000000004">
      <c r="A43" s="45">
        <f t="array" ref="A43">INDEX(停留所!$A:$A,MATCH($B43&amp;$C43&amp;$D43,停留所!$B:$B&amp;停留所!$F:$F&amp;停留所!$E:$E,0))</f>
        <v>3211</v>
      </c>
      <c r="B43" s="45" t="s">
        <v>266</v>
      </c>
      <c r="C43" s="45">
        <f t="array" ref="C43">INDEX(停留所!$F:$F,MATCH($B43&amp;$E43,停留所!B:B&amp;停留所!G:G,0))</f>
        <v>40.612045000000002</v>
      </c>
      <c r="D43" s="45">
        <f t="array" ref="D43">INDEX(停留所!$E:$E,MATCH($B43&amp;$E43,停留所!B:B&amp;停留所!G:G,0))</f>
        <v>141.33074999999999</v>
      </c>
      <c r="E43" s="45" t="s">
        <v>265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</row>
    <row r="44" spans="1:7" x14ac:dyDescent="0.55000000000000004">
      <c r="A44" s="45">
        <f t="array" ref="A44">INDEX(停留所!$A:$A,MATCH($B44&amp;$C44&amp;$D44,停留所!$B:$B&amp;停留所!$F:$F&amp;停留所!$E:$E,0))</f>
        <v>1222</v>
      </c>
      <c r="B44" s="45" t="s">
        <v>96</v>
      </c>
      <c r="C44" s="45">
        <f t="array" ref="C44">INDEX(停留所!$F:$F,MATCH($B44&amp;$E44,停留所!B:B&amp;停留所!G:G,0))</f>
        <v>40.617382999999997</v>
      </c>
      <c r="D44" s="45">
        <f t="array" ref="D44">INDEX(停留所!$E:$E,MATCH($B44&amp;$E44,停留所!B:B&amp;停留所!G:G,0))</f>
        <v>141.32828799999999</v>
      </c>
      <c r="E44" s="45" t="s">
        <v>265</v>
      </c>
      <c r="F44" s="45" t="str">
        <f t="array" ref="F44">INDEX(停留所!$D:$D,MATCH($B44&amp;$C44&amp;$D44,停留所!$B:$B&amp;停留所!$F:$F&amp;停留所!$E:$E,0))</f>
        <v>2</v>
      </c>
      <c r="G44" s="45" t="str">
        <f>IF(COUNTIFS(停留所!$B:$B,B44,停留所!$F:$F,C44,停留所!$E:$E,D44)&gt;0,"同じデータあり","なし")</f>
        <v>同じデータあり</v>
      </c>
    </row>
  </sheetData>
  <phoneticPr fontId="3"/>
  <conditionalFormatting sqref="C1:D1048576">
    <cfRule type="duplicateValues" dxfId="91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240B6C-EBCD-4A65-BBBC-35E877A77884}">
          <x14:formula1>
            <xm:f>使用路線!$A$2:$A$100</xm:f>
          </x14:formula1>
          <xm:sqref>E3:E44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B4A8-C0B0-444A-8E68-41FB447267C4}">
  <sheetPr codeName="Sheet9"/>
  <dimension ref="A1:P54"/>
  <sheetViews>
    <sheetView zoomScale="60" zoomScaleNormal="60" workbookViewId="0">
      <pane ySplit="1" topLeftCell="A8" activePane="bottomLeft" state="frozen"/>
      <selection pane="bottomLeft" activeCell="O46" sqref="O46"/>
    </sheetView>
    <sheetView workbookViewId="1"/>
  </sheetViews>
  <sheetFormatPr defaultRowHeight="18" x14ac:dyDescent="0.55000000000000004"/>
  <cols>
    <col min="1" max="1" width="8.6640625" style="45"/>
    <col min="2" max="2" width="17.6640625" style="45" customWidth="1"/>
    <col min="3" max="4" width="10.33203125" style="45" customWidth="1"/>
    <col min="5" max="5" width="15.1640625" style="45" customWidth="1"/>
    <col min="6" max="6" width="4.33203125" style="45" customWidth="1"/>
    <col min="7" max="7" width="8.6640625" style="45"/>
    <col min="8" max="8" width="17.6640625" style="93" customWidth="1"/>
    <col min="9" max="9" width="8.6640625" style="45"/>
    <col min="10" max="10" width="17.6640625" style="45" customWidth="1"/>
    <col min="11" max="12" width="10.33203125" style="45" customWidth="1"/>
    <col min="13" max="13" width="15.1640625" style="45" customWidth="1"/>
    <col min="14" max="14" width="4.33203125" style="45" customWidth="1"/>
    <col min="15" max="15" width="8.6640625" style="45"/>
    <col min="16" max="16" width="17.66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H2" s="92"/>
      <c r="I2" s="59" t="s">
        <v>1265</v>
      </c>
    </row>
    <row r="3" spans="1:16" x14ac:dyDescent="0.55000000000000004">
      <c r="A3" s="45">
        <f t="array" ref="A3">INDEX(停留所!$A:$A,MATCH($B3&amp;$C3&amp;$D3,停留所!$B:$B&amp;停留所!$F:$F&amp;停留所!$E:$E,0))</f>
        <v>122</v>
      </c>
      <c r="B3" s="45" t="s">
        <v>13</v>
      </c>
      <c r="C3" s="45">
        <f t="array" ref="C3">INDEX(停留所!$F:$F,MATCH($B3&amp;$E3,停留所!B:B&amp;停留所!M:M,0))</f>
        <v>40.613754</v>
      </c>
      <c r="D3" s="45">
        <f t="array" ref="D3">INDEX(停留所!$E:$E,MATCH($B3&amp;$E3,停留所!B:B&amp;停留所!M:M,0))</f>
        <v>141.24857800000001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3371</v>
      </c>
      <c r="J3" s="45" t="s">
        <v>278</v>
      </c>
      <c r="K3" s="45">
        <f t="array" ref="K3">INDEX(停留所!$F:$F,MATCH($J3&amp;$M3,停留所!B:B&amp;停留所!G:G,0))</f>
        <v>40.736789000000002</v>
      </c>
      <c r="L3" s="45">
        <f t="array" ref="L3">INDEX(停留所!$E:$E,MATCH($J3&amp;$M3,停留所!B:B&amp;停留所!G:G,0))</f>
        <v>141.279145</v>
      </c>
      <c r="M3" s="45" t="s">
        <v>1317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112</v>
      </c>
      <c r="B4" s="45" t="s">
        <v>1297</v>
      </c>
      <c r="C4" s="45">
        <f t="array" ref="C4">INDEX(停留所!$F:$F,MATCH($B4&amp;$E4,停留所!B:B&amp;停留所!M:M,0))</f>
        <v>40.613858</v>
      </c>
      <c r="D4" s="45">
        <f t="array" ref="D4">INDEX(停留所!$E:$E,MATCH($B4&amp;$E4,停留所!B:B&amp;停留所!M:M,0))</f>
        <v>141.24219500000001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3362</v>
      </c>
      <c r="J4" s="45" t="s">
        <v>277</v>
      </c>
      <c r="K4" s="45">
        <f t="array" ref="K4">INDEX(停留所!$F:$F,MATCH($J4&amp;$M4,停留所!B:B&amp;停留所!G:G,0))</f>
        <v>40.735447999999998</v>
      </c>
      <c r="L4" s="45">
        <f t="array" ref="L4">INDEX(停留所!$E:$E,MATCH($J4&amp;$M4,停留所!B:B&amp;停留所!G:G,0))</f>
        <v>141.27609799999999</v>
      </c>
      <c r="M4" s="45" t="s">
        <v>1324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102</v>
      </c>
      <c r="B5" s="45" t="s">
        <v>12</v>
      </c>
      <c r="C5" s="45">
        <f t="array" ref="C5">INDEX(停留所!$F:$F,MATCH($B5&amp;$E5,停留所!B:B&amp;停留所!M:M,0))</f>
        <v>40.613926999999997</v>
      </c>
      <c r="D5" s="45">
        <f t="array" ref="D5">INDEX(停留所!$E:$E,MATCH($B5&amp;$E5,停留所!B:B&amp;停留所!M:M,0))</f>
        <v>141.23820799999999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3352</v>
      </c>
      <c r="J5" s="45" t="s">
        <v>1321</v>
      </c>
      <c r="K5" s="45">
        <f t="array" ref="K5">INDEX(停留所!$F:$F,MATCH($J5&amp;$M5,停留所!B:B&amp;停留所!G:G,0))</f>
        <v>40.733564999999999</v>
      </c>
      <c r="L5" s="45">
        <f t="array" ref="L5">INDEX(停留所!$E:$E,MATCH($J5&amp;$M5,停留所!B:B&amp;停留所!G:G,0))</f>
        <v>141.27195599999999</v>
      </c>
      <c r="M5" s="45" t="s">
        <v>1324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92</v>
      </c>
      <c r="B6" s="45" t="s">
        <v>11</v>
      </c>
      <c r="C6" s="45">
        <f t="array" ref="C6">INDEX(停留所!$F:$F,MATCH($B6&amp;$E6,停留所!B:B&amp;停留所!M:M,0))</f>
        <v>40.614041</v>
      </c>
      <c r="D6" s="45">
        <f t="array" ref="D6">INDEX(停留所!$E:$E,MATCH($B6&amp;$E6,停留所!B:B&amp;停留所!M:M,0))</f>
        <v>141.231258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3342</v>
      </c>
      <c r="J6" s="45" t="s">
        <v>276</v>
      </c>
      <c r="K6" s="45">
        <f t="array" ref="K6">INDEX(停留所!$F:$F,MATCH($J6&amp;$M6,停留所!B:B&amp;停留所!G:G,0))</f>
        <v>40.731808999999998</v>
      </c>
      <c r="L6" s="45">
        <f t="array" ref="L6">INDEX(停留所!$E:$E,MATCH($J6&amp;$M6,停留所!B:B&amp;停留所!G:G,0))</f>
        <v>141.26799199999999</v>
      </c>
      <c r="M6" s="45" t="s">
        <v>1324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2042</v>
      </c>
      <c r="B7" s="45" t="s">
        <v>172</v>
      </c>
      <c r="C7" s="45">
        <f t="array" ref="C7">INDEX(停留所!$F:$F,MATCH($B7&amp;$E7,停留所!B:B&amp;停留所!M:M,0))</f>
        <v>40.609501999999999</v>
      </c>
      <c r="D7" s="45">
        <f t="array" ref="D7">INDEX(停留所!$E:$E,MATCH($B7&amp;$E7,停留所!B:B&amp;停留所!M:M,0))</f>
        <v>141.23197300000001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3332</v>
      </c>
      <c r="J7" s="45" t="s">
        <v>275</v>
      </c>
      <c r="K7" s="45">
        <f t="array" ref="K7">INDEX(停留所!$F:$F,MATCH($J7&amp;$M7,停留所!B:B&amp;停留所!G:G,0))</f>
        <v>40.732650999999997</v>
      </c>
      <c r="L7" s="45">
        <f t="array" ref="L7">INDEX(停留所!$E:$E,MATCH($J7&amp;$M7,停留所!B:B&amp;停留所!G:G,0))</f>
        <v>141.26439300000001</v>
      </c>
      <c r="M7" s="45" t="s">
        <v>1324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2032</v>
      </c>
      <c r="B8" s="45" t="s">
        <v>171</v>
      </c>
      <c r="C8" s="45">
        <f t="array" ref="C8">INDEX(停留所!$F:$F,MATCH($B8&amp;$E8,停留所!B:B&amp;停留所!M:M,0))</f>
        <v>40.608094999999999</v>
      </c>
      <c r="D8" s="45">
        <f t="array" ref="D8">INDEX(停留所!$E:$E,MATCH($B8&amp;$E8,停留所!B:B&amp;停留所!M:M,0))</f>
        <v>141.22883200000001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3322</v>
      </c>
      <c r="J8" s="45" t="s">
        <v>274</v>
      </c>
      <c r="K8" s="45">
        <f t="array" ref="K8">INDEX(停留所!$F:$F,MATCH($J8&amp;$M8,停留所!B:B&amp;停留所!G:G,0))</f>
        <v>40.730009000000003</v>
      </c>
      <c r="L8" s="45">
        <f t="array" ref="L8">INDEX(停留所!$E:$E,MATCH($J8&amp;$M8,停留所!B:B&amp;停留所!G:G,0))</f>
        <v>141.25953799999999</v>
      </c>
      <c r="M8" s="45" t="s">
        <v>1324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2022</v>
      </c>
      <c r="B9" s="45" t="s">
        <v>170</v>
      </c>
      <c r="C9" s="45">
        <f t="array" ref="C9">INDEX(停留所!$F:$F,MATCH($B9&amp;$E9,停留所!B:B&amp;停留所!M:M,0))</f>
        <v>40.606321000000001</v>
      </c>
      <c r="D9" s="45">
        <f t="array" ref="D9">INDEX(停留所!$E:$E,MATCH($B9&amp;$E9,停留所!B:B&amp;停留所!M:M,0))</f>
        <v>141.22488999999999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3312</v>
      </c>
      <c r="J9" s="45" t="s">
        <v>1314</v>
      </c>
      <c r="K9" s="45">
        <f t="array" ref="K9">INDEX(停留所!$F:$F,MATCH($J9&amp;$M9,停留所!B:B&amp;停留所!G:G,0))</f>
        <v>40.728524999999998</v>
      </c>
      <c r="L9" s="45">
        <f t="array" ref="L9">INDEX(停留所!$E:$E,MATCH($J9&amp;$M9,停留所!B:B&amp;停留所!G:G,0))</f>
        <v>141.256362</v>
      </c>
      <c r="M9" s="45" t="s">
        <v>1324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1181</v>
      </c>
      <c r="B10" s="45" t="s">
        <v>92</v>
      </c>
      <c r="C10" s="45">
        <f t="array" ref="C10">INDEX(停留所!$F:$F,MATCH($B10&amp;$E10,停留所!B:B&amp;停留所!M:M,0))</f>
        <v>40.605519000000001</v>
      </c>
      <c r="D10" s="45">
        <f t="array" ref="D10">INDEX(停留所!$E:$E,MATCH($B10&amp;$E10,停留所!B:B&amp;停留所!M:M,0))</f>
        <v>141.22065499999999</v>
      </c>
      <c r="E10" s="45" t="s">
        <v>1295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3302</v>
      </c>
      <c r="J10" s="45" t="s">
        <v>1313</v>
      </c>
      <c r="K10" s="45">
        <f t="array" ref="K10">INDEX(停留所!$F:$F,MATCH($J10&amp;$M10,停留所!B:B&amp;停留所!G:G,0))</f>
        <v>40.725838000000003</v>
      </c>
      <c r="L10" s="45">
        <f t="array" ref="L10">INDEX(停留所!$E:$E,MATCH($J10&amp;$M10,停留所!B:B&amp;停留所!G:G,0))</f>
        <v>141.254683</v>
      </c>
      <c r="M10" s="45" t="s">
        <v>1324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1191</v>
      </c>
      <c r="B11" s="45" t="s">
        <v>93</v>
      </c>
      <c r="C11" s="45">
        <f t="array" ref="C11">INDEX(停留所!$F:$F,MATCH($B11&amp;$E11,停留所!B:B&amp;停留所!M:M,0))</f>
        <v>40.607059999999997</v>
      </c>
      <c r="D11" s="45">
        <f t="array" ref="D11">INDEX(停留所!$E:$E,MATCH($B11&amp;$E11,停留所!B:B&amp;停留所!M:M,0))</f>
        <v>141.219447</v>
      </c>
      <c r="E11" s="45" t="s">
        <v>1295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3292</v>
      </c>
      <c r="J11" s="45" t="s">
        <v>273</v>
      </c>
      <c r="K11" s="45">
        <f t="array" ref="K11">INDEX(停留所!$F:$F,MATCH($J11&amp;$M11,停留所!B:B&amp;停留所!G:G,0))</f>
        <v>40.719776000000003</v>
      </c>
      <c r="L11" s="45">
        <f t="array" ref="L11">INDEX(停留所!$E:$E,MATCH($J11&amp;$M11,停留所!B:B&amp;停留所!G:G,0))</f>
        <v>141.258599</v>
      </c>
      <c r="M11" s="45" t="s">
        <v>1324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1201</v>
      </c>
      <c r="B12" s="45" t="s">
        <v>94</v>
      </c>
      <c r="C12" s="45">
        <f t="array" ref="C12">INDEX(停留所!$F:$F,MATCH($B12&amp;$E12,停留所!B:B&amp;停留所!M:M,0))</f>
        <v>40.608240000000002</v>
      </c>
      <c r="D12" s="45">
        <f t="array" ref="D12">INDEX(停留所!$E:$E,MATCH($B12&amp;$E12,停留所!B:B&amp;停留所!M:M,0))</f>
        <v>141.21853100000001</v>
      </c>
      <c r="E12" s="45" t="s">
        <v>1295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3282</v>
      </c>
      <c r="J12" s="45" t="s">
        <v>272</v>
      </c>
      <c r="K12" s="45">
        <f t="array" ref="K12">INDEX(停留所!$F:$F,MATCH($J12&amp;$M12,停留所!B:B&amp;停留所!G:G,0))</f>
        <v>40.713624000000003</v>
      </c>
      <c r="L12" s="45">
        <f t="array" ref="L12">INDEX(停留所!$E:$E,MATCH($J12&amp;$M12,停留所!B:B&amp;停留所!G:G,0))</f>
        <v>141.25477900000001</v>
      </c>
      <c r="M12" s="45" t="s">
        <v>1324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72</v>
      </c>
      <c r="B13" s="45" t="s">
        <v>9</v>
      </c>
      <c r="C13" s="45">
        <f t="array" ref="C13">INDEX(停留所!$F:$F,MATCH($B13&amp;$E13,停留所!B:B&amp;停留所!M:M,0))</f>
        <v>40.610937999999997</v>
      </c>
      <c r="D13" s="45">
        <f t="array" ref="D13">INDEX(停留所!$E:$E,MATCH($B13&amp;$E13,停留所!B:B&amp;停留所!M:M,0))</f>
        <v>141.21637000000001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3272</v>
      </c>
      <c r="J13" s="45" t="s">
        <v>271</v>
      </c>
      <c r="K13" s="45">
        <f t="array" ref="K13">INDEX(停留所!$F:$F,MATCH($J13&amp;$M13,停留所!B:B&amp;停留所!G:G,0))</f>
        <v>40.710602999999999</v>
      </c>
      <c r="L13" s="45">
        <f t="array" ref="L13">INDEX(停留所!$E:$E,MATCH($J13&amp;$M13,停留所!B:B&amp;停留所!G:G,0))</f>
        <v>141.25133600000001</v>
      </c>
      <c r="M13" s="45" t="s">
        <v>1324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62</v>
      </c>
      <c r="B14" s="45" t="s">
        <v>8</v>
      </c>
      <c r="C14" s="45">
        <f t="array" ref="C14">INDEX(停留所!$F:$F,MATCH($B14&amp;$E14,停留所!B:B&amp;停留所!M:M,0))</f>
        <v>40.612343000000003</v>
      </c>
      <c r="D14" s="45">
        <f t="array" ref="D14">INDEX(停留所!$E:$E,MATCH($B14&amp;$E14,停留所!B:B&amp;停留所!M:M,0))</f>
        <v>141.215293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3262</v>
      </c>
      <c r="J14" s="45" t="s">
        <v>270</v>
      </c>
      <c r="K14" s="45">
        <f t="array" ref="K14">INDEX(停留所!$F:$F,MATCH($J14&amp;$M14,停留所!B:B&amp;停留所!G:G,0))</f>
        <v>40.697223000000001</v>
      </c>
      <c r="L14" s="45">
        <f t="array" ref="L14">INDEX(停留所!$E:$E,MATCH($J14&amp;$M14,停留所!B:B&amp;停留所!G:G,0))</f>
        <v>141.23810399999999</v>
      </c>
      <c r="M14" s="45" t="s">
        <v>1324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52</v>
      </c>
      <c r="B15" s="45" t="s">
        <v>7</v>
      </c>
      <c r="C15" s="45">
        <f t="array" ref="C15">INDEX(停留所!$F:$F,MATCH($B15&amp;$E15,停留所!B:B&amp;停留所!M:M,0))</f>
        <v>40.613579999999999</v>
      </c>
      <c r="D15" s="45">
        <f t="array" ref="D15">INDEX(停留所!$E:$E,MATCH($B15&amp;$E15,停留所!B:B&amp;停留所!M:M,0))</f>
        <v>141.21433200000001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3252</v>
      </c>
      <c r="J15" s="45" t="s">
        <v>269</v>
      </c>
      <c r="K15" s="45">
        <f t="array" ref="K15">INDEX(停留所!$F:$F,MATCH($J15&amp;$M15,停留所!B:B&amp;停留所!G:G,0))</f>
        <v>40.690613999999997</v>
      </c>
      <c r="L15" s="45">
        <f t="array" ref="L15">INDEX(停留所!$E:$E,MATCH($J15&amp;$M15,停留所!B:B&amp;停留所!G:G,0))</f>
        <v>141.24157</v>
      </c>
      <c r="M15" s="45" t="s">
        <v>1324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6">
        <f t="array" ref="A16">INDEX(停留所!$A:$A,MATCH($B16&amp;$C16&amp;$D16,停留所!$B:$B&amp;停留所!$F:$F&amp;停留所!$E:$E,0))</f>
        <v>1991</v>
      </c>
      <c r="B16" s="46" t="s">
        <v>1311</v>
      </c>
      <c r="C16" s="46">
        <v>40.613543999999997</v>
      </c>
      <c r="D16" s="46">
        <v>141.20923199999999</v>
      </c>
      <c r="E16" s="46" t="s">
        <v>1295</v>
      </c>
      <c r="F16" s="46" t="str">
        <f t="array" ref="F16">INDEX(停留所!$D:$D,MATCH($B16&amp;$C16&amp;$D16,停留所!$B:$B&amp;停留所!$F:$F&amp;停留所!$E:$E,0))</f>
        <v>1</v>
      </c>
      <c r="G16" s="46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3242</v>
      </c>
      <c r="J16" s="45" t="s">
        <v>268</v>
      </c>
      <c r="K16" s="45">
        <f t="array" ref="K16">INDEX(停留所!$F:$F,MATCH($J16&amp;$M16,停留所!B:B&amp;停留所!G:G,0))</f>
        <v>40.689990999999999</v>
      </c>
      <c r="L16" s="45">
        <f t="array" ref="L16">INDEX(停留所!$E:$E,MATCH($J16&amp;$M16,停留所!B:B&amp;停留所!G:G,0))</f>
        <v>141.23936800000001</v>
      </c>
      <c r="M16" s="45" t="s">
        <v>1324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6">
        <f t="array" ref="A17">INDEX(停留所!$A:$A,MATCH($B17&amp;$C17&amp;$D17,停留所!$B:$B&amp;停留所!$F:$F&amp;停留所!$E:$E,0))</f>
        <v>2001</v>
      </c>
      <c r="B17" s="46" t="s">
        <v>1319</v>
      </c>
      <c r="C17" s="46">
        <v>40.612831</v>
      </c>
      <c r="D17" s="46">
        <v>141.20756800000001</v>
      </c>
      <c r="E17" s="46" t="s">
        <v>1295</v>
      </c>
      <c r="F17" s="46" t="str">
        <f t="array" ref="F17">INDEX(停留所!$D:$D,MATCH($B17&amp;$C17&amp;$D17,停留所!$B:$B&amp;停留所!$F:$F&amp;停留所!$E:$E,0))</f>
        <v>1</v>
      </c>
      <c r="G17" s="46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3232</v>
      </c>
      <c r="J17" s="45" t="s">
        <v>267</v>
      </c>
      <c r="K17" s="45">
        <f t="array" ref="K17">INDEX(停留所!$F:$F,MATCH($J17&amp;$M17,停留所!B:B&amp;停留所!G:G,0))</f>
        <v>40.676056000000003</v>
      </c>
      <c r="L17" s="45">
        <f t="array" ref="L17">INDEX(停留所!$E:$E,MATCH($J17&amp;$M17,停留所!B:B&amp;停留所!G:G,0))</f>
        <v>141.23082199999999</v>
      </c>
      <c r="M17" s="45" t="s">
        <v>1324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2011</v>
      </c>
      <c r="B18" s="45" t="s">
        <v>1312</v>
      </c>
      <c r="C18" s="45">
        <f t="array" ref="C18">INDEX(停留所!$F:$F,MATCH($B18&amp;$E18,停留所!B:B&amp;停留所!M:M,0))</f>
        <v>40.611758999999999</v>
      </c>
      <c r="D18" s="45">
        <f t="array" ref="D18">INDEX(停留所!$E:$E,MATCH($B18&amp;$E18,停留所!B:B&amp;停留所!M:M,0))</f>
        <v>141.20442800000001</v>
      </c>
      <c r="E18" s="45" t="s">
        <v>1295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3222</v>
      </c>
      <c r="J18" s="45" t="s">
        <v>745</v>
      </c>
      <c r="K18" s="45">
        <f t="array" ref="K18">INDEX(停留所!$F:$F,MATCH($J18&amp;$M18,停留所!B:B&amp;停留所!G:G,0))</f>
        <v>40.668917999999998</v>
      </c>
      <c r="L18" s="45">
        <f t="array" ref="L18">INDEX(停留所!$E:$E,MATCH($J18&amp;$M18,停留所!B:B&amp;停留所!G:G,0))</f>
        <v>141.215834</v>
      </c>
      <c r="M18" s="45" t="s">
        <v>1324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6">
        <f t="array" ref="A19">INDEX(停留所!$A:$A,MATCH($B19&amp;$C19&amp;$D19,停留所!$B:$B&amp;停留所!$F:$F&amp;停留所!$E:$E,0))</f>
        <v>2002</v>
      </c>
      <c r="B19" s="46" t="s">
        <v>1320</v>
      </c>
      <c r="C19" s="46">
        <v>40.612893999999997</v>
      </c>
      <c r="D19" s="46">
        <v>141.20745500000001</v>
      </c>
      <c r="E19" s="46" t="s">
        <v>1295</v>
      </c>
      <c r="F19" s="46" t="str">
        <f t="array" ref="F19">INDEX(停留所!$D:$D,MATCH($B19&amp;$C19&amp;$D19,停留所!$B:$B&amp;停留所!$F:$F&amp;停留所!$E:$E,0))</f>
        <v>2</v>
      </c>
      <c r="G19" s="46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2091</v>
      </c>
      <c r="J19" s="45" t="s">
        <v>177</v>
      </c>
      <c r="K19" s="45">
        <f t="array" ref="K19">INDEX(停留所!$F:$F,MATCH($J19&amp;$M19,停留所!B:B&amp;停留所!L:L,0))</f>
        <v>40.667487000000001</v>
      </c>
      <c r="L19" s="45">
        <f t="array" ref="L19">INDEX(停留所!$E:$E,MATCH($J19&amp;$M19,停留所!B:B&amp;停留所!L:L,0))</f>
        <v>141.20720299999999</v>
      </c>
      <c r="M19" s="45" t="s">
        <v>1322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6">
        <f t="array" ref="A20">INDEX(停留所!$A:$A,MATCH($B20&amp;$C20&amp;$D20,停留所!$B:$B&amp;停留所!$F:$F&amp;停留所!$E:$E,0))</f>
        <v>1992</v>
      </c>
      <c r="B20" s="46" t="s">
        <v>1311</v>
      </c>
      <c r="C20" s="46">
        <v>40.613737</v>
      </c>
      <c r="D20" s="46">
        <v>141.20925199999999</v>
      </c>
      <c r="E20" s="46" t="s">
        <v>1295</v>
      </c>
      <c r="F20" s="46" t="str">
        <f t="array" ref="F20">INDEX(停留所!$D:$D,MATCH($B20&amp;$C20&amp;$D20,停留所!$B:$B&amp;停留所!$F:$F&amp;停留所!$E:$E,0))</f>
        <v>2</v>
      </c>
      <c r="G20" s="46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2101</v>
      </c>
      <c r="J20" s="45" t="s">
        <v>178</v>
      </c>
      <c r="K20" s="45">
        <f t="array" ref="K20">INDEX(停留所!$F:$F,MATCH($J20&amp;$M20,停留所!B:B&amp;停留所!L:L,0))</f>
        <v>40.662864999999996</v>
      </c>
      <c r="L20" s="45">
        <f t="array" ref="L20">INDEX(停留所!$E:$E,MATCH($J20&amp;$M20,停留所!B:B&amp;停留所!L:L,0))</f>
        <v>141.19898699999999</v>
      </c>
      <c r="M20" s="45" t="s">
        <v>1322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42</v>
      </c>
      <c r="B21" s="45" t="s">
        <v>6</v>
      </c>
      <c r="C21" s="45">
        <f t="array" ref="C21">INDEX(停留所!$F:$F,MATCH($B21&amp;$E21,停留所!B:B&amp;停留所!M:M,0))</f>
        <v>40.615659000000001</v>
      </c>
      <c r="D21" s="45">
        <f t="array" ref="D21">INDEX(停留所!$E:$E,MATCH($B21&amp;$E21,停留所!B:B&amp;停留所!M:M,0))</f>
        <v>141.212716</v>
      </c>
      <c r="E21" s="45" t="s">
        <v>1295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2111</v>
      </c>
      <c r="J21" s="45" t="s">
        <v>179</v>
      </c>
      <c r="K21" s="45">
        <f t="array" ref="K21">INDEX(停留所!$F:$F,MATCH($J21&amp;$M21,停留所!B:B&amp;停留所!L:L,0))</f>
        <v>40.660736999999997</v>
      </c>
      <c r="L21" s="45">
        <f t="array" ref="L21">INDEX(停留所!$E:$E,MATCH($J21&amp;$M21,停留所!B:B&amp;停留所!L:L,0))</f>
        <v>141.19669099999999</v>
      </c>
      <c r="M21" s="45" t="s">
        <v>1322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32</v>
      </c>
      <c r="B22" s="45" t="s">
        <v>5</v>
      </c>
      <c r="C22" s="45">
        <f t="array" ref="C22">INDEX(停留所!$F:$F,MATCH($B22&amp;$E22,停留所!B:B&amp;停留所!M:M,0))</f>
        <v>40.616931000000001</v>
      </c>
      <c r="D22" s="45">
        <f t="array" ref="D22">INDEX(停留所!$E:$E,MATCH($B22&amp;$E22,停留所!B:B&amp;停留所!M:M,0))</f>
        <v>141.211703</v>
      </c>
      <c r="E22" s="45" t="s">
        <v>1295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1911</v>
      </c>
      <c r="J22" s="45" t="s">
        <v>159</v>
      </c>
      <c r="K22" s="45">
        <f t="array" ref="K22">INDEX(停留所!$F:$F,MATCH($J22&amp;$M22,停留所!B:B&amp;停留所!L:L,0))</f>
        <v>40.659342000000002</v>
      </c>
      <c r="L22" s="45">
        <f t="array" ref="L22">INDEX(停留所!$E:$E,MATCH($J22&amp;$M22,停留所!B:B&amp;停留所!L:L,0))</f>
        <v>141.19146599999999</v>
      </c>
      <c r="M22" s="45" t="s">
        <v>1322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22</v>
      </c>
      <c r="B23" s="45" t="s">
        <v>3</v>
      </c>
      <c r="C23" s="45">
        <f t="array" ref="C23">INDEX(停留所!$F:$F,MATCH($B23&amp;$E23,停留所!B:B&amp;停留所!M:M,0))</f>
        <v>40.619145000000003</v>
      </c>
      <c r="D23" s="45">
        <f t="array" ref="D23">INDEX(停留所!$E:$E,MATCH($B23&amp;$E23,停留所!B:B&amp;停留所!M:M,0))</f>
        <v>141.20997499999999</v>
      </c>
      <c r="E23" s="45" t="s">
        <v>1295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1921</v>
      </c>
      <c r="J23" s="45" t="s">
        <v>160</v>
      </c>
      <c r="K23" s="45">
        <f t="array" ref="K23">INDEX(停留所!$F:$F,MATCH($J23&amp;$M23,停留所!B:B&amp;停留所!J:J,0))</f>
        <v>40.654322000000001</v>
      </c>
      <c r="L23" s="45">
        <f t="array" ref="L23">INDEX(停留所!$E:$E,MATCH($J23&amp;$M23,停留所!B:B&amp;停留所!J:J,0))</f>
        <v>141.19397699999999</v>
      </c>
      <c r="M23" s="45" t="s">
        <v>1286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6">
        <f t="array" ref="A24">INDEX(停留所!$A:$A,MATCH($B24&amp;$C24&amp;$D24,停留所!$B:$B&amp;停留所!$F:$F&amp;停留所!$E:$E,0))</f>
        <v>12</v>
      </c>
      <c r="B24" s="46" t="s">
        <v>1270</v>
      </c>
      <c r="C24" s="46">
        <v>40.622163999999998</v>
      </c>
      <c r="D24" s="46">
        <v>141.210408</v>
      </c>
      <c r="E24" s="46" t="s">
        <v>1295</v>
      </c>
      <c r="F24" s="46" t="str">
        <f t="array" ref="F24">INDEX(停留所!$D:$D,MATCH($B24&amp;$C24&amp;$D24,停留所!$B:$B&amp;停留所!$F:$F&amp;停留所!$E:$E,0))</f>
        <v>2</v>
      </c>
      <c r="G24" s="46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1931</v>
      </c>
      <c r="J24" s="45" t="s">
        <v>161</v>
      </c>
      <c r="K24" s="45">
        <f t="array" ref="K24">INDEX(停留所!$F:$F,MATCH($J24&amp;$M24,停留所!B:B&amp;停留所!J:J,0))</f>
        <v>40.646566</v>
      </c>
      <c r="L24" s="45">
        <f t="array" ref="L24">INDEX(停留所!$E:$E,MATCH($J24&amp;$M24,停留所!B:B&amp;停留所!J:J,0))</f>
        <v>141.197866</v>
      </c>
      <c r="M24" s="45" t="s">
        <v>1286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B25" s="45" t="s">
        <v>1309</v>
      </c>
      <c r="I25" s="45">
        <f t="array" ref="I25">INDEX(停留所!$A:$A,MATCH($J25&amp;$K25&amp;$L25,停留所!$B:$B&amp;停留所!$F:$F&amp;停留所!$E:$E,0))</f>
        <v>1941</v>
      </c>
      <c r="J25" s="45" t="s">
        <v>162</v>
      </c>
      <c r="K25" s="45">
        <f t="array" ref="K25">INDEX(停留所!$F:$F,MATCH($J25&amp;$M25,停留所!B:B&amp;停留所!J:J,0))</f>
        <v>40.642780999999999</v>
      </c>
      <c r="L25" s="45">
        <f t="array" ref="L25">INDEX(停留所!$E:$E,MATCH($J25&amp;$M25,停留所!B:B&amp;停留所!J:J,0))</f>
        <v>141.19963100000001</v>
      </c>
      <c r="M25" s="45" t="s">
        <v>1286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6">
        <f t="array" ref="A26">INDEX(停留所!$A:$A,MATCH($B26&amp;$C26&amp;$D26,停留所!$B:$B&amp;停留所!$F:$F&amp;停留所!$E:$E,0))</f>
        <v>11</v>
      </c>
      <c r="B26" s="46" t="s">
        <v>1270</v>
      </c>
      <c r="C26" s="46">
        <v>40.622204000000004</v>
      </c>
      <c r="D26" s="46">
        <v>141.21071900000001</v>
      </c>
      <c r="E26" s="46" t="s">
        <v>1295</v>
      </c>
      <c r="F26" s="46" t="str">
        <f t="array" ref="F26">INDEX(停留所!$D:$D,MATCH($B26&amp;$C26&amp;$D26,停留所!$B:$B&amp;停留所!$F:$F&amp;停留所!$E:$E,0))</f>
        <v>1</v>
      </c>
      <c r="G26" s="46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1951</v>
      </c>
      <c r="J26" s="45" t="s">
        <v>163</v>
      </c>
      <c r="K26" s="45">
        <f t="array" ref="K26">INDEX(停留所!$F:$F,MATCH($J26&amp;$M26,停留所!B:B&amp;停留所!J:J,0))</f>
        <v>40.638252999999999</v>
      </c>
      <c r="L26" s="45">
        <f t="array" ref="L26">INDEX(停留所!$E:$E,MATCH($J26&amp;$M26,停留所!B:B&amp;停留所!J:J,0))</f>
        <v>141.201641</v>
      </c>
      <c r="M26" s="45" t="s">
        <v>1286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2311</v>
      </c>
      <c r="B27" s="45" t="s">
        <v>196</v>
      </c>
      <c r="C27" s="45">
        <f t="array" ref="C27">INDEX(停留所!$F:$F,MATCH($B27&amp;$E27,停留所!B:B&amp;停留所!M:M,0))</f>
        <v>40.621903000000003</v>
      </c>
      <c r="D27" s="45">
        <f t="array" ref="D27">INDEX(停留所!$E:$E,MATCH($B27&amp;$E27,停留所!B:B&amp;停留所!M:M,0))</f>
        <v>141.208528</v>
      </c>
      <c r="E27" s="45" t="s">
        <v>1295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1961</v>
      </c>
      <c r="J27" s="45" t="s">
        <v>164</v>
      </c>
      <c r="K27" s="45">
        <f t="array" ref="K27">INDEX(停留所!$F:$F,MATCH($J27&amp;$M27,停留所!B:B&amp;停留所!J:J,0))</f>
        <v>40.635554999999997</v>
      </c>
      <c r="L27" s="45">
        <f t="array" ref="L27">INDEX(停留所!$E:$E,MATCH($J27&amp;$M27,停留所!B:B&amp;停留所!J:J,0))</f>
        <v>141.202742</v>
      </c>
      <c r="M27" s="45" t="s">
        <v>1286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1982</v>
      </c>
      <c r="B28" s="45" t="s">
        <v>166</v>
      </c>
      <c r="C28" s="45">
        <f t="array" ref="C28">INDEX(停留所!$F:$F,MATCH($B28&amp;$E28,停留所!B:B&amp;停留所!M:M,0))</f>
        <v>40.625394999999997</v>
      </c>
      <c r="D28" s="45">
        <f t="array" ref="D28">INDEX(停留所!$E:$E,MATCH($B28&amp;$E28,停留所!B:B&amp;停留所!M:M,0))</f>
        <v>141.20698999999999</v>
      </c>
      <c r="E28" s="45" t="s">
        <v>1295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1971</v>
      </c>
      <c r="J28" s="45" t="s">
        <v>165</v>
      </c>
      <c r="K28" s="45">
        <f t="array" ref="K28">INDEX(停留所!$F:$F,MATCH($J28&amp;$M28,停留所!B:B&amp;停留所!J:J,0))</f>
        <v>40.631081999999999</v>
      </c>
      <c r="L28" s="45">
        <f t="array" ref="L28">INDEX(停留所!$E:$E,MATCH($J28&amp;$M28,停留所!B:B&amp;停留所!J:J,0))</f>
        <v>141.204599</v>
      </c>
      <c r="M28" s="45" t="s">
        <v>1286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1972</v>
      </c>
      <c r="B29" s="45" t="s">
        <v>165</v>
      </c>
      <c r="C29" s="45">
        <f t="array" ref="C29">INDEX(停留所!$F:$F,MATCH($B29&amp;$E29,停留所!B:B&amp;停留所!M:M,0))</f>
        <v>40.632598999999999</v>
      </c>
      <c r="D29" s="45">
        <f t="array" ref="D29">INDEX(停留所!$E:$E,MATCH($B29&amp;$E29,停留所!B:B&amp;停留所!M:M,0))</f>
        <v>141.203925</v>
      </c>
      <c r="E29" s="45" t="s">
        <v>1295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1981</v>
      </c>
      <c r="J29" s="45" t="s">
        <v>166</v>
      </c>
      <c r="K29" s="45">
        <f t="array" ref="K29">INDEX(停留所!$F:$F,MATCH($J29&amp;$M29,停留所!B:B&amp;停留所!J:J,0))</f>
        <v>40.625391999999998</v>
      </c>
      <c r="L29" s="45">
        <f t="array" ref="L29">INDEX(停留所!$E:$E,MATCH($J29&amp;$M29,停留所!B:B&amp;停留所!J:J,0))</f>
        <v>141.20704900000001</v>
      </c>
      <c r="M29" s="45" t="s">
        <v>1286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1962</v>
      </c>
      <c r="B30" s="45" t="s">
        <v>164</v>
      </c>
      <c r="C30" s="45">
        <f t="array" ref="C30">INDEX(停留所!$F:$F,MATCH($B30&amp;$E30,停留所!B:B&amp;停留所!M:M,0))</f>
        <v>40.636037000000002</v>
      </c>
      <c r="D30" s="45">
        <f t="array" ref="D30">INDEX(停留所!$E:$E,MATCH($B30&amp;$E30,停留所!B:B&amp;停留所!M:M,0))</f>
        <v>141.20247599999999</v>
      </c>
      <c r="E30" s="45" t="s">
        <v>1295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61">
        <f t="array" ref="I30">INDEX(停留所!$A:$A,MATCH($J30&amp;$K30&amp;$L30,停留所!$B:$B&amp;停留所!$F:$F&amp;停留所!$E:$E,0))</f>
        <v>12</v>
      </c>
      <c r="J30" s="61" t="s">
        <v>1270</v>
      </c>
      <c r="K30" s="62">
        <v>40.622163999999998</v>
      </c>
      <c r="L30" s="62">
        <v>141.210408</v>
      </c>
      <c r="M30" s="61" t="s">
        <v>1286</v>
      </c>
      <c r="N30" s="61" t="str">
        <f t="array" ref="N30">INDEX(停留所!$D:$D,MATCH($J30&amp;$K30&amp;$L30,停留所!$B:$B&amp;停留所!$F:$F&amp;停留所!$E:$E,0))</f>
        <v>2</v>
      </c>
      <c r="O30" s="61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1952</v>
      </c>
      <c r="B31" s="45" t="s">
        <v>163</v>
      </c>
      <c r="C31" s="45">
        <f t="array" ref="C31">INDEX(停留所!$F:$F,MATCH($B31&amp;$E31,停留所!B:B&amp;停留所!M:M,0))</f>
        <v>40.637968999999998</v>
      </c>
      <c r="D31" s="45">
        <f t="array" ref="D31">INDEX(停留所!$E:$E,MATCH($B31&amp;$E31,停留所!B:B&amp;停留所!M:M,0))</f>
        <v>141.20164700000001</v>
      </c>
      <c r="E31" s="45" t="s">
        <v>1295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J31" s="45" t="s">
        <v>1309</v>
      </c>
    </row>
    <row r="32" spans="1:15" x14ac:dyDescent="0.55000000000000004">
      <c r="A32" s="45">
        <f t="array" ref="A32">INDEX(停留所!$A:$A,MATCH($B32&amp;$C32&amp;$D32,停留所!$B:$B&amp;停留所!$F:$F&amp;停留所!$E:$E,0))</f>
        <v>1942</v>
      </c>
      <c r="B32" s="45" t="s">
        <v>162</v>
      </c>
      <c r="C32" s="45">
        <f t="array" ref="C32">INDEX(停留所!$F:$F,MATCH($B32&amp;$E32,停留所!B:B&amp;停留所!M:M,0))</f>
        <v>40.642555999999999</v>
      </c>
      <c r="D32" s="45">
        <f t="array" ref="D32">INDEX(停留所!$E:$E,MATCH($B32&amp;$E32,停留所!B:B&amp;停留所!M:M,0))</f>
        <v>141.19961900000001</v>
      </c>
      <c r="E32" s="45" t="s">
        <v>1295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11</v>
      </c>
      <c r="J32" s="61" t="s">
        <v>1270</v>
      </c>
      <c r="K32" s="62">
        <v>40.622204000000004</v>
      </c>
      <c r="L32" s="62">
        <v>141.21071900000001</v>
      </c>
      <c r="M32" s="61" t="s">
        <v>1286</v>
      </c>
      <c r="N32" s="61" t="str">
        <f t="array" ref="N32">INDEX(停留所!$D:$D,MATCH($J32&amp;$K32&amp;$L32,停留所!$B:$B&amp;停留所!$F:$F&amp;停留所!$E:$E,0))</f>
        <v>1</v>
      </c>
      <c r="O32" s="61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1932</v>
      </c>
      <c r="B33" s="45" t="s">
        <v>161</v>
      </c>
      <c r="C33" s="45">
        <f t="array" ref="C33">INDEX(停留所!$F:$F,MATCH($B33&amp;$E33,停留所!B:B&amp;停留所!M:M,0))</f>
        <v>40.647708999999999</v>
      </c>
      <c r="D33" s="45">
        <f t="array" ref="D33">INDEX(停留所!$E:$E,MATCH($B33&amp;$E33,停留所!B:B&amp;停留所!M:M,0))</f>
        <v>141.19721100000001</v>
      </c>
      <c r="E33" s="45" t="s">
        <v>1295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21</v>
      </c>
      <c r="J33" s="45" t="s">
        <v>3</v>
      </c>
      <c r="K33" s="45">
        <f t="array" ref="K33">INDEX(停留所!$F:$F,MATCH($J33&amp;$M33,停留所!B:B&amp;停留所!J:J,0))</f>
        <v>40.620359999999998</v>
      </c>
      <c r="L33" s="45">
        <f t="array" ref="L33">INDEX(停留所!$E:$E,MATCH($J33&amp;$M33,停留所!B:B&amp;停留所!J:J,0))</f>
        <v>141.20932099999999</v>
      </c>
      <c r="M33" s="45" t="s">
        <v>1286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5">
        <f t="array" ref="A34">INDEX(停留所!$A:$A,MATCH($B34&amp;$C34&amp;$D34,停留所!$B:$B&amp;停留所!$F:$F&amp;停留所!$E:$E,0))</f>
        <v>1922</v>
      </c>
      <c r="B34" s="45" t="s">
        <v>160</v>
      </c>
      <c r="C34" s="45">
        <f t="array" ref="C34">INDEX(停留所!$F:$F,MATCH($B34&amp;$E34,停留所!B:B&amp;停留所!M:M,0))</f>
        <v>40.654407999999997</v>
      </c>
      <c r="D34" s="45">
        <f t="array" ref="D34">INDEX(停留所!$E:$E,MATCH($B34&amp;$E34,停留所!B:B&amp;停留所!M:M,0))</f>
        <v>141.193825</v>
      </c>
      <c r="E34" s="45" t="s">
        <v>1295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31</v>
      </c>
      <c r="J34" s="45" t="s">
        <v>5</v>
      </c>
      <c r="K34" s="45">
        <f t="array" ref="K34">INDEX(停留所!$F:$F,MATCH($J34&amp;$M34,停留所!B:B&amp;停留所!J:J,0))</f>
        <v>40.618156999999997</v>
      </c>
      <c r="L34" s="45">
        <f t="array" ref="L34">INDEX(停留所!$E:$E,MATCH($J34&amp;$M34,停留所!B:B&amp;停留所!J:J,0))</f>
        <v>141.21095600000001</v>
      </c>
      <c r="M34" s="45" t="s">
        <v>1286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45">
        <f t="array" ref="A35">INDEX(停留所!$A:$A,MATCH($B35&amp;$C35&amp;$D35,停留所!$B:$B&amp;停留所!$F:$F&amp;停留所!$E:$E,0))</f>
        <v>1914</v>
      </c>
      <c r="B35" s="45" t="s">
        <v>159</v>
      </c>
      <c r="C35" s="45">
        <f t="array" ref="C35">INDEX(停留所!$F:$F,MATCH($B35&amp;$E35,停留所!B:B&amp;停留所!O:O,0))</f>
        <v>40.659159000000002</v>
      </c>
      <c r="D35" s="45">
        <f t="array" ref="D35">INDEX(停留所!$E:$E,MATCH($B35&amp;$E35,停留所!B:B&amp;停留所!O:O,0))</f>
        <v>141.19318699999999</v>
      </c>
      <c r="E35" s="45" t="s">
        <v>1316</v>
      </c>
      <c r="F35" s="45" t="str">
        <f t="array" ref="F35">INDEX(停留所!$D:$D,MATCH($B35&amp;$C35&amp;$D35,停留所!$B:$B&amp;停留所!$F:$F&amp;停留所!$E:$E,0))</f>
        <v>4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41</v>
      </c>
      <c r="J35" s="45" t="s">
        <v>6</v>
      </c>
      <c r="K35" s="45">
        <f t="array" ref="K35">INDEX(停留所!$F:$F,MATCH($J35&amp;$M35,停留所!B:B&amp;停留所!J:J,0))</f>
        <v>40.616163</v>
      </c>
      <c r="L35" s="45">
        <f t="array" ref="L35">INDEX(停留所!$E:$E,MATCH($J35&amp;$M35,停留所!B:B&amp;停留所!J:J,0))</f>
        <v>141.21253899999999</v>
      </c>
      <c r="M35" s="45" t="s">
        <v>1286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 x14ac:dyDescent="0.55000000000000004">
      <c r="A36" s="45">
        <f t="array" ref="A36">INDEX(停留所!$A:$A,MATCH($B36&amp;$C36&amp;$D36,停留所!$B:$B&amp;停留所!$F:$F&amp;停留所!$E:$E,0))</f>
        <v>2112</v>
      </c>
      <c r="B36" s="45" t="s">
        <v>179</v>
      </c>
      <c r="C36" s="45">
        <f t="array" ref="C36">INDEX(停留所!$F:$F,MATCH($B36&amp;$E36,停留所!B:B&amp;停留所!O:O,0))</f>
        <v>40.660758999999999</v>
      </c>
      <c r="D36" s="45">
        <f t="array" ref="D36">INDEX(停留所!$E:$E,MATCH($B36&amp;$E36,停留所!B:B&amp;停留所!O:O,0))</f>
        <v>141.19667699999999</v>
      </c>
      <c r="E36" s="45" t="s">
        <v>1316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1991</v>
      </c>
      <c r="J36" s="61" t="s">
        <v>1311</v>
      </c>
      <c r="K36" s="62">
        <v>40.613543999999997</v>
      </c>
      <c r="L36" s="62">
        <v>141.20923199999999</v>
      </c>
      <c r="M36" s="61" t="s">
        <v>1286</v>
      </c>
      <c r="N36" s="61" t="str">
        <f t="array" ref="N36">INDEX(停留所!$D:$D,MATCH($J36&amp;$K36&amp;$L36,停留所!$B:$B&amp;停留所!$F:$F&amp;停留所!$E:$E,0))</f>
        <v>1</v>
      </c>
      <c r="O36" s="61" t="str">
        <f>IF(COUNTIFS(停留所!$B:$B,J36,停留所!$F:$F,K36,停留所!$E:$E,L36)&gt;0,"同じデータあり","なし")</f>
        <v>同じデータあり</v>
      </c>
    </row>
    <row r="37" spans="1:15" x14ac:dyDescent="0.55000000000000004">
      <c r="A37" s="45">
        <f t="array" ref="A37">INDEX(停留所!$A:$A,MATCH($B37&amp;$C37&amp;$D37,停留所!$B:$B&amp;停留所!$F:$F&amp;停留所!$E:$E,0))</f>
        <v>2102</v>
      </c>
      <c r="B37" s="45" t="s">
        <v>178</v>
      </c>
      <c r="C37" s="45">
        <f t="array" ref="C37">INDEX(停留所!$F:$F,MATCH($B37&amp;$E37,停留所!B:B&amp;停留所!O:O,0))</f>
        <v>40.662869999999998</v>
      </c>
      <c r="D37" s="45">
        <f t="array" ref="D37">INDEX(停留所!$E:$E,MATCH($B37&amp;$E37,停留所!B:B&amp;停留所!O:O,0))</f>
        <v>141.19894199999999</v>
      </c>
      <c r="E37" s="45" t="s">
        <v>1316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61">
        <f t="array" ref="I37">INDEX(停留所!$A:$A,MATCH($J37&amp;$K37&amp;$L37,停留所!$B:$B&amp;停留所!$F:$F&amp;停留所!$E:$E,0))</f>
        <v>2001</v>
      </c>
      <c r="J37" s="61" t="s">
        <v>1319</v>
      </c>
      <c r="K37" s="62">
        <v>40.612831</v>
      </c>
      <c r="L37" s="62">
        <v>141.20756800000001</v>
      </c>
      <c r="M37" s="61" t="s">
        <v>1286</v>
      </c>
      <c r="N37" s="61" t="str">
        <f t="array" ref="N37">INDEX(停留所!$D:$D,MATCH($J37&amp;$K37&amp;$L37,停留所!$B:$B&amp;停留所!$F:$F&amp;停留所!$E:$E,0))</f>
        <v>1</v>
      </c>
      <c r="O37" s="61" t="str">
        <f>IF(COUNTIFS(停留所!$B:$B,J37,停留所!$F:$F,K37,停留所!$E:$E,L37)&gt;0,"同じデータあり","なし")</f>
        <v>同じデータあり</v>
      </c>
    </row>
    <row r="38" spans="1:15" x14ac:dyDescent="0.55000000000000004">
      <c r="A38" s="45">
        <f t="array" ref="A38">INDEX(停留所!$A:$A,MATCH($B38&amp;$C38&amp;$D38,停留所!$B:$B&amp;停留所!$F:$F&amp;停留所!$E:$E,0))</f>
        <v>2093</v>
      </c>
      <c r="B38" s="45" t="s">
        <v>177</v>
      </c>
      <c r="C38" s="45">
        <f t="array" ref="C38">INDEX(停留所!$F:$F,MATCH($B38&amp;$E38,停留所!B:B&amp;停留所!G:G,0))</f>
        <v>40.667434999999998</v>
      </c>
      <c r="D38" s="45">
        <f t="array" ref="D38">INDEX(停留所!$E:$E,MATCH($B38&amp;$E38,停留所!B:B&amp;停留所!G:G,0))</f>
        <v>141.20767499999999</v>
      </c>
      <c r="E38" s="45" t="s">
        <v>1317</v>
      </c>
      <c r="F38" s="45" t="str">
        <f t="array" ref="F38">INDEX(停留所!$D:$D,MATCH($B38&amp;$C38&amp;$D38,停留所!$B:$B&amp;停留所!$F:$F&amp;停留所!$E:$E,0))</f>
        <v>3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2011</v>
      </c>
      <c r="J38" s="45" t="s">
        <v>1312</v>
      </c>
      <c r="K38" s="45">
        <v>40.611758999999999</v>
      </c>
      <c r="L38" s="45">
        <v>141.20442800000001</v>
      </c>
      <c r="M38" s="45" t="s">
        <v>1286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A39" s="45">
        <f t="array" ref="A39">INDEX(停留所!$A:$A,MATCH($B39&amp;$C39&amp;$D39,停留所!$B:$B&amp;停留所!$F:$F&amp;停留所!$E:$E,0))</f>
        <v>3221</v>
      </c>
      <c r="B39" s="45" t="s">
        <v>745</v>
      </c>
      <c r="C39" s="45">
        <f t="array" ref="C39">INDEX(停留所!$F:$F,MATCH($B39&amp;$E39,停留所!B:B&amp;停留所!G:G,0))</f>
        <v>40.668962999999998</v>
      </c>
      <c r="D39" s="45">
        <f t="array" ref="D39">INDEX(停留所!$E:$E,MATCH($B39&amp;$E39,停留所!B:B&amp;停留所!G:G,0))</f>
        <v>141.21578</v>
      </c>
      <c r="E39" s="45" t="s">
        <v>1317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61">
        <f t="array" ref="I39">INDEX(停留所!$A:$A,MATCH($J39&amp;$K39&amp;$L39,停留所!$B:$B&amp;停留所!$F:$F&amp;停留所!$E:$E,0))</f>
        <v>2002</v>
      </c>
      <c r="J39" s="61" t="s">
        <v>1320</v>
      </c>
      <c r="K39" s="62">
        <v>40.612893999999997</v>
      </c>
      <c r="L39" s="62">
        <v>141.20745500000001</v>
      </c>
      <c r="M39" s="61" t="s">
        <v>1286</v>
      </c>
      <c r="N39" s="61" t="str">
        <f t="array" ref="N39">INDEX(停留所!$D:$D,MATCH($J39&amp;$K39&amp;$L39,停留所!$B:$B&amp;停留所!$F:$F&amp;停留所!$E:$E,0))</f>
        <v>2</v>
      </c>
      <c r="O39" s="61" t="str">
        <f>IF(COUNTIFS(停留所!$B:$B,J39,停留所!$F:$F,K39,停留所!$E:$E,L39)&gt;0,"同じデータあり","なし")</f>
        <v>同じデータあり</v>
      </c>
    </row>
    <row r="40" spans="1:15" x14ac:dyDescent="0.55000000000000004">
      <c r="A40" s="45">
        <f t="array" ref="A40">INDEX(停留所!$A:$A,MATCH($B40&amp;$C40&amp;$D40,停留所!$B:$B&amp;停留所!$F:$F&amp;停留所!$E:$E,0))</f>
        <v>3231</v>
      </c>
      <c r="B40" s="45" t="s">
        <v>267</v>
      </c>
      <c r="C40" s="45">
        <f t="array" ref="C40">INDEX(停留所!$F:$F,MATCH($B40&amp;$E40,停留所!B:B&amp;停留所!G:G,0))</f>
        <v>40.676108999999997</v>
      </c>
      <c r="D40" s="45">
        <f t="array" ref="D40">INDEX(停留所!$E:$E,MATCH($B40&amp;$E40,停留所!B:B&amp;停留所!G:G,0))</f>
        <v>141.230784</v>
      </c>
      <c r="E40" s="45" t="s">
        <v>1317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61">
        <f t="array" ref="I40">INDEX(停留所!$A:$A,MATCH($J40&amp;$K40&amp;$L40,停留所!$B:$B&amp;停留所!$F:$F&amp;停留所!$E:$E,0))</f>
        <v>1992</v>
      </c>
      <c r="J40" s="61" t="s">
        <v>1311</v>
      </c>
      <c r="K40" s="62">
        <v>40.613737</v>
      </c>
      <c r="L40" s="62">
        <v>141.20925199999999</v>
      </c>
      <c r="M40" s="61" t="s">
        <v>1286</v>
      </c>
      <c r="N40" s="61" t="str">
        <f t="array" ref="N40">INDEX(停留所!$D:$D,MATCH($J40&amp;$K40&amp;$L40,停留所!$B:$B&amp;停留所!$F:$F&amp;停留所!$E:$E,0))</f>
        <v>2</v>
      </c>
      <c r="O40" s="61" t="str">
        <f>IF(COUNTIFS(停留所!$B:$B,J40,停留所!$F:$F,K40,停留所!$E:$E,L40)&gt;0,"同じデータあり","なし")</f>
        <v>同じデータあり</v>
      </c>
    </row>
    <row r="41" spans="1:15" x14ac:dyDescent="0.55000000000000004">
      <c r="A41" s="45">
        <f t="array" ref="A41">INDEX(停留所!$A:$A,MATCH($B41&amp;$C41&amp;$D41,停留所!$B:$B&amp;停留所!$F:$F&amp;停留所!$E:$E,0))</f>
        <v>3241</v>
      </c>
      <c r="B41" s="45" t="s">
        <v>268</v>
      </c>
      <c r="C41" s="45">
        <f t="array" ref="C41">INDEX(停留所!$F:$F,MATCH($B41&amp;$E41,停留所!B:B&amp;停留所!G:G,0))</f>
        <v>40.690173999999999</v>
      </c>
      <c r="D41" s="45">
        <f t="array" ref="D41">INDEX(停留所!$E:$E,MATCH($B41&amp;$E41,停留所!B:B&amp;停留所!G:G,0))</f>
        <v>141.23925500000001</v>
      </c>
      <c r="E41" s="45" t="s">
        <v>1317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51</v>
      </c>
      <c r="J41" s="45" t="s">
        <v>7</v>
      </c>
      <c r="K41" s="45">
        <f t="array" ref="K41">INDEX(停留所!$F:$F,MATCH($J41&amp;$M41,停留所!B:B&amp;停留所!J:J,0))</f>
        <v>40.613311000000003</v>
      </c>
      <c r="L41" s="45">
        <f t="array" ref="L41">INDEX(停留所!$E:$E,MATCH($J41&amp;$M41,停留所!B:B&amp;停留所!J:J,0))</f>
        <v>141.21475599999999</v>
      </c>
      <c r="M41" s="45" t="s">
        <v>1286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 x14ac:dyDescent="0.55000000000000004">
      <c r="A42" s="45">
        <f t="array" ref="A42">INDEX(停留所!$A:$A,MATCH($B42&amp;$C42&amp;$D42,停留所!$B:$B&amp;停留所!$F:$F&amp;停留所!$E:$E,0))</f>
        <v>3251</v>
      </c>
      <c r="B42" s="45" t="s">
        <v>269</v>
      </c>
      <c r="C42" s="45">
        <f t="array" ref="C42">INDEX(停留所!$F:$F,MATCH($B42&amp;$E42,停留所!B:B&amp;停留所!G:G,0))</f>
        <v>40.690728</v>
      </c>
      <c r="D42" s="45">
        <f t="array" ref="D42">INDEX(停留所!$E:$E,MATCH($B42&amp;$E42,停留所!B:B&amp;停留所!G:G,0))</f>
        <v>141.24146200000001</v>
      </c>
      <c r="E42" s="45" t="s">
        <v>1317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61</v>
      </c>
      <c r="J42" s="45" t="s">
        <v>8</v>
      </c>
      <c r="K42" s="45">
        <f t="array" ref="K42">INDEX(停留所!$F:$F,MATCH($J42&amp;$M42,停留所!B:B&amp;停留所!J:J,0))</f>
        <v>40.612495000000003</v>
      </c>
      <c r="L42" s="45">
        <f t="array" ref="L42">INDEX(停留所!$E:$E,MATCH($J42&amp;$M42,停留所!B:B&amp;停留所!J:J,0))</f>
        <v>141.21539899999999</v>
      </c>
      <c r="M42" s="45" t="s">
        <v>1286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 x14ac:dyDescent="0.55000000000000004">
      <c r="A43" s="45">
        <f t="array" ref="A43">INDEX(停留所!$A:$A,MATCH($B43&amp;$C43&amp;$D43,停留所!$B:$B&amp;停留所!$F:$F&amp;停留所!$E:$E,0))</f>
        <v>3261</v>
      </c>
      <c r="B43" s="45" t="s">
        <v>270</v>
      </c>
      <c r="C43" s="45">
        <f t="array" ref="C43">INDEX(停留所!$F:$F,MATCH($B43&amp;$E43,停留所!B:B&amp;停留所!G:G,0))</f>
        <v>40.697101000000004</v>
      </c>
      <c r="D43" s="45">
        <f t="array" ref="D43">INDEX(停留所!$E:$E,MATCH($B43&amp;$E43,停留所!B:B&amp;停留所!G:G,0))</f>
        <v>141.23799700000001</v>
      </c>
      <c r="E43" s="45" t="s">
        <v>1317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71</v>
      </c>
      <c r="J43" s="45" t="s">
        <v>9</v>
      </c>
      <c r="K43" s="45">
        <f t="array" ref="K43">INDEX(停留所!$F:$F,MATCH($J43&amp;$M43,停留所!B:B&amp;停留所!J:J,0))</f>
        <v>40.610562999999999</v>
      </c>
      <c r="L43" s="45">
        <f t="array" ref="L43">INDEX(停留所!$E:$E,MATCH($J43&amp;$M43,停留所!B:B&amp;停留所!J:J,0))</f>
        <v>141.21688800000001</v>
      </c>
      <c r="M43" s="45" t="s">
        <v>1286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 x14ac:dyDescent="0.55000000000000004">
      <c r="A44" s="45">
        <f t="array" ref="A44">INDEX(停留所!$A:$A,MATCH($B44&amp;$C44&amp;$D44,停留所!$B:$B&amp;停留所!$F:$F&amp;停留所!$E:$E,0))</f>
        <v>3271</v>
      </c>
      <c r="B44" s="45" t="s">
        <v>271</v>
      </c>
      <c r="C44" s="45">
        <f t="array" ref="C44">INDEX(停留所!$F:$F,MATCH($B44&amp;$E44,停留所!B:B&amp;停留所!G:G,0))</f>
        <v>40.710673</v>
      </c>
      <c r="D44" s="45">
        <f t="array" ref="D44">INDEX(停留所!$E:$E,MATCH($B44&amp;$E44,停留所!B:B&amp;停留所!G:G,0))</f>
        <v>141.25129799999999</v>
      </c>
      <c r="E44" s="45" t="s">
        <v>1317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1202</v>
      </c>
      <c r="J44" s="45" t="s">
        <v>94</v>
      </c>
      <c r="K44" s="45">
        <f t="array" ref="K44">INDEX(停留所!$F:$F,MATCH($J44&amp;$M44,停留所!B:B&amp;停留所!J:J,0))</f>
        <v>40.608105000000002</v>
      </c>
      <c r="L44" s="45">
        <f t="array" ref="L44">INDEX(停留所!$E:$E,MATCH($J44&amp;$M44,停留所!B:B&amp;停留所!J:J,0))</f>
        <v>141.21882099999999</v>
      </c>
      <c r="M44" s="45" t="s">
        <v>1286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 x14ac:dyDescent="0.55000000000000004">
      <c r="A45" s="45">
        <f t="array" ref="A45">INDEX(停留所!$A:$A,MATCH($B45&amp;$C45&amp;$D45,停留所!$B:$B&amp;停留所!$F:$F&amp;停留所!$E:$E,0))</f>
        <v>3281</v>
      </c>
      <c r="B45" s="45" t="s">
        <v>272</v>
      </c>
      <c r="C45" s="45">
        <f t="array" ref="C45">INDEX(停留所!$F:$F,MATCH($B45&amp;$E45,停留所!B:B&amp;停留所!G:G,0))</f>
        <v>40.713709999999999</v>
      </c>
      <c r="D45" s="45">
        <f t="array" ref="D45">INDEX(停留所!$E:$E,MATCH($B45&amp;$E45,停留所!B:B&amp;停留所!G:G,0))</f>
        <v>141.25473099999999</v>
      </c>
      <c r="E45" s="45" t="s">
        <v>1317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1192</v>
      </c>
      <c r="J45" s="45" t="s">
        <v>93</v>
      </c>
      <c r="K45" s="45">
        <f t="array" ref="K45">INDEX(停留所!$F:$F,MATCH($J45&amp;$M45,停留所!B:B&amp;停留所!J:J,0))</f>
        <v>40.606924999999997</v>
      </c>
      <c r="L45" s="45">
        <f t="array" ref="L45">INDEX(停留所!$E:$E,MATCH($J45&amp;$M45,停留所!B:B&amp;停留所!J:J,0))</f>
        <v>141.21974399999999</v>
      </c>
      <c r="M45" s="45" t="s">
        <v>1286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 x14ac:dyDescent="0.55000000000000004">
      <c r="A46" s="45">
        <f t="array" ref="A46">INDEX(停留所!$A:$A,MATCH($B46&amp;$C46&amp;$D46,停留所!$B:$B&amp;停留所!$F:$F&amp;停留所!$E:$E,0))</f>
        <v>3291</v>
      </c>
      <c r="B46" s="45" t="s">
        <v>273</v>
      </c>
      <c r="C46" s="45">
        <f t="array" ref="C46">INDEX(停留所!$F:$F,MATCH($B46&amp;$E46,停留所!B:B&amp;停留所!G:G,0))</f>
        <v>40.720069000000002</v>
      </c>
      <c r="D46" s="45">
        <f t="array" ref="D46">INDEX(停留所!$E:$E,MATCH($B46&amp;$E46,停留所!B:B&amp;停留所!G:G,0))</f>
        <v>141.25856099999999</v>
      </c>
      <c r="E46" s="45" t="s">
        <v>1317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1182</v>
      </c>
      <c r="J46" s="45" t="s">
        <v>92</v>
      </c>
      <c r="K46" s="45">
        <f t="array" ref="K46">INDEX(停留所!$F:$F,MATCH($J46&amp;$M46,停留所!B:B&amp;停留所!J:J,0))</f>
        <v>40.604266000000003</v>
      </c>
      <c r="L46" s="45">
        <f t="array" ref="L46">INDEX(停留所!$E:$E,MATCH($J46&amp;$M46,停留所!B:B&amp;停留所!J:J,0))</f>
        <v>141.221777</v>
      </c>
      <c r="M46" s="45" t="s">
        <v>1286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5" x14ac:dyDescent="0.55000000000000004">
      <c r="A47" s="45">
        <f t="array" ref="A47">INDEX(停留所!$A:$A,MATCH($B47&amp;$C47&amp;$D47,停留所!$B:$B&amp;停留所!$F:$F&amp;停留所!$E:$E,0))</f>
        <v>3301</v>
      </c>
      <c r="B47" s="45" t="s">
        <v>1313</v>
      </c>
      <c r="C47" s="45">
        <f t="array" ref="C47">INDEX(停留所!$F:$F,MATCH($B47&amp;$E47,停留所!B:B&amp;停留所!G:G,0))</f>
        <v>40.725898999999998</v>
      </c>
      <c r="D47" s="45">
        <f t="array" ref="D47">INDEX(停留所!$E:$E,MATCH($B47&amp;$E47,停留所!B:B&amp;停留所!G:G,0))</f>
        <v>141.25460799999999</v>
      </c>
      <c r="E47" s="45" t="s">
        <v>1317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2021</v>
      </c>
      <c r="J47" s="45" t="s">
        <v>170</v>
      </c>
      <c r="K47" s="45">
        <f t="array" ref="K47">INDEX(停留所!$F:$F,MATCH($J47&amp;$M47,停留所!B:B&amp;停留所!J:J,0))</f>
        <v>40.606352999999999</v>
      </c>
      <c r="L47" s="45">
        <f t="array" ref="L47">INDEX(停留所!$E:$E,MATCH($J47&amp;$M47,停留所!B:B&amp;停留所!J:J,0))</f>
        <v>141.224816</v>
      </c>
      <c r="M47" s="45" t="s">
        <v>1286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 x14ac:dyDescent="0.55000000000000004">
      <c r="A48" s="45">
        <f t="array" ref="A48">INDEX(停留所!$A:$A,MATCH($B48&amp;$C48&amp;$D48,停留所!$B:$B&amp;停留所!$F:$F&amp;停留所!$E:$E,0))</f>
        <v>3311</v>
      </c>
      <c r="B48" s="45" t="s">
        <v>1314</v>
      </c>
      <c r="C48" s="45">
        <f t="array" ref="C48">INDEX(停留所!$F:$F,MATCH($B48&amp;$E48,停留所!B:B&amp;停留所!G:G,0))</f>
        <v>40.728537000000003</v>
      </c>
      <c r="D48" s="45">
        <f t="array" ref="D48">INDEX(停留所!$E:$E,MATCH($B48&amp;$E48,停留所!B:B&amp;停留所!G:G,0))</f>
        <v>141.25619</v>
      </c>
      <c r="E48" s="45" t="s">
        <v>1317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2031</v>
      </c>
      <c r="J48" s="45" t="s">
        <v>171</v>
      </c>
      <c r="K48" s="45">
        <f t="array" ref="K48">INDEX(停留所!$F:$F,MATCH($J48&amp;$M48,停留所!B:B&amp;停留所!J:J,0))</f>
        <v>40.608167000000002</v>
      </c>
      <c r="L48" s="45">
        <f t="array" ref="L48">INDEX(停留所!$E:$E,MATCH($J48&amp;$M48,停留所!B:B&amp;停留所!J:J,0))</f>
        <v>141.22879900000001</v>
      </c>
      <c r="M48" s="45" t="s">
        <v>1286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5" x14ac:dyDescent="0.55000000000000004">
      <c r="A49" s="45">
        <f t="array" ref="A49">INDEX(停留所!$A:$A,MATCH($B49&amp;$C49&amp;$D49,停留所!$B:$B&amp;停留所!$F:$F&amp;停留所!$E:$E,0))</f>
        <v>3321</v>
      </c>
      <c r="B49" s="45" t="s">
        <v>274</v>
      </c>
      <c r="C49" s="45">
        <f t="array" ref="C49">INDEX(停留所!$F:$F,MATCH($B49&amp;$E49,停留所!B:B&amp;停留所!G:G,0))</f>
        <v>40.730024999999998</v>
      </c>
      <c r="D49" s="45">
        <f t="array" ref="D49">INDEX(停留所!$E:$E,MATCH($B49&amp;$E49,停留所!B:B&amp;停留所!G:G,0))</f>
        <v>141.25931800000001</v>
      </c>
      <c r="E49" s="45" t="s">
        <v>1317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2041</v>
      </c>
      <c r="J49" s="45" t="s">
        <v>172</v>
      </c>
      <c r="K49" s="45">
        <f t="array" ref="K49">INDEX(停留所!$F:$F,MATCH($J49&amp;$M49,停留所!B:B&amp;停留所!J:J,0))</f>
        <v>40.609594000000001</v>
      </c>
      <c r="L49" s="45">
        <f t="array" ref="L49">INDEX(停留所!$E:$E,MATCH($J49&amp;$M49,停留所!B:B&amp;停留所!J:J,0))</f>
        <v>141.23198500000001</v>
      </c>
      <c r="M49" s="45" t="s">
        <v>1286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5" x14ac:dyDescent="0.55000000000000004">
      <c r="A50" s="45">
        <f t="array" ref="A50">INDEX(停留所!$A:$A,MATCH($B50&amp;$C50&amp;$D50,停留所!$B:$B&amp;停留所!$F:$F&amp;停留所!$E:$E,0))</f>
        <v>3331</v>
      </c>
      <c r="B50" s="45" t="s">
        <v>275</v>
      </c>
      <c r="C50" s="45">
        <f t="array" ref="C50">INDEX(停留所!$F:$F,MATCH($B50&amp;$E50,停留所!B:B&amp;停留所!G:G,0))</f>
        <v>40.732723999999997</v>
      </c>
      <c r="D50" s="45">
        <f t="array" ref="D50">INDEX(停留所!$E:$E,MATCH($B50&amp;$E50,停留所!B:B&amp;停留所!G:G,0))</f>
        <v>141.264296</v>
      </c>
      <c r="E50" s="45" t="s">
        <v>1317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93</v>
      </c>
      <c r="J50" s="45" t="s">
        <v>11</v>
      </c>
      <c r="K50" s="45">
        <f t="array" ref="K50">INDEX(停留所!$F:$F,MATCH($J50&amp;$M50,停留所!B:B&amp;停留所!J:J,0))</f>
        <v>40.613064000000001</v>
      </c>
      <c r="L50" s="45">
        <f t="array" ref="L50">INDEX(停留所!$E:$E,MATCH($J50&amp;$M50,停留所!B:B&amp;停留所!J:J,0))</f>
        <v>141.23150999999999</v>
      </c>
      <c r="M50" s="45" t="s">
        <v>1286</v>
      </c>
      <c r="N50" s="45" t="str">
        <f t="array" ref="N50">INDEX(停留所!$D:$D,MATCH($J50&amp;$K50&amp;$L50,停留所!$B:$B&amp;停留所!$F:$F&amp;停留所!$E:$E,0))</f>
        <v>3</v>
      </c>
      <c r="O50" s="45" t="str">
        <f>IF(COUNTIFS(停留所!$B:$B,J50,停留所!$F:$F,K50,停留所!$E:$E,L50)&gt;0,"同じデータあり","なし")</f>
        <v>同じデータあり</v>
      </c>
    </row>
    <row r="51" spans="1:15" x14ac:dyDescent="0.55000000000000004">
      <c r="A51" s="45">
        <f t="array" ref="A51">INDEX(停留所!$A:$A,MATCH($B51&amp;$C51&amp;$D51,停留所!$B:$B&amp;停留所!$F:$F&amp;停留所!$E:$E,0))</f>
        <v>3341</v>
      </c>
      <c r="B51" s="45" t="s">
        <v>1318</v>
      </c>
      <c r="C51" s="45">
        <f t="array" ref="C51">INDEX(停留所!$F:$F,MATCH($B51&amp;$E51,停留所!B:B&amp;停留所!G:G,0))</f>
        <v>40.732095000000001</v>
      </c>
      <c r="D51" s="45">
        <f t="array" ref="D51">INDEX(停留所!$E:$E,MATCH($B51&amp;$E51,停留所!B:B&amp;停留所!G:G,0))</f>
        <v>141.26845299999999</v>
      </c>
      <c r="E51" s="45" t="s">
        <v>1317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101</v>
      </c>
      <c r="J51" s="45" t="s">
        <v>12</v>
      </c>
      <c r="K51" s="45">
        <f t="array" ref="K51">INDEX(停留所!$F:$F,MATCH($J51&amp;$M51,停留所!B:B&amp;停留所!J:J,0))</f>
        <v>40.613999999999997</v>
      </c>
      <c r="L51" s="45">
        <f t="array" ref="L51">INDEX(停留所!$E:$E,MATCH($J51&amp;$M51,停留所!B:B&amp;停留所!J:J,0))</f>
        <v>141.238089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  <row r="52" spans="1:15" x14ac:dyDescent="0.55000000000000004">
      <c r="A52" s="45">
        <f t="array" ref="A52">INDEX(停留所!$A:$A,MATCH($B52&amp;$C52&amp;$D52,停留所!$B:$B&amp;停留所!$F:$F&amp;停留所!$E:$E,0))</f>
        <v>3351</v>
      </c>
      <c r="B52" s="45" t="s">
        <v>1315</v>
      </c>
      <c r="C52" s="45">
        <f t="array" ref="C52">INDEX(停留所!$F:$F,MATCH($B52&amp;$E52,停留所!B:B&amp;停留所!G:G,0))</f>
        <v>40.733642000000003</v>
      </c>
      <c r="D52" s="45">
        <f t="array" ref="D52">INDEX(停留所!$E:$E,MATCH($B52&amp;$E52,停留所!B:B&amp;停留所!G:G,0))</f>
        <v>141.27189200000001</v>
      </c>
      <c r="E52" s="45" t="s">
        <v>1317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INDEX(停留所!$A:$A,MATCH($J52&amp;$K52&amp;$L52,停留所!$B:$B&amp;停留所!$F:$F&amp;停留所!$E:$E,0))</f>
        <v>111</v>
      </c>
      <c r="J52" s="45" t="s">
        <v>1297</v>
      </c>
      <c r="K52" s="45">
        <f t="array" ref="K52">INDEX(停留所!$F:$F,MATCH($J52&amp;$M52,停留所!B:B&amp;停留所!J:J,0))</f>
        <v>40.613961000000003</v>
      </c>
      <c r="L52" s="45">
        <f t="array" ref="L52">INDEX(停留所!$E:$E,MATCH($J52&amp;$M52,停留所!B:B&amp;停留所!J:J,0))</f>
        <v>141.24237199999999</v>
      </c>
      <c r="M52" s="45" t="s">
        <v>1286</v>
      </c>
      <c r="N52" s="45" t="str">
        <f t="array" ref="N52">INDEX(停留所!$D:$D,MATCH($J52&amp;$K52&amp;$L52,停留所!$B:$B&amp;停留所!$F:$F&amp;停留所!$E:$E,0))</f>
        <v>1</v>
      </c>
      <c r="O52" s="45" t="str">
        <f>IF(COUNTIFS(停留所!$B:$B,J52,停留所!$F:$F,K52,停留所!$E:$E,L52)&gt;0,"同じデータあり","なし")</f>
        <v>同じデータあり</v>
      </c>
    </row>
    <row r="53" spans="1:15" x14ac:dyDescent="0.55000000000000004">
      <c r="A53" s="45">
        <f t="array" ref="A53">INDEX(停留所!$A:$A,MATCH($B53&amp;$C53&amp;$D53,停留所!$B:$B&amp;停留所!$F:$F&amp;停留所!$E:$E,0))</f>
        <v>3361</v>
      </c>
      <c r="B53" s="45" t="s">
        <v>277</v>
      </c>
      <c r="C53" s="45">
        <f t="array" ref="C53">INDEX(停留所!$F:$F,MATCH($B53&amp;$E53,停留所!B:B&amp;停留所!G:G,0))</f>
        <v>40.735520999999999</v>
      </c>
      <c r="D53" s="45">
        <f t="array" ref="D53">INDEX(停留所!$E:$E,MATCH($B53&amp;$E53,停留所!B:B&amp;停留所!G:G,0))</f>
        <v>141.27605500000001</v>
      </c>
      <c r="E53" s="45" t="s">
        <v>1317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INDEX(停留所!$A:$A,MATCH($J53&amp;$K53&amp;$L53,停留所!$B:$B&amp;停留所!$F:$F&amp;停留所!$E:$E,0))</f>
        <v>121</v>
      </c>
      <c r="J53" s="45" t="s">
        <v>13</v>
      </c>
      <c r="K53" s="45">
        <f t="array" ref="K53">INDEX(停留所!$F:$F,MATCH($J53&amp;$M53,停留所!B:B&amp;停留所!J:J,0))</f>
        <v>40.613816999999997</v>
      </c>
      <c r="L53" s="45">
        <f t="array" ref="L53">INDEX(停留所!$E:$E,MATCH($J53&amp;$M53,停留所!B:B&amp;停留所!J:J,0))</f>
        <v>141.24935300000001</v>
      </c>
      <c r="M53" s="45" t="s">
        <v>1286</v>
      </c>
      <c r="N53" s="45" t="str">
        <f t="array" ref="N53">INDEX(停留所!$D:$D,MATCH($J53&amp;$K53&amp;$L53,停留所!$B:$B&amp;停留所!$F:$F&amp;停留所!$E:$E,0))</f>
        <v>1</v>
      </c>
      <c r="O53" s="45" t="str">
        <f>IF(COUNTIFS(停留所!$B:$B,J53,停留所!$F:$F,K53,停留所!$E:$E,L53)&gt;0,"同じデータあり","なし")</f>
        <v>同じデータあり</v>
      </c>
    </row>
    <row r="54" spans="1:15" x14ac:dyDescent="0.55000000000000004">
      <c r="A54" s="45">
        <f t="array" ref="A54">INDEX(停留所!$A:$A,MATCH($B54&amp;$C54&amp;$D54,停留所!$B:$B&amp;停留所!$F:$F&amp;停留所!$E:$E,0))</f>
        <v>3371</v>
      </c>
      <c r="B54" s="45" t="s">
        <v>278</v>
      </c>
      <c r="C54" s="45">
        <f t="array" ref="C54">INDEX(停留所!$F:$F,MATCH($B54&amp;$E54,停留所!B:B&amp;停留所!G:G,0))</f>
        <v>40.736789000000002</v>
      </c>
      <c r="D54" s="45">
        <f t="array" ref="D54">INDEX(停留所!$E:$E,MATCH($B54&amp;$E54,停留所!B:B&amp;停留所!G:G,0))</f>
        <v>141.279145</v>
      </c>
      <c r="E54" s="45" t="s">
        <v>1317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</row>
  </sheetData>
  <phoneticPr fontId="3"/>
  <conditionalFormatting sqref="K1:K1048576 C1:C1048576">
    <cfRule type="duplicateValues" dxfId="90" priority="2"/>
  </conditionalFormatting>
  <conditionalFormatting sqref="L1:L1048576 D1:D1048576">
    <cfRule type="duplicateValues" dxfId="89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82A693-3B1D-4783-B479-EAA9DC67611F}">
          <x14:formula1>
            <xm:f>使用路線!$A$2:$A$100</xm:f>
          </x14:formula1>
          <xm:sqref>E3:E54 M3:M53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3677-483B-4069-8EA6-E16E779F22F9}">
  <sheetPr codeName="Sheet10"/>
  <dimension ref="A1:P45"/>
  <sheetViews>
    <sheetView zoomScale="50" zoomScaleNormal="50" workbookViewId="0">
      <pane ySplit="1" topLeftCell="A2" activePane="bottomLeft" state="frozen"/>
      <selection pane="bottomLeft" activeCell="M30" sqref="M30"/>
    </sheetView>
    <sheetView workbookViewId="1"/>
  </sheetViews>
  <sheetFormatPr defaultRowHeight="18" x14ac:dyDescent="0.55000000000000004"/>
  <cols>
    <col min="1" max="1" width="8.6640625" style="45"/>
    <col min="2" max="2" width="20.4140625" style="45" customWidth="1"/>
    <col min="3" max="4" width="10.75" style="45" customWidth="1"/>
    <col min="5" max="5" width="27.25" style="45" customWidth="1"/>
    <col min="6" max="6" width="2.6640625" style="45" customWidth="1"/>
    <col min="7" max="7" width="8.6640625" style="45"/>
    <col min="8" max="8" width="20.4140625" style="93" customWidth="1"/>
    <col min="9" max="9" width="8.6640625" style="45"/>
    <col min="10" max="10" width="20.4140625" style="45" customWidth="1"/>
    <col min="11" max="12" width="10.75" style="45" customWidth="1"/>
    <col min="13" max="13" width="27.25" style="45" customWidth="1"/>
    <col min="14" max="14" width="2.6640625" style="45" customWidth="1"/>
    <col min="15" max="15" width="8.6640625" style="45"/>
    <col min="16" max="16" width="20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H2" s="92"/>
      <c r="I2" s="59" t="s">
        <v>1265</v>
      </c>
    </row>
    <row r="3" spans="1:16" x14ac:dyDescent="0.55000000000000004">
      <c r="A3" s="45">
        <f t="array" ref="A3">INDEX(停留所!$A:$A,MATCH($B3&amp;$C3&amp;$D3,停留所!$B:$B&amp;停留所!$F:$F&amp;停留所!$E:$E,0))</f>
        <v>2321</v>
      </c>
      <c r="B3" s="45" t="s">
        <v>198</v>
      </c>
      <c r="C3" s="45">
        <f t="array" ref="C3">INDEX(停留所!$F:$F,MATCH($B3&amp;$E3,停留所!B:B&amp;停留所!G:G,0))</f>
        <v>40.626372000000003</v>
      </c>
      <c r="D3" s="45">
        <f t="array" ref="D3">INDEX(停留所!$E:$E,MATCH($B3&amp;$E3,停留所!B:B&amp;停留所!G:G,0))</f>
        <v>141.24688800000001</v>
      </c>
      <c r="E3" s="45" t="s">
        <v>1375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1330</v>
      </c>
      <c r="I3" s="45">
        <f t="array" ref="I3">INDEX(停留所!$A:$A,MATCH($J3&amp;$K3&amp;$L3,停留所!$B:$B&amp;停留所!$F:$F&amp;停留所!$E:$E,0))</f>
        <v>3552</v>
      </c>
      <c r="J3" s="45" t="s">
        <v>322</v>
      </c>
      <c r="K3" s="45">
        <f t="array" ref="K3">INDEX(停留所!$F:$F,MATCH($J3&amp;$M3,停留所!B:B&amp;停留所!G:G,0))</f>
        <v>40.598894000000001</v>
      </c>
      <c r="L3" s="45">
        <f t="array" ref="L3">INDEX(停留所!$E:$E,MATCH($J3&amp;$M3,停留所!B:B&amp;停留所!G:G,0))</f>
        <v>141.27099100000001</v>
      </c>
      <c r="M3" s="45" t="s">
        <v>1338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2331</v>
      </c>
      <c r="B4" s="45" t="s">
        <v>199</v>
      </c>
      <c r="C4" s="45">
        <f t="array" ref="C4">INDEX(停留所!$F:$F,MATCH($B4&amp;$E4,停留所!B:B&amp;停留所!G:G,0))</f>
        <v>40.625565000000002</v>
      </c>
      <c r="D4" s="45">
        <f t="array" ref="D4">INDEX(停留所!$E:$E,MATCH($B4&amp;$E4,停留所!B:B&amp;停留所!G:G,0))</f>
        <v>141.24380400000001</v>
      </c>
      <c r="E4" s="45" t="s">
        <v>1375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1330</v>
      </c>
      <c r="I4" s="45">
        <f t="array" ref="I4">INDEX(停留所!$A:$A,MATCH($J4&amp;$K4&amp;$L4,停留所!$B:$B&amp;停留所!$F:$F&amp;停留所!$E:$E,0))</f>
        <v>3542</v>
      </c>
      <c r="J4" s="45" t="s">
        <v>321</v>
      </c>
      <c r="K4" s="45">
        <f t="array" ref="K4">INDEX(停留所!$F:$F,MATCH($J4&amp;$M4,停留所!B:B&amp;停留所!G:G,0))</f>
        <v>40.595911999999998</v>
      </c>
      <c r="L4" s="45">
        <f t="array" ref="L4">INDEX(停留所!$E:$E,MATCH($J4&amp;$M4,停留所!B:B&amp;停留所!G:G,0))</f>
        <v>141.27135000000001</v>
      </c>
      <c r="M4" s="45" t="s">
        <v>1338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2341</v>
      </c>
      <c r="B5" s="45" t="s">
        <v>200</v>
      </c>
      <c r="C5" s="45">
        <f t="array" ref="C5">INDEX(停留所!$F:$F,MATCH($B5&amp;$E5,停留所!B:B&amp;停留所!G:G,0))</f>
        <v>40.627051999999999</v>
      </c>
      <c r="D5" s="45">
        <f t="array" ref="D5">INDEX(停留所!$E:$E,MATCH($B5&amp;$E5,停留所!B:B&amp;停留所!G:G,0))</f>
        <v>141.24287000000001</v>
      </c>
      <c r="E5" s="45" t="s">
        <v>1375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1330</v>
      </c>
      <c r="I5" s="45">
        <f t="array" ref="I5">INDEX(停留所!$A:$A,MATCH($J5&amp;$K5&amp;$L5,停留所!$B:$B&amp;停留所!$F:$F&amp;停留所!$E:$E,0))</f>
        <v>3532</v>
      </c>
      <c r="J5" s="45" t="s">
        <v>320</v>
      </c>
      <c r="K5" s="45">
        <f t="array" ref="K5">INDEX(停留所!$F:$F,MATCH($J5&amp;$M5,停留所!B:B&amp;停留所!G:G,0))</f>
        <v>40.594754999999999</v>
      </c>
      <c r="L5" s="45">
        <f t="array" ref="L5">INDEX(停留所!$E:$E,MATCH($J5&amp;$M5,停留所!B:B&amp;停留所!G:G,0))</f>
        <v>141.266887</v>
      </c>
      <c r="M5" s="45" t="s">
        <v>1338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2351</v>
      </c>
      <c r="B6" s="45" t="s">
        <v>201</v>
      </c>
      <c r="C6" s="45">
        <f t="array" ref="C6">INDEX(停留所!$F:$F,MATCH($B6&amp;$E6,停留所!B:B&amp;停留所!G:G,0))</f>
        <v>40.627149000000003</v>
      </c>
      <c r="D6" s="45">
        <f t="array" ref="D6">INDEX(停留所!$E:$E,MATCH($B6&amp;$E6,停留所!B:B&amp;停留所!G:G,0))</f>
        <v>141.238134</v>
      </c>
      <c r="E6" s="45" t="s">
        <v>1375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1330</v>
      </c>
      <c r="I6" s="45">
        <f t="array" ref="I6">INDEX(停留所!$A:$A,MATCH($J6&amp;$K6&amp;$L6,停留所!$B:$B&amp;停留所!$F:$F&amp;停留所!$E:$E,0))</f>
        <v>3522</v>
      </c>
      <c r="J6" s="45" t="s">
        <v>319</v>
      </c>
      <c r="K6" s="45">
        <f t="array" ref="K6">INDEX(停留所!$F:$F,MATCH($J6&amp;$M6,停留所!B:B&amp;停留所!G:G,0))</f>
        <v>40.594476</v>
      </c>
      <c r="L6" s="45">
        <f t="array" ref="L6">INDEX(停留所!$E:$E,MATCH($J6&amp;$M6,停留所!B:B&amp;停留所!G:G,0))</f>
        <v>141.26275100000001</v>
      </c>
      <c r="M6" s="45" t="s">
        <v>1338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2361</v>
      </c>
      <c r="B7" s="45" t="s">
        <v>1327</v>
      </c>
      <c r="C7" s="45">
        <f t="array" ref="C7">INDEX(停留所!$F:$F,MATCH($B7&amp;$E7,停留所!B:B&amp;停留所!G:G,0))</f>
        <v>40.624460999999997</v>
      </c>
      <c r="D7" s="45">
        <f t="array" ref="D7">INDEX(停留所!$E:$E,MATCH($B7&amp;$E7,停留所!B:B&amp;停留所!G:G,0))</f>
        <v>141.235049</v>
      </c>
      <c r="E7" s="45" t="s">
        <v>1375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1330</v>
      </c>
      <c r="I7" s="52">
        <f t="array" ref="I7">INDEX(停留所!$A:$A,MATCH($J7&amp;$K7&amp;$L7,停留所!$B:$B&amp;停留所!$F:$F&amp;停留所!$E:$E,0))</f>
        <v>3491</v>
      </c>
      <c r="J7" s="52" t="s">
        <v>316</v>
      </c>
      <c r="K7" s="52">
        <f t="array" ref="K7">INDEX(停留所!$F:$F,MATCH($J7&amp;$M7,停留所!B:B&amp;停留所!G:G,0))</f>
        <v>40.598571</v>
      </c>
      <c r="L7" s="52">
        <f t="array" ref="L7">INDEX(停留所!$E:$E,MATCH($J7&amp;$M7,停留所!B:B&amp;停留所!G:G,0))</f>
        <v>141.25443300000001</v>
      </c>
      <c r="M7" s="67" t="s">
        <v>1337</v>
      </c>
      <c r="N7" s="52" t="str">
        <f t="array" ref="N7">INDEX(停留所!$D:$D,MATCH($J7&amp;$K7&amp;$L7,停留所!$B:$B&amp;停留所!$F:$F&amp;停留所!$E:$E,0))</f>
        <v>1</v>
      </c>
      <c r="O7" s="52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2371</v>
      </c>
      <c r="B8" s="45" t="s">
        <v>202</v>
      </c>
      <c r="C8" s="45">
        <f t="array" ref="C8">INDEX(停留所!$F:$F,MATCH($B8&amp;$E8,停留所!B:B&amp;停留所!G:G,0))</f>
        <v>40.622230000000002</v>
      </c>
      <c r="D8" s="45">
        <f t="array" ref="D8">INDEX(停留所!$E:$E,MATCH($B8&amp;$E8,停留所!B:B&amp;停留所!G:G,0))</f>
        <v>141.22912099999999</v>
      </c>
      <c r="E8" s="45" t="s">
        <v>1375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1330</v>
      </c>
      <c r="I8" s="51">
        <f t="array" ref="I8">INDEX(停留所!$A:$A,MATCH($J8&amp;$K8&amp;$L8,停留所!$B:$B&amp;停留所!$F:$F&amp;停留所!$E:$E,0))</f>
        <v>3501</v>
      </c>
      <c r="J8" s="51" t="s">
        <v>317</v>
      </c>
      <c r="K8" s="51">
        <f t="array" ref="K8">INDEX(停留所!$F:$F,MATCH($J8&amp;$M8,停留所!B:B&amp;停留所!G:G,0))</f>
        <v>40.600391999999999</v>
      </c>
      <c r="L8" s="51">
        <f t="array" ref="L8">INDEX(停留所!$E:$E,MATCH($J8&amp;$M8,停留所!B:B&amp;停留所!G:G,0))</f>
        <v>141.25490300000001</v>
      </c>
      <c r="M8" s="68" t="s">
        <v>1337</v>
      </c>
      <c r="N8" s="51" t="str">
        <f t="array" ref="N8">INDEX(停留所!$D:$D,MATCH($J8&amp;$K8&amp;$L8,停留所!$B:$B&amp;停留所!$F:$F&amp;停留所!$E:$E,0))</f>
        <v>1</v>
      </c>
      <c r="O8" s="51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2381</v>
      </c>
      <c r="B9" s="45" t="s">
        <v>1331</v>
      </c>
      <c r="C9" s="45">
        <f t="array" ref="C9">INDEX(停留所!$F:$F,MATCH($B9&amp;$E9,停留所!B:B&amp;停留所!G:G,0))</f>
        <v>40.620950999999998</v>
      </c>
      <c r="D9" s="45">
        <f t="array" ref="D9">INDEX(停留所!$E:$E,MATCH($B9&amp;$E9,停留所!B:B&amp;停留所!G:G,0))</f>
        <v>141.22580099999999</v>
      </c>
      <c r="E9" s="45" t="s">
        <v>1375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1330</v>
      </c>
      <c r="I9" s="45">
        <f t="array" ref="I9">INDEX(停留所!$A:$A,MATCH($J9&amp;$K9&amp;$L9,停留所!$B:$B&amp;停留所!$F:$F&amp;停留所!$E:$E,0))</f>
        <v>3511</v>
      </c>
      <c r="J9" s="45" t="s">
        <v>318</v>
      </c>
      <c r="K9" s="45">
        <f t="array" ref="K9">INDEX(停留所!$F:$F,MATCH($J9&amp;$M9,停留所!B:B&amp;停留所!G:G,0))</f>
        <v>40.60436</v>
      </c>
      <c r="L9" s="45">
        <f t="array" ref="L9">INDEX(停留所!$E:$E,MATCH($J9&amp;$M9,停留所!B:B&amp;停留所!G:G,0))</f>
        <v>141.25785300000001</v>
      </c>
      <c r="M9" s="45" t="s">
        <v>1337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1292</v>
      </c>
    </row>
    <row r="10" spans="1:16" x14ac:dyDescent="0.55000000000000004">
      <c r="A10" s="45">
        <f t="array" ref="A10">INDEX(停留所!$A:$A,MATCH($B10&amp;$C10&amp;$D10,停留所!$B:$B&amp;停留所!$F:$F&amp;停留所!$E:$E,0))</f>
        <v>2391</v>
      </c>
      <c r="B10" s="45" t="s">
        <v>203</v>
      </c>
      <c r="C10" s="45">
        <f t="array" ref="C10">INDEX(停留所!$F:$F,MATCH($B10&amp;$E10,停留所!B:B&amp;停留所!G:G,0))</f>
        <v>40.619940999999997</v>
      </c>
      <c r="D10" s="45">
        <f t="array" ref="D10">INDEX(停留所!$E:$E,MATCH($B10&amp;$E10,停留所!B:B&amp;停留所!G:G,0))</f>
        <v>141.22321500000001</v>
      </c>
      <c r="E10" s="45" t="s">
        <v>1375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1330</v>
      </c>
      <c r="I10" s="53">
        <f t="array" ref="I10">INDEX(停留所!$A:$A,MATCH($J10&amp;$K10&amp;$L10,停留所!$B:$B&amp;停留所!$F:$F&amp;停留所!$E:$E,0))</f>
        <v>3502</v>
      </c>
      <c r="J10" s="53" t="s">
        <v>317</v>
      </c>
      <c r="K10" s="53">
        <f t="array" ref="K10">INDEX(停留所!$F:$F,MATCH($J10&amp;$M10,停留所!B:B&amp;停留所!G:G,0))</f>
        <v>40.600408000000002</v>
      </c>
      <c r="L10" s="53">
        <f t="array" ref="L10">INDEX(停留所!$E:$E,MATCH($J10&amp;$M10,停留所!B:B&amp;停留所!G:G,0))</f>
        <v>141.25501600000001</v>
      </c>
      <c r="M10" s="65" t="s">
        <v>1338</v>
      </c>
      <c r="N10" s="53" t="str">
        <f t="array" ref="N10">INDEX(停留所!$D:$D,MATCH($J10&amp;$K10&amp;$L10,停留所!$B:$B&amp;停留所!$F:$F&amp;停留所!$E:$E,0))</f>
        <v>2</v>
      </c>
      <c r="O10" s="53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2401</v>
      </c>
      <c r="B11" s="45" t="s">
        <v>204</v>
      </c>
      <c r="C11" s="45">
        <f t="array" ref="C11">INDEX(停留所!$F:$F,MATCH($B11&amp;$E11,停留所!B:B&amp;停留所!G:G,0))</f>
        <v>40.622401000000004</v>
      </c>
      <c r="D11" s="45">
        <f t="array" ref="D11">INDEX(停留所!$E:$E,MATCH($B11&amp;$E11,停留所!B:B&amp;停留所!G:G,0))</f>
        <v>141.220485</v>
      </c>
      <c r="E11" s="45" t="s">
        <v>1375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1330</v>
      </c>
      <c r="I11" s="50">
        <f t="array" ref="I11">INDEX(停留所!$A:$A,MATCH($J11&amp;$K11&amp;$L11,停留所!$B:$B&amp;停留所!$F:$F&amp;停留所!$E:$E,0))</f>
        <v>3492</v>
      </c>
      <c r="J11" s="50" t="s">
        <v>316</v>
      </c>
      <c r="K11" s="50">
        <f t="array" ref="K11">INDEX(停留所!$F:$F,MATCH($J11&amp;$M11,停留所!B:B&amp;停留所!G:G,0))</f>
        <v>40.598384000000003</v>
      </c>
      <c r="L11" s="50">
        <f t="array" ref="L11">INDEX(停留所!$E:$E,MATCH($J11&amp;$M11,停留所!B:B&amp;停留所!G:G,0))</f>
        <v>141.25448700000001</v>
      </c>
      <c r="M11" s="66" t="s">
        <v>1338</v>
      </c>
      <c r="N11" s="50" t="str">
        <f t="array" ref="N11">INDEX(停留所!$D:$D,MATCH($J11&amp;$K11&amp;$L11,停留所!$B:$B&amp;停留所!$F:$F&amp;停留所!$E:$E,0))</f>
        <v>2</v>
      </c>
      <c r="O11" s="50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61">
        <f t="array" ref="A12">INDEX(停留所!$A:$A,MATCH($B12&amp;$C12&amp;$D12,停留所!$B:$B&amp;停留所!$F:$F&amp;停留所!$E:$E,0))</f>
        <v>11</v>
      </c>
      <c r="B12" s="61" t="s">
        <v>1270</v>
      </c>
      <c r="C12" s="62">
        <v>40.622204000000004</v>
      </c>
      <c r="D12" s="62">
        <v>141.21071900000001</v>
      </c>
      <c r="E12" s="61" t="s">
        <v>1286</v>
      </c>
      <c r="F12" s="61" t="str">
        <f t="array" ref="F12">INDEX(停留所!$D:$D,MATCH($B12&amp;$C12&amp;$D12,停留所!$B:$B&amp;停留所!$F:$F&amp;停留所!$E:$E,0))</f>
        <v>1</v>
      </c>
      <c r="G12" s="61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3482</v>
      </c>
      <c r="J12" s="45" t="s">
        <v>315</v>
      </c>
      <c r="K12" s="45">
        <f t="array" ref="K12">INDEX(停留所!$F:$F,MATCH($J12&amp;$M12,停留所!B:B&amp;停留所!G:G,0))</f>
        <v>40.594692999999999</v>
      </c>
      <c r="L12" s="45">
        <f t="array" ref="L12">INDEX(停留所!$E:$E,MATCH($J12&amp;$M12,停留所!B:B&amp;停留所!G:G,0))</f>
        <v>141.25340600000001</v>
      </c>
      <c r="M12" s="45" t="s">
        <v>1338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21</v>
      </c>
      <c r="B13" s="45" t="s">
        <v>3</v>
      </c>
      <c r="C13" s="45">
        <f t="array" ref="C13">INDEX(停留所!$F:$F,MATCH($B13&amp;$E13,停留所!B:B&amp;停留所!J:J,0))</f>
        <v>40.620359999999998</v>
      </c>
      <c r="D13" s="45">
        <f t="array" ref="D13">INDEX(停留所!$E:$E,MATCH($B13&amp;$E13,停留所!B:B&amp;停留所!J:J,0))</f>
        <v>141.20932099999999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3472</v>
      </c>
      <c r="J13" s="45" t="s">
        <v>314</v>
      </c>
      <c r="K13" s="45">
        <f t="array" ref="K13">INDEX(停留所!$F:$F,MATCH($J13&amp;$M13,停留所!B:B&amp;停留所!G:G,0))</f>
        <v>40.594526999999999</v>
      </c>
      <c r="L13" s="45">
        <f t="array" ref="L13">INDEX(停留所!$E:$E,MATCH($J13&amp;$M13,停留所!B:B&amp;停留所!G:G,0))</f>
        <v>141.24941999999999</v>
      </c>
      <c r="M13" s="45" t="s">
        <v>1338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31</v>
      </c>
      <c r="B14" s="45" t="s">
        <v>5</v>
      </c>
      <c r="C14" s="45">
        <f t="array" ref="C14">INDEX(停留所!$F:$F,MATCH($B14&amp;$E14,停留所!B:B&amp;停留所!J:J,0))</f>
        <v>40.618156999999997</v>
      </c>
      <c r="D14" s="45">
        <f t="array" ref="D14">INDEX(停留所!$E:$E,MATCH($B14&amp;$E14,停留所!B:B&amp;停留所!J:J,0))</f>
        <v>141.21095600000001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3462</v>
      </c>
      <c r="J14" s="45" t="s">
        <v>1334</v>
      </c>
      <c r="K14" s="45">
        <f t="array" ref="K14">INDEX(停留所!$F:$F,MATCH($J14&amp;$M14,停留所!B:B&amp;停留所!G:G,0))</f>
        <v>40.593328</v>
      </c>
      <c r="L14" s="45">
        <f t="array" ref="L14">INDEX(停留所!$E:$E,MATCH($J14&amp;$M14,停留所!B:B&amp;停留所!G:G,0))</f>
        <v>141.24323000000001</v>
      </c>
      <c r="M14" s="45" t="s">
        <v>1338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41</v>
      </c>
      <c r="B15" s="45" t="s">
        <v>6</v>
      </c>
      <c r="C15" s="45">
        <f t="array" ref="C15">INDEX(停留所!$F:$F,MATCH($B15&amp;$E15,停留所!B:B&amp;停留所!J:J,0))</f>
        <v>40.616163</v>
      </c>
      <c r="D15" s="45">
        <f t="array" ref="D15">INDEX(停留所!$E:$E,MATCH($B15&amp;$E15,停留所!B:B&amp;停留所!J:J,0))</f>
        <v>141.21253899999999</v>
      </c>
      <c r="E15" s="45" t="s">
        <v>1286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3452</v>
      </c>
      <c r="J15" s="45" t="s">
        <v>313</v>
      </c>
      <c r="K15" s="45">
        <f t="array" ref="K15">INDEX(停留所!$F:$F,MATCH($J15&amp;$M15,停留所!B:B&amp;停留所!G:G,0))</f>
        <v>40.593516000000001</v>
      </c>
      <c r="L15" s="45">
        <f t="array" ref="L15">INDEX(停留所!$E:$E,MATCH($J15&amp;$M15,停留所!B:B&amp;停留所!G:G,0))</f>
        <v>141.240521</v>
      </c>
      <c r="M15" s="45" t="s">
        <v>1338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61">
        <f t="array" ref="A16">INDEX(停留所!$A:$A,MATCH($B16&amp;$C16&amp;$D16,停留所!$B:$B&amp;停留所!$F:$F&amp;停留所!$E:$E,0))</f>
        <v>1991</v>
      </c>
      <c r="B16" s="61" t="s">
        <v>167</v>
      </c>
      <c r="C16" s="62">
        <v>40.613543999999997</v>
      </c>
      <c r="D16" s="62">
        <v>141.20923199999999</v>
      </c>
      <c r="E16" s="61" t="s">
        <v>1286</v>
      </c>
      <c r="F16" s="61" t="str">
        <f t="array" ref="F16">INDEX(停留所!$D:$D,MATCH($B16&amp;$C16&amp;$D16,停留所!$B:$B&amp;停留所!$F:$F&amp;停留所!$E:$E,0))</f>
        <v>1</v>
      </c>
      <c r="G16" s="61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3442</v>
      </c>
      <c r="J16" s="45" t="s">
        <v>1335</v>
      </c>
      <c r="K16" s="45">
        <f t="array" ref="K16">INDEX(停留所!$F:$F,MATCH($J16&amp;$M16,停留所!B:B&amp;停留所!G:G,0))</f>
        <v>40.593601</v>
      </c>
      <c r="L16" s="45">
        <f t="array" ref="L16">INDEX(停留所!$E:$E,MATCH($J16&amp;$M16,停留所!B:B&amp;停留所!G:G,0))</f>
        <v>141.23871800000001</v>
      </c>
      <c r="M16" s="45" t="s">
        <v>1338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61">
        <f t="array" ref="A17">INDEX(停留所!$A:$A,MATCH($B17&amp;$C17&amp;$D17,停留所!$B:$B&amp;停留所!$F:$F&amp;停留所!$E:$E,0))</f>
        <v>2001</v>
      </c>
      <c r="B17" s="61" t="s">
        <v>168</v>
      </c>
      <c r="C17" s="62">
        <v>40.612831</v>
      </c>
      <c r="D17" s="62">
        <v>141.20756800000001</v>
      </c>
      <c r="E17" s="61" t="s">
        <v>1286</v>
      </c>
      <c r="F17" s="61" t="str">
        <f t="array" ref="F17">INDEX(停留所!$D:$D,MATCH($B17&amp;$C17&amp;$D17,停留所!$B:$B&amp;停留所!$F:$F&amp;停留所!$E:$E,0))</f>
        <v>1</v>
      </c>
      <c r="G17" s="61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3432</v>
      </c>
      <c r="J17" s="45" t="s">
        <v>312</v>
      </c>
      <c r="K17" s="45">
        <f t="array" ref="K17">INDEX(停留所!$F:$F,MATCH($J17&amp;$M17,停留所!B:B&amp;停留所!G:G,0))</f>
        <v>40.593907000000002</v>
      </c>
      <c r="L17" s="45">
        <f t="array" ref="L17">INDEX(停留所!$E:$E,MATCH($J17&amp;$M17,停留所!B:B&amp;停留所!G:G,0))</f>
        <v>141.23583199999999</v>
      </c>
      <c r="M17" s="45" t="s">
        <v>1338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2011</v>
      </c>
      <c r="B18" s="45" t="s">
        <v>169</v>
      </c>
      <c r="C18" s="45">
        <f t="array" ref="C18">INDEX(停留所!$F:$F,MATCH($B18&amp;$E18,停留所!B:B&amp;停留所!J:J,0))</f>
        <v>40.611758999999999</v>
      </c>
      <c r="D18" s="45">
        <f t="array" ref="D18">INDEX(停留所!$E:$E,MATCH($B18&amp;$E18,停留所!B:B&amp;停留所!J:J,0))</f>
        <v>141.20442800000001</v>
      </c>
      <c r="E18" s="45" t="s">
        <v>1286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3422</v>
      </c>
      <c r="J18" s="45" t="s">
        <v>311</v>
      </c>
      <c r="K18" s="45">
        <f t="array" ref="K18">INDEX(停留所!$F:$F,MATCH($J18&amp;$M18,停留所!B:B&amp;停留所!G:G,0))</f>
        <v>40.595540999999997</v>
      </c>
      <c r="L18" s="45">
        <f t="array" ref="L18">INDEX(停留所!$E:$E,MATCH($J18&amp;$M18,停留所!B:B&amp;停留所!G:G,0))</f>
        <v>141.232821</v>
      </c>
      <c r="M18" s="45" t="s">
        <v>1338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61">
        <f t="array" ref="A19">INDEX(停留所!$A:$A,MATCH($B19&amp;$C19&amp;$D19,停留所!$B:$B&amp;停留所!$F:$F&amp;停留所!$E:$E,0))</f>
        <v>2002</v>
      </c>
      <c r="B19" s="61" t="s">
        <v>168</v>
      </c>
      <c r="C19" s="62">
        <v>40.612893999999997</v>
      </c>
      <c r="D19" s="62">
        <v>141.20745500000001</v>
      </c>
      <c r="E19" s="61" t="s">
        <v>1286</v>
      </c>
      <c r="F19" s="61" t="str">
        <f t="array" ref="F19">INDEX(停留所!$D:$D,MATCH($B19&amp;$C19&amp;$D19,停留所!$B:$B&amp;停留所!$F:$F&amp;停留所!$E:$E,0))</f>
        <v>2</v>
      </c>
      <c r="G19" s="61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3412</v>
      </c>
      <c r="J19" s="45" t="s">
        <v>310</v>
      </c>
      <c r="K19" s="45">
        <f t="array" ref="K19">INDEX(停留所!$F:$F,MATCH($J19&amp;$M19,停留所!B:B&amp;停留所!G:G,0))</f>
        <v>40.596888</v>
      </c>
      <c r="L19" s="45">
        <f t="array" ref="L19">INDEX(停留所!$E:$E,MATCH($J19&amp;$M19,停留所!B:B&amp;停留所!G:G,0))</f>
        <v>141.23038700000001</v>
      </c>
      <c r="M19" s="45" t="s">
        <v>1338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61">
        <f t="array" ref="A20">INDEX(停留所!$A:$A,MATCH($B20&amp;$C20&amp;$D20,停留所!$B:$B&amp;停留所!$F:$F&amp;停留所!$E:$E,0))</f>
        <v>1992</v>
      </c>
      <c r="B20" s="61" t="s">
        <v>167</v>
      </c>
      <c r="C20" s="62">
        <v>40.613737</v>
      </c>
      <c r="D20" s="62">
        <v>141.20925199999999</v>
      </c>
      <c r="E20" s="61" t="s">
        <v>1286</v>
      </c>
      <c r="F20" s="61" t="str">
        <f t="array" ref="F20">INDEX(停留所!$D:$D,MATCH($B20&amp;$C20&amp;$D20,停留所!$B:$B&amp;停留所!$F:$F&amp;停留所!$E:$E,0))</f>
        <v>2</v>
      </c>
      <c r="G20" s="61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3402</v>
      </c>
      <c r="J20" s="45" t="s">
        <v>309</v>
      </c>
      <c r="K20" s="45">
        <f t="array" ref="K20">INDEX(停留所!$F:$F,MATCH($J20&amp;$M20,停留所!B:B&amp;停留所!G:G,0))</f>
        <v>40.599252</v>
      </c>
      <c r="L20" s="45">
        <f t="array" ref="L20">INDEX(停留所!$E:$E,MATCH($J20&amp;$M20,停留所!B:B&amp;停留所!G:G,0))</f>
        <v>141.226101</v>
      </c>
      <c r="M20" s="45" t="s">
        <v>1338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51</v>
      </c>
      <c r="B21" s="45" t="s">
        <v>7</v>
      </c>
      <c r="C21" s="45">
        <f t="array" ref="C21">INDEX(停留所!$F:$F,MATCH($B21&amp;$E21,停留所!B:B&amp;停留所!J:J,0))</f>
        <v>40.613311000000003</v>
      </c>
      <c r="D21" s="45">
        <f t="array" ref="D21">INDEX(停留所!$E:$E,MATCH($B21&amp;$E21,停留所!B:B&amp;停留所!J:J,0))</f>
        <v>141.21475599999999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3392</v>
      </c>
      <c r="J21" s="45" t="s">
        <v>308</v>
      </c>
      <c r="K21" s="45">
        <f t="array" ref="K21">INDEX(停留所!$F:$F,MATCH($J21&amp;$M21,停留所!B:B&amp;停留所!G:G,0))</f>
        <v>40.602229999999999</v>
      </c>
      <c r="L21" s="45">
        <f t="array" ref="L21">INDEX(停留所!$E:$E,MATCH($J21&amp;$M21,停留所!B:B&amp;停留所!G:G,0))</f>
        <v>141.223206</v>
      </c>
      <c r="M21" s="45" t="s">
        <v>1338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61</v>
      </c>
      <c r="B22" s="45" t="s">
        <v>8</v>
      </c>
      <c r="C22" s="45">
        <f t="array" ref="C22">INDEX(停留所!$F:$F,MATCH($B22&amp;$E22,停留所!B:B&amp;停留所!J:J,0))</f>
        <v>40.612495000000003</v>
      </c>
      <c r="D22" s="45">
        <f t="array" ref="D22">INDEX(停留所!$E:$E,MATCH($B22&amp;$E22,停留所!B:B&amp;停留所!J:J,0))</f>
        <v>141.21539899999999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1181</v>
      </c>
      <c r="J22" s="45" t="s">
        <v>92</v>
      </c>
      <c r="K22" s="45">
        <f t="array" ref="K22">INDEX(停留所!$F:$F,MATCH($J22&amp;$M22,停留所!B:B&amp;停留所!M:M,0))</f>
        <v>40.605519000000001</v>
      </c>
      <c r="L22" s="45">
        <f t="array" ref="L22">INDEX(停留所!$E:$E,MATCH($J22&amp;$M22,停留所!B:B&amp;停留所!M:M,0))</f>
        <v>141.22065499999999</v>
      </c>
      <c r="M22" s="45" t="s">
        <v>1295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71</v>
      </c>
      <c r="B23" s="45" t="s">
        <v>9</v>
      </c>
      <c r="C23" s="45">
        <f t="array" ref="C23">INDEX(停留所!$F:$F,MATCH($B23&amp;$E23,停留所!B:B&amp;停留所!J:J,0))</f>
        <v>40.610562999999999</v>
      </c>
      <c r="D23" s="45">
        <f t="array" ref="D23">INDEX(停留所!$E:$E,MATCH($B23&amp;$E23,停留所!B:B&amp;停留所!J:J,0))</f>
        <v>141.21688800000001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1191</v>
      </c>
      <c r="J23" s="45" t="s">
        <v>93</v>
      </c>
      <c r="K23" s="45">
        <f t="array" ref="K23">INDEX(停留所!$F:$F,MATCH($J23&amp;$M23,停留所!B:B&amp;停留所!M:M,0))</f>
        <v>40.607059999999997</v>
      </c>
      <c r="L23" s="45">
        <f t="array" ref="L23">INDEX(停留所!$E:$E,MATCH($J23&amp;$M23,停留所!B:B&amp;停留所!M:M,0))</f>
        <v>141.219447</v>
      </c>
      <c r="M23" s="45" t="s">
        <v>1295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1202</v>
      </c>
      <c r="B24" s="45" t="s">
        <v>94</v>
      </c>
      <c r="C24" s="45">
        <f t="array" ref="C24">INDEX(停留所!$F:$F,MATCH($B24&amp;$E24,停留所!B:B&amp;停留所!J:J,0))</f>
        <v>40.608105000000002</v>
      </c>
      <c r="D24" s="45">
        <f t="array" ref="D24">INDEX(停留所!$E:$E,MATCH($B24&amp;$E24,停留所!B:B&amp;停留所!J:J,0))</f>
        <v>141.21882099999999</v>
      </c>
      <c r="E24" s="45" t="s">
        <v>1286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1201</v>
      </c>
      <c r="J24" s="45" t="s">
        <v>94</v>
      </c>
      <c r="K24" s="45">
        <f t="array" ref="K24">INDEX(停留所!$F:$F,MATCH($J24&amp;$M24,停留所!B:B&amp;停留所!M:M,0))</f>
        <v>40.608240000000002</v>
      </c>
      <c r="L24" s="45">
        <f t="array" ref="L24">INDEX(停留所!$E:$E,MATCH($J24&amp;$M24,停留所!B:B&amp;停留所!M:M,0))</f>
        <v>141.21853100000001</v>
      </c>
      <c r="M24" s="45" t="s">
        <v>1295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1192</v>
      </c>
      <c r="B25" s="45" t="s">
        <v>93</v>
      </c>
      <c r="C25" s="45">
        <f t="array" ref="C25">INDEX(停留所!$F:$F,MATCH($B25&amp;$E25,停留所!B:B&amp;停留所!J:J,0))</f>
        <v>40.606924999999997</v>
      </c>
      <c r="D25" s="45">
        <f t="array" ref="D25">INDEX(停留所!$E:$E,MATCH($B25&amp;$E25,停留所!B:B&amp;停留所!J:J,0))</f>
        <v>141.21974399999999</v>
      </c>
      <c r="E25" s="45" t="s">
        <v>1286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72</v>
      </c>
      <c r="J25" s="45" t="s">
        <v>9</v>
      </c>
      <c r="K25" s="45">
        <f t="array" ref="K25">INDEX(停留所!$F:$F,MATCH($J25&amp;$M25,停留所!B:B&amp;停留所!M:M,0))</f>
        <v>40.610937999999997</v>
      </c>
      <c r="L25" s="45">
        <f t="array" ref="L25">INDEX(停留所!$E:$E,MATCH($J25&amp;$M25,停留所!B:B&amp;停留所!M:M,0))</f>
        <v>141.21637000000001</v>
      </c>
      <c r="M25" s="45" t="s">
        <v>1295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1183</v>
      </c>
      <c r="B26" s="45" t="s">
        <v>92</v>
      </c>
      <c r="C26" s="45">
        <f t="array" ref="C26">INDEX(停留所!$F:$F,MATCH($B26&amp;$E26,停留所!B:B&amp;停留所!G:G,0))</f>
        <v>40.604267</v>
      </c>
      <c r="D26" s="45">
        <f t="array" ref="D26">INDEX(停留所!$E:$E,MATCH($B26&amp;$E26,停留所!B:B&amp;停留所!G:G,0))</f>
        <v>141.221799</v>
      </c>
      <c r="E26" s="45" t="s">
        <v>1337</v>
      </c>
      <c r="F26" s="45" t="str">
        <f t="array" ref="F26">INDEX(停留所!$D:$D,MATCH($B26&amp;$C26&amp;$D26,停留所!$B:$B&amp;停留所!$F:$F&amp;停留所!$E:$E,0))</f>
        <v>3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62</v>
      </c>
      <c r="J26" s="45" t="s">
        <v>8</v>
      </c>
      <c r="K26" s="45">
        <f t="array" ref="K26">INDEX(停留所!$F:$F,MATCH($J26&amp;$M26,停留所!B:B&amp;停留所!M:M,0))</f>
        <v>40.612343000000003</v>
      </c>
      <c r="L26" s="45">
        <f t="array" ref="L26">INDEX(停留所!$E:$E,MATCH($J26&amp;$M26,停留所!B:B&amp;停留所!M:M,0))</f>
        <v>141.215293</v>
      </c>
      <c r="M26" s="45" t="s">
        <v>1295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3391</v>
      </c>
      <c r="B27" s="45" t="s">
        <v>308</v>
      </c>
      <c r="C27" s="45">
        <f t="array" ref="C27">INDEX(停留所!$F:$F,MATCH($B27&amp;$E27,停留所!B:B&amp;停留所!G:G,0))</f>
        <v>40.602263999999998</v>
      </c>
      <c r="D27" s="45">
        <f t="array" ref="D27">INDEX(停留所!$E:$E,MATCH($B27&amp;$E27,停留所!B:B&amp;停留所!G:G,0))</f>
        <v>141.22336200000001</v>
      </c>
      <c r="E27" s="45" t="s">
        <v>1337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52</v>
      </c>
      <c r="J27" s="45" t="s">
        <v>7</v>
      </c>
      <c r="K27" s="45">
        <f t="array" ref="K27">INDEX(停留所!$F:$F,MATCH($J27&amp;$M27,停留所!B:B&amp;停留所!M:M,0))</f>
        <v>40.613579999999999</v>
      </c>
      <c r="L27" s="45">
        <f t="array" ref="L27">INDEX(停留所!$E:$E,MATCH($J27&amp;$M27,停留所!B:B&amp;停留所!M:M,0))</f>
        <v>141.21433200000001</v>
      </c>
      <c r="M27" s="45" t="s">
        <v>1295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3401</v>
      </c>
      <c r="B28" s="45" t="s">
        <v>309</v>
      </c>
      <c r="C28" s="45">
        <f t="array" ref="C28">INDEX(停留所!$F:$F,MATCH($B28&amp;$E28,停留所!B:B&amp;停留所!G:G,0))</f>
        <v>40.599240000000002</v>
      </c>
      <c r="D28" s="45">
        <f t="array" ref="D28">INDEX(停留所!$E:$E,MATCH($B28&amp;$E28,停留所!B:B&amp;停留所!G:G,0))</f>
        <v>141.22635399999999</v>
      </c>
      <c r="E28" s="45" t="s">
        <v>1337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61">
        <f t="array" ref="I28">INDEX(停留所!$A:$A,MATCH($J28&amp;$K28&amp;$L28,停留所!$B:$B&amp;停留所!$F:$F&amp;停留所!$E:$E,0))</f>
        <v>1991</v>
      </c>
      <c r="J28" s="61" t="s">
        <v>167</v>
      </c>
      <c r="K28" s="62">
        <v>40.613543999999997</v>
      </c>
      <c r="L28" s="62">
        <v>141.20923199999999</v>
      </c>
      <c r="M28" s="61" t="s">
        <v>1295</v>
      </c>
      <c r="N28" s="61" t="str">
        <f t="array" ref="N28">INDEX(停留所!$D:$D,MATCH($J28&amp;$K28&amp;$L28,停留所!$B:$B&amp;停留所!$F:$F&amp;停留所!$E:$E,0))</f>
        <v>1</v>
      </c>
      <c r="O28" s="61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3411</v>
      </c>
      <c r="B29" s="45" t="s">
        <v>310</v>
      </c>
      <c r="C29" s="45">
        <f t="array" ref="C29">INDEX(停留所!$F:$F,MATCH($B29&amp;$E29,停留所!B:B&amp;停留所!G:G,0))</f>
        <v>40.596836000000003</v>
      </c>
      <c r="D29" s="45">
        <f t="array" ref="D29">INDEX(停留所!$E:$E,MATCH($B29&amp;$E29,停留所!B:B&amp;停留所!G:G,0))</f>
        <v>141.23068799999999</v>
      </c>
      <c r="E29" s="45" t="s">
        <v>1337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61">
        <f t="array" ref="I29">INDEX(停留所!$A:$A,MATCH($J29&amp;$K29&amp;$L29,停留所!$B:$B&amp;停留所!$F:$F&amp;停留所!$E:$E,0))</f>
        <v>2001</v>
      </c>
      <c r="J29" s="61" t="s">
        <v>168</v>
      </c>
      <c r="K29" s="62">
        <v>40.612831</v>
      </c>
      <c r="L29" s="62">
        <v>141.20756800000001</v>
      </c>
      <c r="M29" s="61" t="s">
        <v>1295</v>
      </c>
      <c r="N29" s="61" t="str">
        <f t="array" ref="N29">INDEX(停留所!$D:$D,MATCH($J29&amp;$K29&amp;$L29,停留所!$B:$B&amp;停留所!$F:$F&amp;停留所!$E:$E,0))</f>
        <v>1</v>
      </c>
      <c r="O29" s="61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3421</v>
      </c>
      <c r="B30" s="45" t="s">
        <v>311</v>
      </c>
      <c r="C30" s="45">
        <f t="array" ref="C30">INDEX(停留所!$F:$F,MATCH($B30&amp;$E30,停留所!B:B&amp;停留所!G:G,0))</f>
        <v>40.595275999999998</v>
      </c>
      <c r="D30" s="45">
        <f t="array" ref="D30">INDEX(停留所!$E:$E,MATCH($B30&amp;$E30,停留所!B:B&amp;停留所!G:G,0))</f>
        <v>141.23351</v>
      </c>
      <c r="E30" s="45" t="s">
        <v>1337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2011</v>
      </c>
      <c r="J30" s="45" t="s">
        <v>169</v>
      </c>
      <c r="K30" s="45">
        <f t="array" ref="K30">INDEX(停留所!$F:$F,MATCH($J30&amp;$M30,停留所!B:B&amp;停留所!M:M,0))</f>
        <v>40.611758999999999</v>
      </c>
      <c r="L30" s="45">
        <f t="array" ref="L30">INDEX(停留所!$E:$E,MATCH($J30&amp;$M30,停留所!B:B&amp;停留所!M:M,0))</f>
        <v>141.20442800000001</v>
      </c>
      <c r="M30" s="45" t="s">
        <v>1295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3431</v>
      </c>
      <c r="B31" s="45" t="s">
        <v>312</v>
      </c>
      <c r="C31" s="45">
        <f t="array" ref="C31">INDEX(停留所!$F:$F,MATCH($B31&amp;$E31,停留所!B:B&amp;停留所!G:G,0))</f>
        <v>40.594405999999999</v>
      </c>
      <c r="D31" s="45">
        <f t="array" ref="D31">INDEX(停留所!$E:$E,MATCH($B31&amp;$E31,停留所!B:B&amp;停留所!G:G,0))</f>
        <v>141.23514700000001</v>
      </c>
      <c r="E31" s="45" t="s">
        <v>1337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61">
        <f t="array" ref="I31">INDEX(停留所!$A:$A,MATCH($J31&amp;$K31&amp;$L31,停留所!$B:$B&amp;停留所!$F:$F&amp;停留所!$E:$E,0))</f>
        <v>2002</v>
      </c>
      <c r="J31" s="61" t="s">
        <v>168</v>
      </c>
      <c r="K31" s="62">
        <v>40.612893999999997</v>
      </c>
      <c r="L31" s="62">
        <v>141.20745500000001</v>
      </c>
      <c r="M31" s="61" t="s">
        <v>1295</v>
      </c>
      <c r="N31" s="61" t="str">
        <f t="array" ref="N31">INDEX(停留所!$D:$D,MATCH($J31&amp;$K31&amp;$L31,停留所!$B:$B&amp;停留所!$F:$F&amp;停留所!$E:$E,0))</f>
        <v>2</v>
      </c>
      <c r="O31" s="61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3441</v>
      </c>
      <c r="B32" s="45" t="s">
        <v>1328</v>
      </c>
      <c r="C32" s="45">
        <f t="array" ref="C32">INDEX(停留所!$F:$F,MATCH($B32&amp;$E32,停留所!B:B&amp;停留所!G:G,0))</f>
        <v>40.593667000000003</v>
      </c>
      <c r="D32" s="45">
        <f t="array" ref="D32">INDEX(停留所!$E:$E,MATCH($B32&amp;$E32,停留所!B:B&amp;停留所!G:G,0))</f>
        <v>141.238418</v>
      </c>
      <c r="E32" s="45" t="s">
        <v>1337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1992</v>
      </c>
      <c r="J32" s="61" t="s">
        <v>167</v>
      </c>
      <c r="K32" s="62">
        <v>40.613737</v>
      </c>
      <c r="L32" s="62">
        <v>141.20925199999999</v>
      </c>
      <c r="M32" s="61" t="s">
        <v>1295</v>
      </c>
      <c r="N32" s="61" t="str">
        <f t="array" ref="N32">INDEX(停留所!$D:$D,MATCH($J32&amp;$K32&amp;$L32,停留所!$B:$B&amp;停留所!$F:$F&amp;停留所!$E:$E,0))</f>
        <v>2</v>
      </c>
      <c r="O32" s="61" t="str">
        <f>IF(COUNTIFS(停留所!$B:$B,J32,停留所!$F:$F,K32,停留所!$E:$E,L32)&gt;0,"同じデータあり","なし")</f>
        <v>同じデータあり</v>
      </c>
    </row>
    <row r="33" spans="1:16" x14ac:dyDescent="0.55000000000000004">
      <c r="A33" s="45">
        <f t="array" ref="A33">INDEX(停留所!$A:$A,MATCH($B33&amp;$C33&amp;$D33,停留所!$B:$B&amp;停留所!$F:$F&amp;停留所!$E:$E,0))</f>
        <v>3451</v>
      </c>
      <c r="B33" s="45" t="s">
        <v>313</v>
      </c>
      <c r="C33" s="45">
        <f t="array" ref="C33">INDEX(停留所!$F:$F,MATCH($B33&amp;$E33,停留所!B:B&amp;停留所!G:G,0))</f>
        <v>40.593597000000003</v>
      </c>
      <c r="D33" s="45">
        <f t="array" ref="D33">INDEX(停留所!$E:$E,MATCH($B33&amp;$E33,停留所!B:B&amp;停留所!G:G,0))</f>
        <v>141.240489</v>
      </c>
      <c r="E33" s="45" t="s">
        <v>1337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42</v>
      </c>
      <c r="J33" s="45" t="s">
        <v>6</v>
      </c>
      <c r="K33" s="45">
        <f t="array" ref="K33">INDEX(停留所!$F:$F,MATCH($J33&amp;$M33,停留所!B:B&amp;停留所!M:M,0))</f>
        <v>40.615659000000001</v>
      </c>
      <c r="L33" s="45">
        <f t="array" ref="L33">INDEX(停留所!$E:$E,MATCH($J33&amp;$M33,停留所!B:B&amp;停留所!M:M,0))</f>
        <v>141.212716</v>
      </c>
      <c r="M33" s="45" t="s">
        <v>1295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 x14ac:dyDescent="0.55000000000000004">
      <c r="A34" s="45">
        <f t="array" ref="A34">INDEX(停留所!$A:$A,MATCH($B34&amp;$C34&amp;$D34,停留所!$B:$B&amp;停留所!$F:$F&amp;停留所!$E:$E,0))</f>
        <v>3461</v>
      </c>
      <c r="B34" s="45" t="s">
        <v>1329</v>
      </c>
      <c r="C34" s="45">
        <f t="array" ref="C34">INDEX(停留所!$F:$F,MATCH($B34&amp;$E34,停留所!B:B&amp;停留所!G:G,0))</f>
        <v>40.593401999999998</v>
      </c>
      <c r="D34" s="45">
        <f t="array" ref="D34">INDEX(停留所!$E:$E,MATCH($B34&amp;$E34,停留所!B:B&amp;停留所!G:G,0))</f>
        <v>141.24320800000001</v>
      </c>
      <c r="E34" s="45" t="s">
        <v>1337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32</v>
      </c>
      <c r="J34" s="45" t="s">
        <v>5</v>
      </c>
      <c r="K34" s="45">
        <f t="array" ref="K34">INDEX(停留所!$F:$F,MATCH($J34&amp;$M34,停留所!B:B&amp;停留所!M:M,0))</f>
        <v>40.616931000000001</v>
      </c>
      <c r="L34" s="45">
        <f t="array" ref="L34">INDEX(停留所!$E:$E,MATCH($J34&amp;$M34,停留所!B:B&amp;停留所!M:M,0))</f>
        <v>141.211703</v>
      </c>
      <c r="M34" s="45" t="s">
        <v>1295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 x14ac:dyDescent="0.55000000000000004">
      <c r="A35" s="45">
        <f t="array" ref="A35">INDEX(停留所!$A:$A,MATCH($B35&amp;$C35&amp;$D35,停留所!$B:$B&amp;停留所!$F:$F&amp;停留所!$E:$E,0))</f>
        <v>3471</v>
      </c>
      <c r="B35" s="45" t="s">
        <v>314</v>
      </c>
      <c r="C35" s="45">
        <f t="array" ref="C35">INDEX(停留所!$F:$F,MATCH($B35&amp;$E35,停留所!B:B&amp;停留所!G:G,0))</f>
        <v>40.594617</v>
      </c>
      <c r="D35" s="45">
        <f t="array" ref="D35">INDEX(停留所!$E:$E,MATCH($B35&amp;$E35,停留所!B:B&amp;停留所!G:G,0))</f>
        <v>141.24936700000001</v>
      </c>
      <c r="E35" s="45" t="s">
        <v>1337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22</v>
      </c>
      <c r="J35" s="45" t="s">
        <v>3</v>
      </c>
      <c r="K35" s="45">
        <f t="array" ref="K35">INDEX(停留所!$F:$F,MATCH($J35&amp;$M35,停留所!B:B&amp;停留所!M:M,0))</f>
        <v>40.619145000000003</v>
      </c>
      <c r="L35" s="45">
        <f t="array" ref="L35">INDEX(停留所!$E:$E,MATCH($J35&amp;$M35,停留所!B:B&amp;停留所!M:M,0))</f>
        <v>141.20997499999999</v>
      </c>
      <c r="M35" s="45" t="s">
        <v>1295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 x14ac:dyDescent="0.55000000000000004">
      <c r="A36" s="45">
        <f t="array" ref="A36">INDEX(停留所!$A:$A,MATCH($B36&amp;$C36&amp;$D36,停留所!$B:$B&amp;停留所!$F:$F&amp;停留所!$E:$E,0))</f>
        <v>3481</v>
      </c>
      <c r="B36" s="45" t="s">
        <v>315</v>
      </c>
      <c r="C36" s="45">
        <f t="array" ref="C36">INDEX(停留所!$F:$F,MATCH($B36&amp;$E36,停留所!B:B&amp;停留所!G:G,0))</f>
        <v>40.594786999999997</v>
      </c>
      <c r="D36" s="45">
        <f t="array" ref="D36">INDEX(停留所!$E:$E,MATCH($B36&amp;$E36,停留所!B:B&amp;停留所!G:G,0))</f>
        <v>141.253412</v>
      </c>
      <c r="E36" s="45" t="s">
        <v>1337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11</v>
      </c>
      <c r="J36" s="61" t="s">
        <v>1270</v>
      </c>
      <c r="K36" s="62">
        <v>40.622204000000004</v>
      </c>
      <c r="L36" s="62">
        <v>141.21071900000001</v>
      </c>
      <c r="M36" s="61" t="s">
        <v>1295</v>
      </c>
      <c r="N36" s="61" t="str">
        <f t="array" ref="N36">INDEX(停留所!$D:$D,MATCH($J36&amp;$K36&amp;$L36,停留所!$B:$B&amp;停留所!$F:$F&amp;停留所!$E:$E,0))</f>
        <v>1</v>
      </c>
      <c r="O36" s="61" t="str">
        <f>IF(COUNTIFS(停留所!$B:$B,J36,停留所!$F:$F,K36,停留所!$E:$E,L36)&gt;0,"同じデータあり","なし")</f>
        <v>同じデータあり</v>
      </c>
    </row>
    <row r="37" spans="1:16" x14ac:dyDescent="0.55000000000000004">
      <c r="A37" s="52">
        <f t="array" ref="A37">INDEX(停留所!$A:$A,MATCH($B37&amp;$C37&amp;$D37,停留所!$B:$B&amp;停留所!$F:$F&amp;停留所!$E:$E,0))</f>
        <v>3491</v>
      </c>
      <c r="B37" s="52" t="s">
        <v>316</v>
      </c>
      <c r="C37" s="52">
        <f t="array" ref="C37">INDEX(停留所!$F:$F,MATCH($B37&amp;$E37,停留所!B:B&amp;停留所!G:G,0))</f>
        <v>40.598571</v>
      </c>
      <c r="D37" s="52">
        <f t="array" ref="D37">INDEX(停留所!$E:$E,MATCH($B37&amp;$E37,停留所!B:B&amp;停留所!G:G,0))</f>
        <v>141.25443300000001</v>
      </c>
      <c r="E37" s="67" t="s">
        <v>1337</v>
      </c>
      <c r="F37" s="52" t="str">
        <f t="array" ref="F37">INDEX(停留所!$D:$D,MATCH($B37&amp;$C37&amp;$D37,停留所!$B:$B&amp;停留所!$F:$F&amp;停留所!$E:$E,0))</f>
        <v>1</v>
      </c>
      <c r="G37" s="52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2402</v>
      </c>
      <c r="J37" s="45" t="s">
        <v>204</v>
      </c>
      <c r="K37" s="45">
        <f t="array" ref="K37">INDEX(停留所!$F:$F,MATCH($J37&amp;$M37,停留所!B:B&amp;停留所!G:G,0))</f>
        <v>40.622453999999998</v>
      </c>
      <c r="L37" s="45">
        <f t="array" ref="L37">INDEX(停留所!$E:$E,MATCH($J37&amp;$M37,停留所!B:B&amp;停留所!G:G,0))</f>
        <v>141.22057599999999</v>
      </c>
      <c r="M37" s="45" t="s">
        <v>1379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  <c r="P37" s="45" t="s">
        <v>1340</v>
      </c>
    </row>
    <row r="38" spans="1:16" x14ac:dyDescent="0.55000000000000004">
      <c r="A38" s="51">
        <f t="array" ref="A38">INDEX(停留所!$A:$A,MATCH($B38&amp;$C38&amp;$D38,停留所!$B:$B&amp;停留所!$F:$F&amp;停留所!$E:$E,0))</f>
        <v>3501</v>
      </c>
      <c r="B38" s="51" t="s">
        <v>317</v>
      </c>
      <c r="C38" s="51">
        <f t="array" ref="C38">INDEX(停留所!$F:$F,MATCH($B38&amp;$E38,停留所!B:B&amp;停留所!G:G,0))</f>
        <v>40.600391999999999</v>
      </c>
      <c r="D38" s="51">
        <f t="array" ref="D38">INDEX(停留所!$E:$E,MATCH($B38&amp;$E38,停留所!B:B&amp;停留所!G:G,0))</f>
        <v>141.25490300000001</v>
      </c>
      <c r="E38" s="68" t="s">
        <v>1337</v>
      </c>
      <c r="F38" s="51" t="str">
        <f t="array" ref="F38">INDEX(停留所!$D:$D,MATCH($B38&amp;$C38&amp;$D38,停留所!$B:$B&amp;停留所!$F:$F&amp;停留所!$E:$E,0))</f>
        <v>1</v>
      </c>
      <c r="G38" s="51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2392</v>
      </c>
      <c r="J38" s="45" t="s">
        <v>203</v>
      </c>
      <c r="K38" s="45">
        <f t="array" ref="K38">INDEX(停留所!$F:$F,MATCH($J38&amp;$M38,停留所!B:B&amp;停留所!G:G,0))</f>
        <v>40.620066999999999</v>
      </c>
      <c r="L38" s="45">
        <f t="array" ref="L38">INDEX(停留所!$E:$E,MATCH($J38&amp;$M38,停留所!B:B&amp;停留所!G:G,0))</f>
        <v>141.223097</v>
      </c>
      <c r="M38" s="45" t="s">
        <v>1379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  <c r="P38" s="45" t="s">
        <v>1340</v>
      </c>
    </row>
    <row r="39" spans="1:16" x14ac:dyDescent="0.55000000000000004">
      <c r="A39" s="45">
        <f t="array" ref="A39">INDEX(停留所!$A:$A,MATCH($B39&amp;$C39&amp;$D39,停留所!$B:$B&amp;停留所!$F:$F&amp;停留所!$E:$E,0))</f>
        <v>3511</v>
      </c>
      <c r="B39" s="45" t="s">
        <v>318</v>
      </c>
      <c r="C39" s="45">
        <f t="array" ref="C39">INDEX(停留所!$F:$F,MATCH($B39&amp;$E39,停留所!B:B&amp;停留所!G:G,0))</f>
        <v>40.60436</v>
      </c>
      <c r="D39" s="45">
        <f t="array" ref="D39">INDEX(停留所!$E:$E,MATCH($B39&amp;$E39,停留所!B:B&amp;停留所!G:G,0))</f>
        <v>141.25785300000001</v>
      </c>
      <c r="E39" s="45" t="s">
        <v>1337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2382</v>
      </c>
      <c r="J39" s="45" t="s">
        <v>1336</v>
      </c>
      <c r="K39" s="45">
        <f t="array" ref="K39">INDEX(停留所!$F:$F,MATCH($J39&amp;$M39,停留所!B:B&amp;停留所!G:G,0))</f>
        <v>40.621150999999998</v>
      </c>
      <c r="L39" s="45">
        <f t="array" ref="L39">INDEX(停留所!$E:$E,MATCH($J39&amp;$M39,停留所!B:B&amp;停留所!G:G,0))</f>
        <v>141.22606400000001</v>
      </c>
      <c r="M39" s="45" t="s">
        <v>1379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  <c r="P39" s="45" t="s">
        <v>1340</v>
      </c>
    </row>
    <row r="40" spans="1:16" x14ac:dyDescent="0.55000000000000004">
      <c r="A40" s="53">
        <f t="array" ref="A40">INDEX(停留所!$A:$A,MATCH($B40&amp;$C40&amp;$D40,停留所!$B:$B&amp;停留所!$F:$F&amp;停留所!$E:$E,0))</f>
        <v>3502</v>
      </c>
      <c r="B40" s="53" t="s">
        <v>317</v>
      </c>
      <c r="C40" s="53">
        <f t="array" ref="C40">INDEX(停留所!$F:$F,MATCH($B40&amp;$E40,停留所!B:B&amp;停留所!G:G,0))</f>
        <v>40.600408000000002</v>
      </c>
      <c r="D40" s="53">
        <f t="array" ref="D40">INDEX(停留所!$E:$E,MATCH($B40&amp;$E40,停留所!B:B&amp;停留所!G:G,0))</f>
        <v>141.25501600000001</v>
      </c>
      <c r="E40" s="65" t="s">
        <v>1338</v>
      </c>
      <c r="F40" s="53" t="str">
        <f t="array" ref="F40">INDEX(停留所!$D:$D,MATCH($B40&amp;$C40&amp;$D40,停留所!$B:$B&amp;停留所!$F:$F&amp;停留所!$E:$E,0))</f>
        <v>2</v>
      </c>
      <c r="G40" s="53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2372</v>
      </c>
      <c r="J40" s="45" t="s">
        <v>202</v>
      </c>
      <c r="K40" s="45">
        <f t="array" ref="K40">INDEX(停留所!$F:$F,MATCH($J40&amp;$M40,停留所!B:B&amp;停留所!G:G,0))</f>
        <v>40.622303000000002</v>
      </c>
      <c r="L40" s="45">
        <f t="array" ref="L40">INDEX(停留所!$E:$E,MATCH($J40&amp;$M40,停留所!B:B&amp;停留所!G:G,0))</f>
        <v>141.228993</v>
      </c>
      <c r="M40" s="45" t="s">
        <v>1379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  <c r="P40" s="45" t="s">
        <v>1340</v>
      </c>
    </row>
    <row r="41" spans="1:16" x14ac:dyDescent="0.55000000000000004">
      <c r="A41" s="50">
        <f t="array" ref="A41">INDEX(停留所!$A:$A,MATCH($B41&amp;$C41&amp;$D41,停留所!$B:$B&amp;停留所!$F:$F&amp;停留所!$E:$E,0))</f>
        <v>3492</v>
      </c>
      <c r="B41" s="50" t="s">
        <v>316</v>
      </c>
      <c r="C41" s="50">
        <f t="array" ref="C41">INDEX(停留所!$F:$F,MATCH($B41&amp;$E41,停留所!B:B&amp;停留所!G:G,0))</f>
        <v>40.598384000000003</v>
      </c>
      <c r="D41" s="50">
        <f t="array" ref="D41">INDEX(停留所!$E:$E,MATCH($B41&amp;$E41,停留所!B:B&amp;停留所!G:G,0))</f>
        <v>141.25448700000001</v>
      </c>
      <c r="E41" s="66" t="s">
        <v>1338</v>
      </c>
      <c r="F41" s="50" t="str">
        <f t="array" ref="F41">INDEX(停留所!$D:$D,MATCH($B41&amp;$C41&amp;$D41,停留所!$B:$B&amp;停留所!$F:$F&amp;停留所!$E:$E,0))</f>
        <v>2</v>
      </c>
      <c r="G41" s="50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2362</v>
      </c>
      <c r="J41" s="45" t="s">
        <v>1268</v>
      </c>
      <c r="K41" s="45">
        <f t="array" ref="K41">INDEX(停留所!$F:$F,MATCH($J41&amp;$M41,停留所!B:B&amp;停留所!G:G,0))</f>
        <v>40.624566999999999</v>
      </c>
      <c r="L41" s="45">
        <f t="array" ref="L41">INDEX(停留所!$E:$E,MATCH($J41&amp;$M41,停留所!B:B&amp;停留所!G:G,0))</f>
        <v>141.23497900000001</v>
      </c>
      <c r="M41" s="45" t="s">
        <v>1379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  <c r="P41" s="45" t="s">
        <v>1340</v>
      </c>
    </row>
    <row r="42" spans="1:16" x14ac:dyDescent="0.55000000000000004">
      <c r="A42" s="45">
        <f t="array" ref="A42">INDEX(停留所!$A:$A,MATCH($B42&amp;$C42&amp;$D42,停留所!$B:$B&amp;停留所!$F:$F&amp;停留所!$E:$E,0))</f>
        <v>3521</v>
      </c>
      <c r="B42" s="45" t="s">
        <v>319</v>
      </c>
      <c r="C42" s="45">
        <f t="array" ref="C42">INDEX(停留所!$F:$F,MATCH($B42&amp;$E42,停留所!B:B&amp;停留所!G:G,0))</f>
        <v>40.594562000000003</v>
      </c>
      <c r="D42" s="45">
        <f t="array" ref="D42">INDEX(停留所!$E:$E,MATCH($B42&amp;$E42,停留所!B:B&amp;停留所!G:G,0))</f>
        <v>141.26273</v>
      </c>
      <c r="E42" s="45" t="s">
        <v>1337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2352</v>
      </c>
      <c r="J42" s="45" t="s">
        <v>201</v>
      </c>
      <c r="K42" s="45">
        <f t="array" ref="K42">INDEX(停留所!$F:$F,MATCH($J42&amp;$M42,停留所!B:B&amp;停留所!G:G,0))</f>
        <v>40.627215</v>
      </c>
      <c r="L42" s="45">
        <f t="array" ref="L42">INDEX(停留所!$E:$E,MATCH($J42&amp;$M42,停留所!B:B&amp;停留所!G:G,0))</f>
        <v>141.238123</v>
      </c>
      <c r="M42" s="45" t="s">
        <v>1379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  <c r="P42" s="45" t="s">
        <v>1340</v>
      </c>
    </row>
    <row r="43" spans="1:16" x14ac:dyDescent="0.55000000000000004">
      <c r="A43" s="45">
        <f t="array" ref="A43">INDEX(停留所!$A:$A,MATCH($B43&amp;$C43&amp;$D43,停留所!$B:$B&amp;停留所!$F:$F&amp;停留所!$E:$E,0))</f>
        <v>3531</v>
      </c>
      <c r="B43" s="45" t="s">
        <v>320</v>
      </c>
      <c r="C43" s="45">
        <f t="array" ref="C43">INDEX(停留所!$F:$F,MATCH($B43&amp;$E43,停留所!B:B&amp;停留所!G:G,0))</f>
        <v>40.594836000000001</v>
      </c>
      <c r="D43" s="45">
        <f t="array" ref="D43">INDEX(停留所!$E:$E,MATCH($B43&amp;$E43,停留所!B:B&amp;停留所!G:G,0))</f>
        <v>141.26685499999999</v>
      </c>
      <c r="E43" s="45" t="s">
        <v>1337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2342</v>
      </c>
      <c r="J43" s="45" t="s">
        <v>200</v>
      </c>
      <c r="K43" s="45">
        <f t="array" ref="K43">INDEX(停留所!$F:$F,MATCH($J43&amp;$M43,停留所!B:B&amp;停留所!G:G,0))</f>
        <v>40.627076000000002</v>
      </c>
      <c r="L43" s="45">
        <f t="array" ref="L43">INDEX(停留所!$E:$E,MATCH($J43&amp;$M43,停留所!B:B&amp;停留所!G:G,0))</f>
        <v>141.24296200000001</v>
      </c>
      <c r="M43" s="45" t="s">
        <v>1379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  <c r="P43" s="45" t="s">
        <v>1340</v>
      </c>
    </row>
    <row r="44" spans="1:16" x14ac:dyDescent="0.55000000000000004">
      <c r="A44" s="45">
        <f t="array" ref="A44">INDEX(停留所!$A:$A,MATCH($B44&amp;$C44&amp;$D44,停留所!$B:$B&amp;停留所!$F:$F&amp;停留所!$E:$E,0))</f>
        <v>3541</v>
      </c>
      <c r="B44" s="45" t="s">
        <v>321</v>
      </c>
      <c r="C44" s="45">
        <f t="array" ref="C44">INDEX(停留所!$F:$F,MATCH($B44&amp;$E44,停留所!B:B&amp;停留所!G:G,0))</f>
        <v>40.596021999999998</v>
      </c>
      <c r="D44" s="45">
        <f t="array" ref="D44">INDEX(停留所!$E:$E,MATCH($B44&amp;$E44,停留所!B:B&amp;停留所!G:G,0))</f>
        <v>141.271254</v>
      </c>
      <c r="E44" s="45" t="s">
        <v>1337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2332</v>
      </c>
      <c r="J44" s="45" t="s">
        <v>199</v>
      </c>
      <c r="K44" s="45">
        <f t="array" ref="K44">INDEX(停留所!$F:$F,MATCH($J44&amp;$M44,停留所!B:B&amp;停留所!G:G,0))</f>
        <v>40.625675000000001</v>
      </c>
      <c r="L44" s="45">
        <f t="array" ref="L44">INDEX(停留所!$E:$E,MATCH($J44&amp;$M44,停留所!B:B&amp;停留所!G:G,0))</f>
        <v>141.24387400000001</v>
      </c>
      <c r="M44" s="45" t="s">
        <v>1379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  <c r="P44" s="45" t="s">
        <v>1340</v>
      </c>
    </row>
    <row r="45" spans="1:16" x14ac:dyDescent="0.55000000000000004">
      <c r="A45" s="45">
        <f t="array" ref="A45">INDEX(停留所!$A:$A,MATCH($B45&amp;$C45&amp;$D45,停留所!$B:$B&amp;停留所!$F:$F&amp;停留所!$E:$E,0))</f>
        <v>3551</v>
      </c>
      <c r="B45" s="45" t="s">
        <v>322</v>
      </c>
      <c r="C45" s="45">
        <f t="array" ref="C45">INDEX(停留所!$F:$F,MATCH($B45&amp;$E45,停留所!B:B&amp;停留所!G:G,0))</f>
        <v>40.598919000000002</v>
      </c>
      <c r="D45" s="45">
        <f t="array" ref="D45">INDEX(停留所!$E:$E,MATCH($B45&amp;$E45,停留所!B:B&amp;停留所!G:G,0))</f>
        <v>141.27084099999999</v>
      </c>
      <c r="E45" s="45" t="s">
        <v>1337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2321</v>
      </c>
      <c r="J45" s="45" t="s">
        <v>198</v>
      </c>
      <c r="K45" s="45">
        <f t="array" ref="K45">INDEX(停留所!$F:$F,MATCH($J45&amp;$M45,停留所!B:B&amp;停留所!G:G,0))</f>
        <v>40.626372000000003</v>
      </c>
      <c r="L45" s="45">
        <f t="array" ref="L45">INDEX(停留所!$E:$E,MATCH($J45&amp;$M45,停留所!B:B&amp;停留所!G:G,0))</f>
        <v>141.24688800000001</v>
      </c>
      <c r="M45" s="45" t="s">
        <v>1378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  <c r="P45" s="45" t="s">
        <v>1330</v>
      </c>
    </row>
  </sheetData>
  <phoneticPr fontId="3"/>
  <conditionalFormatting sqref="C91:D1048576 C46:D46 K46:L46">
    <cfRule type="duplicateValues" dxfId="88" priority="4"/>
  </conditionalFormatting>
  <conditionalFormatting sqref="C1:C1048576 K1:K1048576">
    <cfRule type="duplicateValues" dxfId="87" priority="2"/>
  </conditionalFormatting>
  <conditionalFormatting sqref="D1:D1048576 L1:L1048576">
    <cfRule type="duplicateValues" dxfId="86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AF5A17-A0CD-4D1A-AE71-472CDC023A92}">
          <x14:formula1>
            <xm:f>使用路線!$A$2:$A$100</xm:f>
          </x14:formula1>
          <xm:sqref>E3:E45 M3:M45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2A07-4946-4A0E-8977-2186972E6F27}">
  <sheetPr codeName="Sheet13"/>
  <dimension ref="A1:P42"/>
  <sheetViews>
    <sheetView zoomScale="60" zoomScaleNormal="60" workbookViewId="0">
      <pane ySplit="1" topLeftCell="A2" activePane="bottomLeft" state="frozen"/>
      <selection pane="bottomLeft" activeCell="M42" sqref="M42"/>
    </sheetView>
    <sheetView workbookViewId="1"/>
  </sheetViews>
  <sheetFormatPr defaultRowHeight="18" x14ac:dyDescent="0.55000000000000004"/>
  <cols>
    <col min="1" max="1" width="8.6640625" style="45"/>
    <col min="2" max="2" width="19.33203125" style="45" customWidth="1"/>
    <col min="3" max="4" width="9.25" style="45" customWidth="1"/>
    <col min="5" max="5" width="26.9140625" style="45" customWidth="1"/>
    <col min="6" max="6" width="5.58203125" style="45" customWidth="1"/>
    <col min="7" max="7" width="9" style="45" customWidth="1"/>
    <col min="8" max="8" width="19.33203125" style="93" customWidth="1"/>
    <col min="9" max="9" width="8.6640625" style="45"/>
    <col min="10" max="10" width="19.33203125" style="45" customWidth="1"/>
    <col min="11" max="12" width="9.25" style="45" customWidth="1"/>
    <col min="13" max="13" width="8.6640625" style="45"/>
    <col min="14" max="14" width="5.58203125" style="45" customWidth="1"/>
    <col min="15" max="15" width="9" style="45" customWidth="1"/>
    <col min="16" max="16" width="19.332031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H2" s="92"/>
      <c r="I2" s="59" t="s">
        <v>1265</v>
      </c>
    </row>
    <row r="3" spans="1:16" x14ac:dyDescent="0.55000000000000004">
      <c r="A3" s="45">
        <f t="array" ref="A3">INDEX(停留所!$A:$A,MATCH($B3&amp;$C3&amp;$D3,停留所!$B:$B&amp;停留所!$F:$F&amp;停留所!$E:$E,0))</f>
        <v>3561</v>
      </c>
      <c r="B3" s="45" t="s">
        <v>327</v>
      </c>
      <c r="C3" s="45">
        <f t="array" ref="C3">INDEX(停留所!$F:$F,MATCH($B3&amp;$E3,停留所!B:B&amp;停留所!G:G,0))</f>
        <v>40.830998000000001</v>
      </c>
      <c r="D3" s="45">
        <f t="array" ref="D3">INDEX(停留所!$E:$E,MATCH($B3&amp;$E3,停留所!B:B&amp;停留所!G:G,0))</f>
        <v>141.283039</v>
      </c>
      <c r="E3" s="45" t="s">
        <v>1343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1182</v>
      </c>
      <c r="J3" s="45" t="s">
        <v>92</v>
      </c>
      <c r="K3" s="45">
        <f t="array" ref="K3">INDEX(停留所!$F:$F,MATCH($J3&amp;$P3,停留所!B:B&amp;停留所!I:I,0))</f>
        <v>40.604266000000003</v>
      </c>
      <c r="L3" s="45">
        <f t="array" ref="L3">INDEX(停留所!$E:$E,MATCH($J3&amp;$P3,停留所!B:B&amp;停留所!I:I,0))</f>
        <v>141.221777</v>
      </c>
      <c r="M3" s="45" t="s">
        <v>63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3571</v>
      </c>
      <c r="B4" s="45" t="s">
        <v>328</v>
      </c>
      <c r="C4" s="45">
        <f t="array" ref="C4">INDEX(停留所!$F:$F,MATCH($B4&amp;$E4,停留所!B:B&amp;停留所!G:G,0))</f>
        <v>40.830280000000002</v>
      </c>
      <c r="D4" s="45">
        <f t="array" ref="D4">INDEX(停留所!$E:$E,MATCH($B4&amp;$E4,停留所!B:B&amp;停留所!G:G,0))</f>
        <v>141.27273400000001</v>
      </c>
      <c r="E4" s="45" t="s">
        <v>1343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1192</v>
      </c>
      <c r="J4" s="45" t="s">
        <v>93</v>
      </c>
      <c r="K4" s="45">
        <f t="array" ref="K4">INDEX(停留所!$F:$F,MATCH($J4&amp;$P4,停留所!B:B&amp;停留所!I:I,0))</f>
        <v>40.606924999999997</v>
      </c>
      <c r="L4" s="45">
        <f t="array" ref="L4">INDEX(停留所!$E:$E,MATCH($J4&amp;$P4,停留所!B:B&amp;停留所!I:I,0))</f>
        <v>141.21974399999999</v>
      </c>
      <c r="M4" s="45" t="s">
        <v>63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3581</v>
      </c>
      <c r="B5" s="45" t="s">
        <v>1341</v>
      </c>
      <c r="C5" s="45">
        <f t="array" ref="C5">INDEX(停留所!$F:$F,MATCH($B5&amp;$E5,停留所!B:B&amp;停留所!G:G,0))</f>
        <v>40.826754000000001</v>
      </c>
      <c r="D5" s="45">
        <f t="array" ref="D5">INDEX(停留所!$E:$E,MATCH($B5&amp;$E5,停留所!B:B&amp;停留所!G:G,0))</f>
        <v>141.272246</v>
      </c>
      <c r="E5" s="45" t="s">
        <v>345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1202</v>
      </c>
      <c r="J5" s="45" t="s">
        <v>94</v>
      </c>
      <c r="K5" s="45">
        <f t="array" ref="K5">INDEX(停留所!$F:$F,MATCH($J5&amp;$P5,停留所!B:B&amp;停留所!I:I,0))</f>
        <v>40.608105000000002</v>
      </c>
      <c r="L5" s="45">
        <f t="array" ref="L5">INDEX(停留所!$E:$E,MATCH($J5&amp;$P5,停留所!B:B&amp;停留所!I:I,0))</f>
        <v>141.21882099999999</v>
      </c>
      <c r="M5" s="45" t="s">
        <v>63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3591</v>
      </c>
      <c r="B6" s="45" t="s">
        <v>329</v>
      </c>
      <c r="C6" s="45">
        <f t="array" ref="C6">INDEX(停留所!$F:$F,MATCH($B6&amp;$E6,停留所!B:B&amp;停留所!G:G,0))</f>
        <v>40.820168000000002</v>
      </c>
      <c r="D6" s="45">
        <f t="array" ref="D6">INDEX(停留所!$E:$E,MATCH($B6&amp;$E6,停留所!B:B&amp;停留所!G:G,0))</f>
        <v>141.27145200000001</v>
      </c>
      <c r="E6" s="45" t="s">
        <v>345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71</v>
      </c>
      <c r="J6" s="45" t="s">
        <v>9</v>
      </c>
      <c r="K6" s="45">
        <f t="array" ref="K6">INDEX(停留所!$F:$F,MATCH($J6&amp;$P6,停留所!B:B&amp;停留所!I:I,0))</f>
        <v>40.610562999999999</v>
      </c>
      <c r="L6" s="45">
        <f t="array" ref="L6">INDEX(停留所!$E:$E,MATCH($J6&amp;$P6,停留所!B:B&amp;停留所!I:I,0))</f>
        <v>141.21688800000001</v>
      </c>
      <c r="M6" s="45" t="s">
        <v>63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3601</v>
      </c>
      <c r="B7" s="45" t="s">
        <v>330</v>
      </c>
      <c r="C7" s="45">
        <f t="array" ref="C7">INDEX(停留所!$F:$F,MATCH($B7&amp;$E7,停留所!B:B&amp;停留所!G:G,0))</f>
        <v>40.809556000000001</v>
      </c>
      <c r="D7" s="45">
        <f t="array" ref="D7">INDEX(停留所!$E:$E,MATCH($B7&amp;$E7,停留所!B:B&amp;停留所!G:G,0))</f>
        <v>141.27381</v>
      </c>
      <c r="E7" s="45" t="s">
        <v>345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61</v>
      </c>
      <c r="J7" s="45" t="s">
        <v>8</v>
      </c>
      <c r="K7" s="45">
        <f t="array" ref="K7">INDEX(停留所!$F:$F,MATCH($J7&amp;$P7,停留所!B:B&amp;停留所!I:I,0))</f>
        <v>40.612495000000003</v>
      </c>
      <c r="L7" s="45">
        <f t="array" ref="L7">INDEX(停留所!$E:$E,MATCH($J7&amp;$P7,停留所!B:B&amp;停留所!I:I,0))</f>
        <v>141.21539899999999</v>
      </c>
      <c r="M7" s="45" t="s">
        <v>63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3611</v>
      </c>
      <c r="B8" s="45" t="s">
        <v>331</v>
      </c>
      <c r="C8" s="45">
        <f t="array" ref="C8">INDEX(停留所!$F:$F,MATCH($B8&amp;$E8,停留所!B:B&amp;停留所!G:G,0))</f>
        <v>40.802577999999997</v>
      </c>
      <c r="D8" s="45">
        <f t="array" ref="D8">INDEX(停留所!$E:$E,MATCH($B8&amp;$E8,停留所!B:B&amp;停留所!G:G,0))</f>
        <v>141.27748700000001</v>
      </c>
      <c r="E8" s="45" t="s">
        <v>345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51</v>
      </c>
      <c r="J8" s="45" t="s">
        <v>7</v>
      </c>
      <c r="K8" s="45">
        <f t="array" ref="K8">INDEX(停留所!$F:$F,MATCH($J8&amp;$P8,停留所!B:B&amp;停留所!I:I,0))</f>
        <v>40.613311000000003</v>
      </c>
      <c r="L8" s="45">
        <f t="array" ref="L8">INDEX(停留所!$E:$E,MATCH($J8&amp;$P8,停留所!B:B&amp;停留所!I:I,0))</f>
        <v>141.21475599999999</v>
      </c>
      <c r="M8" s="45" t="s">
        <v>63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3621</v>
      </c>
      <c r="B9" s="45" t="s">
        <v>332</v>
      </c>
      <c r="C9" s="45">
        <f t="array" ref="C9">INDEX(停留所!$F:$F,MATCH($B9&amp;$E9,停留所!B:B&amp;停留所!G:G,0))</f>
        <v>40.796959000000001</v>
      </c>
      <c r="D9" s="45">
        <f t="array" ref="D9">INDEX(停留所!$E:$E,MATCH($B9&amp;$E9,停留所!B:B&amp;停留所!G:G,0))</f>
        <v>141.27769599999999</v>
      </c>
      <c r="E9" s="45" t="s">
        <v>345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41</v>
      </c>
      <c r="J9" s="45" t="s">
        <v>6</v>
      </c>
      <c r="K9" s="45">
        <f t="array" ref="K9">INDEX(停留所!$F:$F,MATCH($J9&amp;$P9,停留所!B:B&amp;停留所!I:I,0))</f>
        <v>40.616163</v>
      </c>
      <c r="L9" s="45">
        <f t="array" ref="L9">INDEX(停留所!$E:$E,MATCH($J9&amp;$P9,停留所!B:B&amp;停留所!I:I,0))</f>
        <v>141.21253899999999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3631</v>
      </c>
      <c r="B10" s="45" t="s">
        <v>333</v>
      </c>
      <c r="C10" s="45">
        <f t="array" ref="C10">INDEX(停留所!$F:$F,MATCH($B10&amp;$E10,停留所!B:B&amp;停留所!G:G,0))</f>
        <v>40.788145</v>
      </c>
      <c r="D10" s="45">
        <f t="array" ref="D10">INDEX(停留所!$E:$E,MATCH($B10&amp;$E10,停留所!B:B&amp;停留所!G:G,0))</f>
        <v>141.276951</v>
      </c>
      <c r="E10" s="45" t="s">
        <v>345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31</v>
      </c>
      <c r="J10" s="45" t="s">
        <v>5</v>
      </c>
      <c r="K10" s="45">
        <f t="array" ref="K10">INDEX(停留所!$F:$F,MATCH($J10&amp;$P10,停留所!B:B&amp;停留所!I:I,0))</f>
        <v>40.618156999999997</v>
      </c>
      <c r="L10" s="45">
        <f t="array" ref="L10">INDEX(停留所!$E:$E,MATCH($J10&amp;$P10,停留所!B:B&amp;停留所!I:I,0))</f>
        <v>141.21095600000001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3641</v>
      </c>
      <c r="B11" s="45" t="s">
        <v>334</v>
      </c>
      <c r="C11" s="45">
        <f t="array" ref="C11">INDEX(停留所!$F:$F,MATCH($B11&amp;$E11,停留所!B:B&amp;停留所!G:G,0))</f>
        <v>40.782798</v>
      </c>
      <c r="D11" s="45">
        <f t="array" ref="D11">INDEX(停留所!$E:$E,MATCH($B11&amp;$E11,停留所!B:B&amp;停留所!G:G,0))</f>
        <v>141.27789999999999</v>
      </c>
      <c r="E11" s="45" t="s">
        <v>345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21</v>
      </c>
      <c r="J11" s="45" t="s">
        <v>3</v>
      </c>
      <c r="K11" s="45">
        <f t="array" ref="K11">INDEX(停留所!$F:$F,MATCH($J11&amp;$P11,停留所!B:B&amp;停留所!I:I,0))</f>
        <v>40.620359999999998</v>
      </c>
      <c r="L11" s="45">
        <f t="array" ref="L11">INDEX(停留所!$E:$E,MATCH($J11&amp;$P11,停留所!B:B&amp;停留所!I:I,0))</f>
        <v>141.20932099999999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3651</v>
      </c>
      <c r="B12" s="45" t="s">
        <v>1342</v>
      </c>
      <c r="C12" s="45">
        <f t="array" ref="C12">INDEX(停留所!$F:$F,MATCH($B12&amp;$E12,停留所!B:B&amp;停留所!G:G,0))</f>
        <v>40.779612</v>
      </c>
      <c r="D12" s="45">
        <f t="array" ref="D12">INDEX(停留所!$E:$E,MATCH($B12&amp;$E12,停留所!B:B&amp;停留所!G:G,0))</f>
        <v>141.27859799999999</v>
      </c>
      <c r="E12" s="45" t="s">
        <v>345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11</v>
      </c>
      <c r="J12" s="45" t="s">
        <v>1270</v>
      </c>
      <c r="K12" s="45">
        <f t="array" ref="K12">INDEX(停留所!$F:$F,MATCH($J12&amp;$P12,停留所!B:B&amp;停留所!I:I,0))</f>
        <v>40.622204000000004</v>
      </c>
      <c r="L12" s="45">
        <f t="array" ref="L12">INDEX(停留所!$E:$E,MATCH($J12&amp;$P12,停留所!B:B&amp;停留所!I:I,0))</f>
        <v>141.21071900000001</v>
      </c>
      <c r="M12" s="45" t="s">
        <v>63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3661</v>
      </c>
      <c r="B13" s="45" t="s">
        <v>335</v>
      </c>
      <c r="C13" s="45">
        <f t="array" ref="C13">INDEX(停留所!$F:$F,MATCH($B13&amp;$E13,停留所!B:B&amp;停留所!G:G,0))</f>
        <v>40.774929</v>
      </c>
      <c r="D13" s="45">
        <f t="array" ref="D13">INDEX(停留所!$E:$E,MATCH($B13&amp;$E13,停留所!B:B&amp;停留所!G:G,0))</f>
        <v>141.278088</v>
      </c>
      <c r="E13" s="45" t="s">
        <v>345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872</v>
      </c>
      <c r="J13" s="45" t="s">
        <v>65</v>
      </c>
      <c r="K13" s="45">
        <f t="array" ref="K13">INDEX(停留所!$F:$F,MATCH($J13&amp;$P13,停留所!B:B&amp;停留所!I:I,0))</f>
        <v>40.626725999999998</v>
      </c>
      <c r="L13" s="45">
        <f t="array" ref="L13">INDEX(停留所!$E:$E,MATCH($J13&amp;$P13,停留所!B:B&amp;停留所!I:I,0))</f>
        <v>141.22405699999999</v>
      </c>
      <c r="M13" s="45" t="s">
        <v>63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3671</v>
      </c>
      <c r="B14" s="45" t="s">
        <v>336</v>
      </c>
      <c r="C14" s="45">
        <f t="array" ref="C14">INDEX(停留所!$F:$F,MATCH($B14&amp;$E14,停留所!B:B&amp;停留所!G:G,0))</f>
        <v>40.771375999999997</v>
      </c>
      <c r="D14" s="45">
        <f t="array" ref="D14">INDEX(停留所!$E:$E,MATCH($B14&amp;$E14,停留所!B:B&amp;停留所!G:G,0))</f>
        <v>141.274655</v>
      </c>
      <c r="E14" s="45" t="s">
        <v>345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882</v>
      </c>
      <c r="J14" s="45" t="s">
        <v>66</v>
      </c>
      <c r="K14" s="45">
        <f t="array" ref="K14">INDEX(停留所!$F:$F,MATCH($J14&amp;$P14,停留所!B:B&amp;停留所!I:I,0))</f>
        <v>40.627170999999997</v>
      </c>
      <c r="L14" s="45">
        <f t="array" ref="L14">INDEX(停留所!$E:$E,MATCH($J14&amp;$P14,停留所!B:B&amp;停留所!I:I,0))</f>
        <v>141.22760400000001</v>
      </c>
      <c r="M14" s="45" t="s">
        <v>63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3681</v>
      </c>
      <c r="B15" s="45" t="s">
        <v>337</v>
      </c>
      <c r="C15" s="45">
        <f t="array" ref="C15">INDEX(停留所!$F:$F,MATCH($B15&amp;$E15,停留所!B:B&amp;停留所!G:G,0))</f>
        <v>40.765425</v>
      </c>
      <c r="D15" s="45">
        <f t="array" ref="D15">INDEX(停留所!$E:$E,MATCH($B15&amp;$E15,停留所!B:B&amp;停留所!G:G,0))</f>
        <v>141.268824</v>
      </c>
      <c r="E15" s="45" t="s">
        <v>345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892</v>
      </c>
      <c r="J15" s="45" t="s">
        <v>67</v>
      </c>
      <c r="K15" s="45">
        <f t="array" ref="K15">INDEX(停留所!$F:$F,MATCH($J15&amp;$P15,停留所!B:B&amp;停留所!I:I,0))</f>
        <v>40.628543999999998</v>
      </c>
      <c r="L15" s="45">
        <f t="array" ref="L15">INDEX(停留所!$E:$E,MATCH($J15&amp;$P15,停留所!B:B&amp;停留所!I:I,0))</f>
        <v>141.23599300000001</v>
      </c>
      <c r="M15" s="45" t="s">
        <v>63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3691</v>
      </c>
      <c r="B16" s="45" t="s">
        <v>747</v>
      </c>
      <c r="C16" s="45">
        <f t="array" ref="C16">INDEX(停留所!$F:$F,MATCH($B16&amp;$E16,停留所!B:B&amp;停留所!G:G,0))</f>
        <v>40.759233000000002</v>
      </c>
      <c r="D16" s="45">
        <f t="array" ref="D16">INDEX(停留所!$E:$E,MATCH($B16&amp;$E16,停留所!B:B&amp;停留所!G:G,0))</f>
        <v>141.260965</v>
      </c>
      <c r="E16" s="45" t="s">
        <v>345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902</v>
      </c>
      <c r="J16" s="45" t="s">
        <v>68</v>
      </c>
      <c r="K16" s="45">
        <f t="array" ref="K16">INDEX(停留所!$F:$F,MATCH($J16&amp;$P16,停留所!B:B&amp;停留所!I:I,0))</f>
        <v>40.629652</v>
      </c>
      <c r="L16" s="45">
        <f t="array" ref="L16">INDEX(停留所!$E:$E,MATCH($J16&amp;$P16,停留所!B:B&amp;停留所!I:I,0))</f>
        <v>141.242322</v>
      </c>
      <c r="M16" s="45" t="s">
        <v>63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 x14ac:dyDescent="0.55000000000000004">
      <c r="A17" s="45">
        <f t="array" ref="A17">INDEX(停留所!$A:$A,MATCH($B17&amp;$C17&amp;$D17,停留所!$B:$B&amp;停留所!$F:$F&amp;停留所!$E:$E,0))</f>
        <v>3701</v>
      </c>
      <c r="B17" s="45" t="s">
        <v>338</v>
      </c>
      <c r="C17" s="45">
        <f t="array" ref="C17">INDEX(停留所!$F:$F,MATCH($B17&amp;$E17,停留所!B:B&amp;停留所!G:G,0))</f>
        <v>40.741109000000002</v>
      </c>
      <c r="D17" s="45">
        <f t="array" ref="D17">INDEX(停留所!$E:$E,MATCH($B17&amp;$E17,停留所!B:B&amp;停留所!G:G,0))</f>
        <v>141.25799799999999</v>
      </c>
      <c r="E17" s="45" t="s">
        <v>345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912</v>
      </c>
      <c r="J17" s="45" t="s">
        <v>69</v>
      </c>
      <c r="K17" s="45">
        <f t="array" ref="K17">INDEX(停留所!$F:$F,MATCH($J17&amp;$P17,停留所!B:B&amp;停留所!I:I,0))</f>
        <v>40.632876000000003</v>
      </c>
      <c r="L17" s="45">
        <f t="array" ref="L17">INDEX(停留所!$E:$E,MATCH($J17&amp;$P17,停留所!B:B&amp;停留所!I:I,0))</f>
        <v>141.25246300000001</v>
      </c>
      <c r="M17" s="45" t="s">
        <v>63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 x14ac:dyDescent="0.55000000000000004">
      <c r="A18" s="45">
        <f t="array" ref="A18">INDEX(停留所!$A:$A,MATCH($B18&amp;$C18&amp;$D18,停留所!$B:$B&amp;停留所!$F:$F&amp;停留所!$E:$E,0))</f>
        <v>3711</v>
      </c>
      <c r="B18" s="45" t="s">
        <v>339</v>
      </c>
      <c r="C18" s="45">
        <f t="array" ref="C18">INDEX(停留所!$F:$F,MATCH($B18&amp;$E18,停留所!B:B&amp;停留所!G:G,0))</f>
        <v>40.737547999999997</v>
      </c>
      <c r="D18" s="45">
        <f t="array" ref="D18">INDEX(停留所!$E:$E,MATCH($B18&amp;$E18,停留所!B:B&amp;停留所!G:G,0))</f>
        <v>141.262933</v>
      </c>
      <c r="E18" s="45" t="s">
        <v>345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922</v>
      </c>
      <c r="J18" s="45" t="s">
        <v>70</v>
      </c>
      <c r="K18" s="45">
        <f t="array" ref="K18">INDEX(停留所!$F:$F,MATCH($J18&amp;$P18,停留所!B:B&amp;停留所!I:I,0))</f>
        <v>40.634898999999997</v>
      </c>
      <c r="L18" s="45">
        <f t="array" ref="L18">INDEX(停留所!$E:$E,MATCH($J18&amp;$P18,停留所!B:B&amp;停留所!I:I,0))</f>
        <v>141.25869599999999</v>
      </c>
      <c r="M18" s="45" t="s">
        <v>63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 x14ac:dyDescent="0.55000000000000004">
      <c r="A19" s="45">
        <f t="array" ref="A19">INDEX(停留所!$A:$A,MATCH($B19&amp;$C19&amp;$D19,停留所!$B:$B&amp;停留所!$F:$F&amp;停留所!$E:$E,0))</f>
        <v>3342</v>
      </c>
      <c r="B19" s="45" t="s">
        <v>276</v>
      </c>
      <c r="C19" s="45">
        <f t="array" ref="C19">INDEX(停留所!$F:$F,MATCH($B19&amp;$E19,停留所!B:B&amp;停留所!G:G,0))</f>
        <v>40.731808999999998</v>
      </c>
      <c r="D19" s="45">
        <f t="array" ref="D19">INDEX(停留所!$E:$E,MATCH($B19&amp;$E19,停留所!B:B&amp;停留所!G:G,0))</f>
        <v>141.26799199999999</v>
      </c>
      <c r="E19" s="45" t="s">
        <v>1323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932</v>
      </c>
      <c r="J19" s="45" t="s">
        <v>71</v>
      </c>
      <c r="K19" s="45">
        <f t="array" ref="K19">INDEX(停留所!$F:$F,MATCH($J19&amp;$P19,停留所!B:B&amp;停留所!I:I,0))</f>
        <v>40.636794000000002</v>
      </c>
      <c r="L19" s="45">
        <f t="array" ref="L19">INDEX(停留所!$E:$E,MATCH($J19&amp;$P19,停留所!B:B&amp;停留所!I:I,0))</f>
        <v>141.26649900000001</v>
      </c>
      <c r="M19" s="45" t="s">
        <v>63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 x14ac:dyDescent="0.55000000000000004">
      <c r="A20" s="45">
        <f t="array" ref="A20">INDEX(停留所!$A:$A,MATCH($B20&amp;$C20&amp;$D20,停留所!$B:$B&amp;停留所!$F:$F&amp;停留所!$E:$E,0))</f>
        <v>3721</v>
      </c>
      <c r="B20" s="45" t="s">
        <v>340</v>
      </c>
      <c r="C20" s="45">
        <f t="array" ref="C20">INDEX(停留所!$F:$F,MATCH($B20&amp;$E20,停留所!B:B&amp;停留所!G:G,0))</f>
        <v>40.731301000000002</v>
      </c>
      <c r="D20" s="45">
        <f t="array" ref="D20">INDEX(停留所!$E:$E,MATCH($B20&amp;$E20,停留所!B:B&amp;停留所!G:G,0))</f>
        <v>141.266131</v>
      </c>
      <c r="E20" s="45" t="s">
        <v>345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944</v>
      </c>
      <c r="J20" s="45" t="s">
        <v>72</v>
      </c>
      <c r="K20" s="45">
        <f t="array" ref="K20">INDEX(停留所!$F:$F,MATCH($J20&amp;$M20,停留所!B:B&amp;停留所!G:G,0))</f>
        <v>40.639068999999999</v>
      </c>
      <c r="L20" s="45">
        <f t="array" ref="L20">INDEX(停留所!$E:$E,MATCH($J20&amp;$M20,停留所!B:B&amp;停留所!G:G,0))</f>
        <v>141.28356199999999</v>
      </c>
      <c r="M20" s="45" t="s">
        <v>1344</v>
      </c>
      <c r="N20" s="45" t="str">
        <f t="array" ref="N20">INDEX(停留所!$D:$D,MATCH($J20&amp;$K20&amp;$L20,停留所!$B:$B&amp;停留所!$F:$F&amp;停留所!$E:$E,0))</f>
        <v>4</v>
      </c>
      <c r="O20" s="45" t="str">
        <f>IF(COUNTIFS(停留所!$B:$B,J20,停留所!$F:$F,K20,停留所!$E:$E,L20)&gt;0,"同じデータあり","なし")</f>
        <v>同じデータあり</v>
      </c>
    </row>
    <row r="21" spans="1:16" x14ac:dyDescent="0.55000000000000004">
      <c r="A21" s="45">
        <f t="array" ref="A21">INDEX(停留所!$A:$A,MATCH($B21&amp;$C21&amp;$D21,停留所!$B:$B&amp;停留所!$F:$F&amp;停留所!$E:$E,0))</f>
        <v>3731</v>
      </c>
      <c r="B21" s="45" t="s">
        <v>341</v>
      </c>
      <c r="C21" s="45">
        <f t="array" ref="C21">INDEX(停留所!$F:$F,MATCH($B21&amp;$E21,停留所!B:B&amp;停留所!G:G,0))</f>
        <v>40.703090000000003</v>
      </c>
      <c r="D21" s="45">
        <f t="array" ref="D21">INDEX(停留所!$E:$E,MATCH($B21&amp;$E21,停留所!B:B&amp;停留所!G:G,0))</f>
        <v>141.27757600000001</v>
      </c>
      <c r="E21" s="45" t="s">
        <v>345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3762</v>
      </c>
      <c r="J21" s="45" t="s">
        <v>344</v>
      </c>
      <c r="K21" s="45">
        <f t="array" ref="K21">INDEX(停留所!$F:$F,MATCH($J21&amp;$M21,停留所!B:B&amp;停留所!G:G,0))</f>
        <v>40.657696000000001</v>
      </c>
      <c r="L21" s="45">
        <f t="array" ref="L21">INDEX(停留所!$E:$E,MATCH($J21&amp;$M21,停留所!B:B&amp;停留所!G:G,0))</f>
        <v>141.27229700000001</v>
      </c>
      <c r="M21" s="45" t="s">
        <v>1344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 x14ac:dyDescent="0.55000000000000004">
      <c r="A22" s="45">
        <f t="array" ref="A22">INDEX(停留所!$A:$A,MATCH($B22&amp;$C22&amp;$D22,停留所!$B:$B&amp;停留所!$F:$F&amp;停留所!$E:$E,0))</f>
        <v>3741</v>
      </c>
      <c r="B22" s="45" t="s">
        <v>342</v>
      </c>
      <c r="C22" s="45">
        <f t="array" ref="C22">INDEX(停留所!$F:$F,MATCH($B22&amp;$E22,停留所!B:B&amp;停留所!G:G,0))</f>
        <v>40.682046999999997</v>
      </c>
      <c r="D22" s="45">
        <f t="array" ref="D22">INDEX(停留所!$E:$E,MATCH($B22&amp;$E22,停留所!B:B&amp;停留所!G:G,0))</f>
        <v>141.275644</v>
      </c>
      <c r="E22" s="45" t="s">
        <v>345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3752</v>
      </c>
      <c r="J22" s="45" t="s">
        <v>343</v>
      </c>
      <c r="K22" s="45">
        <f t="array" ref="K22">INDEX(停留所!$F:$F,MATCH($J22&amp;$M22,停留所!B:B&amp;停留所!G:G,0))</f>
        <v>40.666274999999999</v>
      </c>
      <c r="L22" s="45">
        <f t="array" ref="L22">INDEX(停留所!$E:$E,MATCH($J22&amp;$M22,停留所!B:B&amp;停留所!G:G,0))</f>
        <v>141.287856</v>
      </c>
      <c r="M22" s="45" t="s">
        <v>1344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 x14ac:dyDescent="0.55000000000000004">
      <c r="A23" s="45">
        <f t="array" ref="A23">INDEX(停留所!$A:$A,MATCH($B23&amp;$C23&amp;$D23,停留所!$B:$B&amp;停留所!$F:$F&amp;停留所!$E:$E,0))</f>
        <v>3751</v>
      </c>
      <c r="B23" s="45" t="s">
        <v>343</v>
      </c>
      <c r="C23" s="45">
        <f t="array" ref="C23">INDEX(停留所!$F:$F,MATCH($B23&amp;$E23,停留所!B:B&amp;停留所!G:G,0))</f>
        <v>40.666226000000002</v>
      </c>
      <c r="D23" s="45">
        <f t="array" ref="D23">INDEX(停留所!$E:$E,MATCH($B23&amp;$E23,停留所!B:B&amp;停留所!G:G,0))</f>
        <v>141.28780800000001</v>
      </c>
      <c r="E23" s="45" t="s">
        <v>345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3742</v>
      </c>
      <c r="J23" s="45" t="s">
        <v>342</v>
      </c>
      <c r="K23" s="45">
        <f t="array" ref="K23">INDEX(停留所!$F:$F,MATCH($J23&amp;$M23,停留所!B:B&amp;停留所!G:G,0))</f>
        <v>40.682104000000002</v>
      </c>
      <c r="L23" s="45">
        <f t="array" ref="L23">INDEX(停留所!$E:$E,MATCH($J23&amp;$M23,停留所!B:B&amp;停留所!G:G,0))</f>
        <v>141.27548300000001</v>
      </c>
      <c r="M23" s="45" t="s">
        <v>1344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 x14ac:dyDescent="0.55000000000000004">
      <c r="A24" s="45">
        <f t="array" ref="A24">INDEX(停留所!$A:$A,MATCH($B24&amp;$C24&amp;$D24,停留所!$B:$B&amp;停留所!$F:$F&amp;停留所!$E:$E,0))</f>
        <v>3761</v>
      </c>
      <c r="B24" s="45" t="s">
        <v>344</v>
      </c>
      <c r="C24" s="45">
        <f t="array" ref="C24">INDEX(停留所!$F:$F,MATCH($B24&amp;$E24,停留所!B:B&amp;停留所!G:G,0))</f>
        <v>40.657819000000003</v>
      </c>
      <c r="D24" s="45">
        <f t="array" ref="D24">INDEX(停留所!$E:$E,MATCH($B24&amp;$E24,停留所!B:B&amp;停留所!G:G,0))</f>
        <v>141.27232900000001</v>
      </c>
      <c r="E24" s="45" t="s">
        <v>345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3732</v>
      </c>
      <c r="J24" s="45" t="s">
        <v>341</v>
      </c>
      <c r="K24" s="45">
        <f t="array" ref="K24">INDEX(停留所!$F:$F,MATCH($J24&amp;$M24,停留所!B:B&amp;停留所!G:G,0))</f>
        <v>40.703180000000003</v>
      </c>
      <c r="L24" s="45">
        <f t="array" ref="L24">INDEX(停留所!$E:$E,MATCH($J24&amp;$M24,停留所!B:B&amp;停留所!G:G,0))</f>
        <v>141.27743599999999</v>
      </c>
      <c r="M24" s="45" t="s">
        <v>1344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943</v>
      </c>
      <c r="B25" s="45" t="s">
        <v>72</v>
      </c>
      <c r="C25" s="45">
        <f t="array" ref="C25">INDEX(停留所!$F:$F,MATCH($B25&amp;$E25,停留所!B:B&amp;停留所!G:G,0))</f>
        <v>40.639068999999999</v>
      </c>
      <c r="D25" s="45">
        <f t="array" ref="D25">INDEX(停留所!$E:$E,MATCH($B25&amp;$E25,停留所!B:B&amp;停留所!G:G,0))</f>
        <v>141.28373400000001</v>
      </c>
      <c r="E25" s="45" t="s">
        <v>345</v>
      </c>
      <c r="F25" s="45" t="str">
        <f t="array" ref="F25">INDEX(停留所!$D:$D,MATCH($B25&amp;$C25&amp;$D25,停留所!$B:$B&amp;停留所!$F:$F&amp;停留所!$E:$E,0))</f>
        <v>3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3722</v>
      </c>
      <c r="J25" s="45" t="s">
        <v>340</v>
      </c>
      <c r="K25" s="45">
        <f t="array" ref="K25">INDEX(停留所!$F:$F,MATCH($J25&amp;$M25,停留所!B:B&amp;停留所!G:G,0))</f>
        <v>40.731349999999999</v>
      </c>
      <c r="L25" s="45">
        <f t="array" ref="L25">INDEX(停留所!$E:$E,MATCH($J25&amp;$M25,停留所!B:B&amp;停留所!G:G,0))</f>
        <v>141.26605599999999</v>
      </c>
      <c r="M25" s="45" t="s">
        <v>1344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931</v>
      </c>
      <c r="B26" s="45" t="s">
        <v>71</v>
      </c>
      <c r="C26" s="45">
        <f t="array" ref="C26">INDEX(停留所!$F:$F,MATCH($B26&amp;$H26,停留所!B:B&amp;停留所!H:H,0))</f>
        <v>40.636966000000001</v>
      </c>
      <c r="D26" s="45">
        <f t="array" ref="D26">INDEX(停留所!$E:$E,MATCH($B26&amp;$H26,停留所!B:B&amp;停留所!H:H,0))</f>
        <v>141.26705000000001</v>
      </c>
      <c r="E26" s="45" t="s">
        <v>1285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3341</v>
      </c>
      <c r="J26" s="45" t="s">
        <v>276</v>
      </c>
      <c r="K26" s="45">
        <f t="array" ref="K26">INDEX(停留所!$F:$F,MATCH($J26&amp;$M26,停留所!B:B&amp;停留所!G:G,0))</f>
        <v>40.732095000000001</v>
      </c>
      <c r="L26" s="45">
        <f t="array" ref="L26">INDEX(停留所!$E:$E,MATCH($J26&amp;$M26,停留所!B:B&amp;停留所!G:G,0))</f>
        <v>141.26845299999999</v>
      </c>
      <c r="M26" s="45" t="s">
        <v>325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45">
        <f t="array" ref="A27">INDEX(停留所!$A:$A,MATCH($B27&amp;$C27&amp;$D27,停留所!$B:$B&amp;停留所!$F:$F&amp;停留所!$E:$E,0))</f>
        <v>921</v>
      </c>
      <c r="B27" s="45" t="s">
        <v>70</v>
      </c>
      <c r="C27" s="45">
        <f t="array" ref="C27">INDEX(停留所!$F:$F,MATCH($B27&amp;$H27,停留所!B:B&amp;停留所!H:H,0))</f>
        <v>40.634880000000003</v>
      </c>
      <c r="D27" s="45">
        <f t="array" ref="D27">INDEX(停留所!$E:$E,MATCH($B27&amp;$H27,停留所!B:B&amp;停留所!H:H,0))</f>
        <v>141.25829400000001</v>
      </c>
      <c r="E27" s="45" t="s">
        <v>1285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3712</v>
      </c>
      <c r="J27" s="45" t="s">
        <v>339</v>
      </c>
      <c r="K27" s="45">
        <f t="array" ref="K27">INDEX(停留所!$F:$F,MATCH($J27&amp;$M27,停留所!B:B&amp;停留所!G:G,0))</f>
        <v>40.737434</v>
      </c>
      <c r="L27" s="45">
        <f t="array" ref="L27">INDEX(停留所!$E:$E,MATCH($J27&amp;$M27,停留所!B:B&amp;停留所!G:G,0))</f>
        <v>141.26289</v>
      </c>
      <c r="M27" s="45" t="s">
        <v>1344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 x14ac:dyDescent="0.55000000000000004">
      <c r="A28" s="45">
        <f t="array" ref="A28">INDEX(停留所!$A:$A,MATCH($B28&amp;$C28&amp;$D28,停留所!$B:$B&amp;停留所!$F:$F&amp;停留所!$E:$E,0))</f>
        <v>911</v>
      </c>
      <c r="B28" s="45" t="s">
        <v>69</v>
      </c>
      <c r="C28" s="45">
        <f t="array" ref="C28">INDEX(停留所!$F:$F,MATCH($B28&amp;$H28,停留所!B:B&amp;停留所!H:H,0))</f>
        <v>40.632928999999997</v>
      </c>
      <c r="D28" s="45">
        <f t="array" ref="D28">INDEX(停留所!$E:$E,MATCH($B28&amp;$H28,停留所!B:B&amp;停留所!H:H,0))</f>
        <v>141.25236899999999</v>
      </c>
      <c r="E28" s="45" t="s">
        <v>1285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3702</v>
      </c>
      <c r="J28" s="45" t="s">
        <v>338</v>
      </c>
      <c r="K28" s="45">
        <f t="array" ref="K28">INDEX(停留所!$F:$F,MATCH($J28&amp;$M28,停留所!B:B&amp;停留所!G:G,0))</f>
        <v>40.741829000000003</v>
      </c>
      <c r="L28" s="45">
        <f t="array" ref="L28">INDEX(停留所!$E:$E,MATCH($J28&amp;$M28,停留所!B:B&amp;停留所!G:G,0))</f>
        <v>141.25761199999999</v>
      </c>
      <c r="M28" s="45" t="s">
        <v>1344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45">
        <f t="array" ref="A29">INDEX(停留所!$A:$A,MATCH($B29&amp;$C29&amp;$D29,停留所!$B:$B&amp;停留所!$F:$F&amp;停留所!$E:$E,0))</f>
        <v>901</v>
      </c>
      <c r="B29" s="45" t="s">
        <v>68</v>
      </c>
      <c r="C29" s="45">
        <f t="array" ref="C29">INDEX(停留所!$F:$F,MATCH($B29&amp;$H29,停留所!B:B&amp;停留所!H:H,0))</f>
        <v>40.629727000000003</v>
      </c>
      <c r="D29" s="45">
        <f t="array" ref="D29">INDEX(停留所!$E:$E,MATCH($B29&amp;$H29,停留所!B:B&amp;停留所!H:H,0))</f>
        <v>141.242311</v>
      </c>
      <c r="E29" s="45" t="s">
        <v>1285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3691</v>
      </c>
      <c r="J29" s="45" t="s">
        <v>747</v>
      </c>
      <c r="K29" s="45">
        <f t="array" ref="K29">INDEX(停留所!$F:$F,MATCH($J29&amp;$M29,停留所!B:B&amp;停留所!G:G,0))</f>
        <v>40.759233000000002</v>
      </c>
      <c r="L29" s="45">
        <f t="array" ref="L29">INDEX(停留所!$E:$E,MATCH($J29&amp;$M29,停留所!B:B&amp;停留所!G:G,0))</f>
        <v>141.260965</v>
      </c>
      <c r="M29" s="45" t="s">
        <v>1345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1529</v>
      </c>
    </row>
    <row r="30" spans="1:16" x14ac:dyDescent="0.55000000000000004">
      <c r="A30" s="45">
        <f t="array" ref="A30">INDEX(停留所!$A:$A,MATCH($B30&amp;$C30&amp;$D30,停留所!$B:$B&amp;停留所!$F:$F&amp;停留所!$E:$E,0))</f>
        <v>891</v>
      </c>
      <c r="B30" s="45" t="s">
        <v>67</v>
      </c>
      <c r="C30" s="45">
        <f t="array" ref="C30">INDEX(停留所!$F:$F,MATCH($B30&amp;$H30,停留所!B:B&amp;停留所!H:H,0))</f>
        <v>40.628461999999999</v>
      </c>
      <c r="D30" s="45">
        <f t="array" ref="D30">INDEX(停留所!$E:$E,MATCH($B30&amp;$H30,停留所!B:B&amp;停留所!H:H,0))</f>
        <v>141.23524499999999</v>
      </c>
      <c r="E30" s="45" t="s">
        <v>1285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3682</v>
      </c>
      <c r="J30" s="45" t="s">
        <v>337</v>
      </c>
      <c r="K30" s="45">
        <f t="array" ref="K30">INDEX(停留所!$F:$F,MATCH($J30&amp;$M30,停留所!B:B&amp;停留所!G:G,0))</f>
        <v>40.765448999999997</v>
      </c>
      <c r="L30" s="45">
        <f t="array" ref="L30">INDEX(停留所!$E:$E,MATCH($J30&amp;$M30,停留所!B:B&amp;停留所!G:G,0))</f>
        <v>141.268711</v>
      </c>
      <c r="M30" s="45" t="s">
        <v>1344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 x14ac:dyDescent="0.55000000000000004">
      <c r="A31" s="45">
        <f t="array" ref="A31">INDEX(停留所!$A:$A,MATCH($B31&amp;$C31&amp;$D31,停留所!$B:$B&amp;停留所!$F:$F&amp;停留所!$E:$E,0))</f>
        <v>881</v>
      </c>
      <c r="B31" s="45" t="s">
        <v>66</v>
      </c>
      <c r="C31" s="45">
        <f t="array" ref="C31">INDEX(停留所!$F:$F,MATCH($B31&amp;$H31,停留所!B:B&amp;停留所!H:H,0))</f>
        <v>40.627642000000002</v>
      </c>
      <c r="D31" s="45">
        <f t="array" ref="D31">INDEX(停留所!$E:$E,MATCH($B31&amp;$H31,停留所!B:B&amp;停留所!H:H,0))</f>
        <v>141.23022499999999</v>
      </c>
      <c r="E31" s="45" t="s">
        <v>1285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3672</v>
      </c>
      <c r="J31" s="45" t="s">
        <v>336</v>
      </c>
      <c r="K31" s="45">
        <f t="array" ref="K31">INDEX(停留所!$F:$F,MATCH($J31&amp;$M31,停留所!B:B&amp;停留所!G:G,0))</f>
        <v>40.771389999999997</v>
      </c>
      <c r="L31" s="45">
        <f t="array" ref="L31">INDEX(停留所!$E:$E,MATCH($J31&amp;$M31,停留所!B:B&amp;停留所!G:G,0))</f>
        <v>141.274542</v>
      </c>
      <c r="M31" s="45" t="s">
        <v>1344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 x14ac:dyDescent="0.55000000000000004">
      <c r="A32" s="45">
        <f t="array" ref="A32">INDEX(停留所!$A:$A,MATCH($B32&amp;$C32&amp;$D32,停留所!$B:$B&amp;停留所!$F:$F&amp;停留所!$E:$E,0))</f>
        <v>871</v>
      </c>
      <c r="B32" s="45" t="s">
        <v>65</v>
      </c>
      <c r="C32" s="45">
        <f t="array" ref="C32">INDEX(停留所!$F:$F,MATCH($B32&amp;$H32,停留所!B:B&amp;停留所!H:H,0))</f>
        <v>40.626818999999998</v>
      </c>
      <c r="D32" s="45">
        <f t="array" ref="D32">INDEX(停留所!$E:$E,MATCH($B32&amp;$H32,停留所!B:B&amp;停留所!H:H,0))</f>
        <v>141.22410500000001</v>
      </c>
      <c r="E32" s="45" t="s">
        <v>1285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3662</v>
      </c>
      <c r="J32" s="45" t="s">
        <v>335</v>
      </c>
      <c r="K32" s="45">
        <f t="array" ref="K32">INDEX(停留所!$F:$F,MATCH($J32&amp;$M32,停留所!B:B&amp;停留所!G:G,0))</f>
        <v>40.775160999999997</v>
      </c>
      <c r="L32" s="45">
        <f t="array" ref="L32">INDEX(停留所!$E:$E,MATCH($J32&amp;$M32,停留所!B:B&amp;停留所!G:G,0))</f>
        <v>141.27810400000001</v>
      </c>
      <c r="M32" s="45" t="s">
        <v>1344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12</v>
      </c>
      <c r="B33" s="45" t="s">
        <v>1270</v>
      </c>
      <c r="C33" s="45">
        <f t="array" ref="C33">INDEX(停留所!$F:$F,MATCH($B33&amp;$H33,停留所!B:B&amp;停留所!H:H,0))</f>
        <v>40.622163999999998</v>
      </c>
      <c r="D33" s="45">
        <f t="array" ref="D33">INDEX(停留所!$E:$E,MATCH($B33&amp;$H33,停留所!B:B&amp;停留所!H:H,0))</f>
        <v>141.210408</v>
      </c>
      <c r="E33" s="45" t="s">
        <v>1285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3652</v>
      </c>
      <c r="J33" s="45" t="s">
        <v>346</v>
      </c>
      <c r="K33" s="45">
        <f t="array" ref="K33">INDEX(停留所!$F:$F,MATCH($J33&amp;$M33,停留所!B:B&amp;停留所!G:G,0))</f>
        <v>40.779625000000003</v>
      </c>
      <c r="L33" s="45">
        <f t="array" ref="L33">INDEX(停留所!$E:$E,MATCH($J33&amp;$M33,停留所!B:B&amp;停留所!G:G,0))</f>
        <v>141.278415</v>
      </c>
      <c r="M33" s="45" t="s">
        <v>1344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5">
        <f t="array" ref="A34">INDEX(停留所!$A:$A,MATCH($B34&amp;$C34&amp;$D34,停留所!$B:$B&amp;停留所!$F:$F&amp;停留所!$E:$E,0))</f>
        <v>22</v>
      </c>
      <c r="B34" s="45" t="s">
        <v>3</v>
      </c>
      <c r="C34" s="45">
        <f t="array" ref="C34">INDEX(停留所!$F:$F,MATCH($B34&amp;$H34,停留所!B:B&amp;停留所!H:H,0))</f>
        <v>40.619145000000003</v>
      </c>
      <c r="D34" s="45">
        <f t="array" ref="D34">INDEX(停留所!$E:$E,MATCH($B34&amp;$H34,停留所!B:B&amp;停留所!H:H,0))</f>
        <v>141.20997499999999</v>
      </c>
      <c r="E34" s="45" t="s">
        <v>1285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3642</v>
      </c>
      <c r="J34" s="45" t="s">
        <v>334</v>
      </c>
      <c r="K34" s="45">
        <f t="array" ref="K34">INDEX(停留所!$F:$F,MATCH($J34&amp;$M34,停留所!B:B&amp;停留所!G:G,0))</f>
        <v>40.782778</v>
      </c>
      <c r="L34" s="45">
        <f t="array" ref="L34">INDEX(停留所!$E:$E,MATCH($J34&amp;$M34,停留所!B:B&amp;停留所!G:G,0))</f>
        <v>141.277728</v>
      </c>
      <c r="M34" s="45" t="s">
        <v>1344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45">
        <f t="array" ref="A35">INDEX(停留所!$A:$A,MATCH($B35&amp;$C35&amp;$D35,停留所!$B:$B&amp;停留所!$F:$F&amp;停留所!$E:$E,0))</f>
        <v>32</v>
      </c>
      <c r="B35" s="45" t="s">
        <v>5</v>
      </c>
      <c r="C35" s="45">
        <f t="array" ref="C35">INDEX(停留所!$F:$F,MATCH($B35&amp;$H35,停留所!B:B&amp;停留所!H:H,0))</f>
        <v>40.616931000000001</v>
      </c>
      <c r="D35" s="45">
        <f t="array" ref="D35">INDEX(停留所!$E:$E,MATCH($B35&amp;$H35,停留所!B:B&amp;停留所!H:H,0))</f>
        <v>141.211703</v>
      </c>
      <c r="E35" s="45" t="s">
        <v>1285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3632</v>
      </c>
      <c r="J35" s="45" t="s">
        <v>333</v>
      </c>
      <c r="K35" s="45">
        <f t="array" ref="K35">INDEX(停留所!$F:$F,MATCH($J35&amp;$M35,停留所!B:B&amp;停留所!G:G,0))</f>
        <v>40.788164000000002</v>
      </c>
      <c r="L35" s="45">
        <f t="array" ref="L35">INDEX(停留所!$E:$E,MATCH($J35&amp;$M35,停留所!B:B&amp;停留所!G:G,0))</f>
        <v>141.27683300000001</v>
      </c>
      <c r="M35" s="45" t="s">
        <v>1344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5" x14ac:dyDescent="0.55000000000000004">
      <c r="A36" s="45">
        <f t="array" ref="A36">INDEX(停留所!$A:$A,MATCH($B36&amp;$C36&amp;$D36,停留所!$B:$B&amp;停留所!$F:$F&amp;停留所!$E:$E,0))</f>
        <v>42</v>
      </c>
      <c r="B36" s="45" t="s">
        <v>6</v>
      </c>
      <c r="C36" s="45">
        <f t="array" ref="C36">INDEX(停留所!$F:$F,MATCH($B36&amp;$H36,停留所!B:B&amp;停留所!H:H,0))</f>
        <v>40.615659000000001</v>
      </c>
      <c r="D36" s="45">
        <f t="array" ref="D36">INDEX(停留所!$E:$E,MATCH($B36&amp;$H36,停留所!B:B&amp;停留所!H:H,0))</f>
        <v>141.212716</v>
      </c>
      <c r="E36" s="45" t="s">
        <v>1285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3622</v>
      </c>
      <c r="J36" s="45" t="s">
        <v>332</v>
      </c>
      <c r="K36" s="45">
        <f t="array" ref="K36">INDEX(停留所!$F:$F,MATCH($J36&amp;$M36,停留所!B:B&amp;停留所!G:G,0))</f>
        <v>40.796962000000001</v>
      </c>
      <c r="L36" s="45">
        <f t="array" ref="L36">INDEX(停留所!$E:$E,MATCH($J36&amp;$M36,停留所!B:B&amp;停留所!G:G,0))</f>
        <v>141.27758900000001</v>
      </c>
      <c r="M36" s="45" t="s">
        <v>1344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5" x14ac:dyDescent="0.55000000000000004">
      <c r="A37" s="45">
        <f t="array" ref="A37">INDEX(停留所!$A:$A,MATCH($B37&amp;$C37&amp;$D37,停留所!$B:$B&amp;停留所!$F:$F&amp;停留所!$E:$E,0))</f>
        <v>52</v>
      </c>
      <c r="B37" s="45" t="s">
        <v>7</v>
      </c>
      <c r="C37" s="45">
        <f t="array" ref="C37">INDEX(停留所!$F:$F,MATCH($B37&amp;$H37,停留所!B:B&amp;停留所!H:H,0))</f>
        <v>40.613579999999999</v>
      </c>
      <c r="D37" s="45">
        <f t="array" ref="D37">INDEX(停留所!$E:$E,MATCH($B37&amp;$H37,停留所!B:B&amp;停留所!H:H,0))</f>
        <v>141.21433200000001</v>
      </c>
      <c r="E37" s="45" t="s">
        <v>1285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3612</v>
      </c>
      <c r="J37" s="45" t="s">
        <v>331</v>
      </c>
      <c r="K37" s="45">
        <f t="array" ref="K37">INDEX(停留所!$F:$F,MATCH($J37&amp;$M37,停留所!B:B&amp;停留所!G:G,0))</f>
        <v>40.802563999999997</v>
      </c>
      <c r="L37" s="45">
        <f t="array" ref="L37">INDEX(停留所!$E:$E,MATCH($J37&amp;$M37,停留所!B:B&amp;停留所!G:G,0))</f>
        <v>141.27737400000001</v>
      </c>
      <c r="M37" s="45" t="s">
        <v>1344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5" x14ac:dyDescent="0.55000000000000004">
      <c r="A38" s="45">
        <f t="array" ref="A38">INDEX(停留所!$A:$A,MATCH($B38&amp;$C38&amp;$D38,停留所!$B:$B&amp;停留所!$F:$F&amp;停留所!$E:$E,0))</f>
        <v>62</v>
      </c>
      <c r="B38" s="45" t="s">
        <v>8</v>
      </c>
      <c r="C38" s="45">
        <f t="array" ref="C38">INDEX(停留所!$F:$F,MATCH($B38&amp;$H38,停留所!B:B&amp;停留所!H:H,0))</f>
        <v>40.612343000000003</v>
      </c>
      <c r="D38" s="45">
        <f t="array" ref="D38">INDEX(停留所!$E:$E,MATCH($B38&amp;$H38,停留所!B:B&amp;停留所!H:H,0))</f>
        <v>141.215293</v>
      </c>
      <c r="E38" s="45" t="s">
        <v>1285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3602</v>
      </c>
      <c r="J38" s="45" t="s">
        <v>330</v>
      </c>
      <c r="K38" s="45">
        <f t="array" ref="K38">INDEX(停留所!$F:$F,MATCH($J38&amp;$M38,停留所!B:B&amp;停留所!G:G,0))</f>
        <v>40.810693000000001</v>
      </c>
      <c r="L38" s="45">
        <f t="array" ref="L38">INDEX(停留所!$E:$E,MATCH($J38&amp;$M38,停留所!B:B&amp;停留所!G:G,0))</f>
        <v>141.27371600000001</v>
      </c>
      <c r="M38" s="45" t="s">
        <v>1344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A39" s="45">
        <f t="array" ref="A39">INDEX(停留所!$A:$A,MATCH($B39&amp;$C39&amp;$D39,停留所!$B:$B&amp;停留所!$F:$F&amp;停留所!$E:$E,0))</f>
        <v>72</v>
      </c>
      <c r="B39" s="45" t="s">
        <v>9</v>
      </c>
      <c r="C39" s="45">
        <f t="array" ref="C39">INDEX(停留所!$F:$F,MATCH($B39&amp;$H39,停留所!B:B&amp;停留所!H:H,0))</f>
        <v>40.610937999999997</v>
      </c>
      <c r="D39" s="45">
        <f t="array" ref="D39">INDEX(停留所!$E:$E,MATCH($B39&amp;$H39,停留所!B:B&amp;停留所!H:H,0))</f>
        <v>141.21637000000001</v>
      </c>
      <c r="E39" s="45" t="s">
        <v>1285</v>
      </c>
      <c r="F39" s="45" t="str">
        <f t="array" ref="F39">INDEX(停留所!$D:$D,MATCH($B39&amp;$C39&amp;$D39,停留所!$B:$B&amp;停留所!$F:$F&amp;停留所!$E:$E,0))</f>
        <v>2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3592</v>
      </c>
      <c r="J39" s="45" t="s">
        <v>329</v>
      </c>
      <c r="K39" s="45">
        <f t="array" ref="K39">INDEX(停留所!$F:$F,MATCH($J39&amp;$M39,停留所!B:B&amp;停留所!G:G,0))</f>
        <v>40.820191000000001</v>
      </c>
      <c r="L39" s="45">
        <f t="array" ref="L39">INDEX(停留所!$E:$E,MATCH($J39&amp;$M39,停留所!B:B&amp;停留所!G:G,0))</f>
        <v>141.27132900000001</v>
      </c>
      <c r="M39" s="45" t="s">
        <v>1344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5" x14ac:dyDescent="0.55000000000000004">
      <c r="A40" s="45">
        <f t="array" ref="A40">INDEX(停留所!$A:$A,MATCH($B40&amp;$C40&amp;$D40,停留所!$B:$B&amp;停留所!$F:$F&amp;停留所!$E:$E,0))</f>
        <v>1201</v>
      </c>
      <c r="B40" s="45" t="s">
        <v>94</v>
      </c>
      <c r="C40" s="45">
        <f t="array" ref="C40">INDEX(停留所!$F:$F,MATCH($B40&amp;$H40,停留所!B:B&amp;停留所!H:H,0))</f>
        <v>40.608240000000002</v>
      </c>
      <c r="D40" s="45">
        <f t="array" ref="D40">INDEX(停留所!$E:$E,MATCH($B40&amp;$H40,停留所!B:B&amp;停留所!H:H,0))</f>
        <v>141.21853100000001</v>
      </c>
      <c r="E40" s="45" t="s">
        <v>1285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3582</v>
      </c>
      <c r="J40" s="45" t="s">
        <v>347</v>
      </c>
      <c r="K40" s="45">
        <f t="array" ref="K40">INDEX(停留所!$F:$F,MATCH($J40&amp;$M40,停留所!B:B&amp;停留所!G:G,0))</f>
        <v>40.826560000000001</v>
      </c>
      <c r="L40" s="45">
        <f t="array" ref="L40">INDEX(停留所!$E:$E,MATCH($J40&amp;$M40,停留所!B:B&amp;停留所!G:G,0))</f>
        <v>141.27202600000001</v>
      </c>
      <c r="M40" s="45" t="s">
        <v>1344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5" x14ac:dyDescent="0.55000000000000004">
      <c r="A41" s="45">
        <f t="array" ref="A41">INDEX(停留所!$A:$A,MATCH($B41&amp;$C41&amp;$D41,停留所!$B:$B&amp;停留所!$F:$F&amp;停留所!$E:$E,0))</f>
        <v>1191</v>
      </c>
      <c r="B41" s="45" t="s">
        <v>93</v>
      </c>
      <c r="C41" s="45">
        <f t="array" ref="C41">INDEX(停留所!$F:$F,MATCH($B41&amp;$H41,停留所!B:B&amp;停留所!H:H,0))</f>
        <v>40.607059999999997</v>
      </c>
      <c r="D41" s="45">
        <f t="array" ref="D41">INDEX(停留所!$E:$E,MATCH($B41&amp;$H41,停留所!B:B&amp;停留所!H:H,0))</f>
        <v>141.219447</v>
      </c>
      <c r="E41" s="45" t="s">
        <v>1285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3572</v>
      </c>
      <c r="J41" s="45" t="s">
        <v>328</v>
      </c>
      <c r="K41" s="45">
        <f t="array" ref="K41">INDEX(停留所!$F:$F,MATCH($J41&amp;$M41,停留所!B:B&amp;停留所!G:G,0))</f>
        <v>40.830260000000003</v>
      </c>
      <c r="L41" s="45">
        <f t="array" ref="L41">INDEX(停留所!$E:$E,MATCH($J41&amp;$M41,停留所!B:B&amp;停留所!G:G,0))</f>
        <v>141.27267499999999</v>
      </c>
      <c r="M41" s="45" t="s">
        <v>1344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 x14ac:dyDescent="0.55000000000000004">
      <c r="A42" s="45">
        <f t="array" ref="A42">INDEX(停留所!$A:$A,MATCH($B42&amp;$C42&amp;$D42,停留所!$B:$B&amp;停留所!$F:$F&amp;停留所!$E:$E,0))</f>
        <v>1181</v>
      </c>
      <c r="B42" s="45" t="s">
        <v>92</v>
      </c>
      <c r="C42" s="45">
        <f t="array" ref="C42">INDEX(停留所!$F:$F,MATCH($B42&amp;$H42,停留所!B:B&amp;停留所!H:H,0))</f>
        <v>40.605519000000001</v>
      </c>
      <c r="D42" s="45">
        <f t="array" ref="D42">INDEX(停留所!$E:$E,MATCH($B42&amp;$H42,停留所!B:B&amp;停留所!H:H,0))</f>
        <v>141.22065499999999</v>
      </c>
      <c r="E42" s="45" t="s">
        <v>1285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3562</v>
      </c>
      <c r="J42" s="45" t="s">
        <v>1829</v>
      </c>
      <c r="K42" s="45">
        <f t="array" ref="K42">INDEX(停留所!$F:$F,MATCH($J42&amp;$M42,停留所!B:B&amp;停留所!G:G,0))</f>
        <v>40.831049</v>
      </c>
      <c r="L42" s="45">
        <f t="array" ref="L42">INDEX(停留所!$E:$E,MATCH($J42&amp;$M42,停留所!B:B&amp;停留所!G:G,0))</f>
        <v>141.28295299999999</v>
      </c>
      <c r="M42" s="45" t="s">
        <v>1344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</sheetData>
  <phoneticPr fontId="3"/>
  <conditionalFormatting sqref="C1:C1048576 K1:K1048576">
    <cfRule type="duplicateValues" dxfId="85" priority="2"/>
  </conditionalFormatting>
  <conditionalFormatting sqref="D1:D1048576 L1:L1048576">
    <cfRule type="duplicateValues" dxfId="8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BEF204-5E2C-4241-BA24-F966CC2D9F1C}">
          <x14:formula1>
            <xm:f>使用路線!$A$2:$A$100</xm:f>
          </x14:formula1>
          <xm:sqref>E3:E42 M3:M42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B59B-820D-4D16-A831-00F031B6D2AB}">
  <sheetPr codeName="Sheet14"/>
  <dimension ref="A1:P50"/>
  <sheetViews>
    <sheetView zoomScale="60" zoomScaleNormal="60" workbookViewId="0">
      <pane ySplit="1" topLeftCell="A2" activePane="bottomLeft" state="frozen"/>
      <selection pane="bottomLeft" activeCell="M29" sqref="M29"/>
    </sheetView>
    <sheetView workbookViewId="1"/>
  </sheetViews>
  <sheetFormatPr defaultRowHeight="18" x14ac:dyDescent="0.55000000000000004"/>
  <cols>
    <col min="1" max="1" width="8.6640625" style="45"/>
    <col min="2" max="2" width="24.25" style="45" customWidth="1"/>
    <col min="3" max="4" width="11.1640625" style="45" customWidth="1"/>
    <col min="5" max="5" width="28.08203125" style="45" customWidth="1"/>
    <col min="6" max="6" width="4.25" style="45" customWidth="1"/>
    <col min="7" max="7" width="9.33203125" style="45" customWidth="1"/>
    <col min="8" max="8" width="24.25" style="93" customWidth="1"/>
    <col min="9" max="9" width="8.6640625" style="45"/>
    <col min="10" max="10" width="24.25" style="45" customWidth="1"/>
    <col min="11" max="12" width="11.1640625" style="45" customWidth="1"/>
    <col min="13" max="13" width="28.08203125" style="45" customWidth="1"/>
    <col min="14" max="14" width="4.25" style="45" customWidth="1"/>
    <col min="15" max="15" width="9.33203125" style="45" customWidth="1"/>
    <col min="16" max="16" width="24.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H2" s="92"/>
      <c r="I2" s="59" t="s">
        <v>1265</v>
      </c>
    </row>
    <row r="3" spans="1:16" x14ac:dyDescent="0.55000000000000004">
      <c r="A3" s="61">
        <f t="array" ref="A3">INDEX(停留所!$A:$A,MATCH($B3&amp;$C3&amp;$D3,停留所!$B:$B&amp;停留所!$F:$F&amp;停留所!$E:$E,0))</f>
        <v>11</v>
      </c>
      <c r="B3" s="61" t="s">
        <v>1270</v>
      </c>
      <c r="C3" s="62">
        <v>40.622204000000004</v>
      </c>
      <c r="D3" s="62">
        <v>141.21071900000001</v>
      </c>
      <c r="E3" s="61" t="s">
        <v>1286</v>
      </c>
      <c r="F3" s="61" t="str">
        <f t="array" ref="F3">INDEX(停留所!$D:$D,MATCH($B3&amp;$C3&amp;$D3,停留所!$B:$B&amp;停留所!$F:$F&amp;停留所!$E:$E,0))</f>
        <v>1</v>
      </c>
      <c r="G3" s="61" t="str">
        <f>IF(COUNTIFS(停留所!$B:$B,B3,停留所!$F:$F,C3,停留所!$E:$E,D3)&gt;0,"同じデータあり","なし")</f>
        <v>同じデータあり</v>
      </c>
      <c r="H3" s="93" t="s">
        <v>1286</v>
      </c>
      <c r="I3" s="45">
        <f t="array" ref="I3">INDEX(停留所!$A:$A,MATCH($J3&amp;$K3&amp;$L3,停留所!$B:$B&amp;停留所!$F:$F&amp;停留所!$E:$E,0))</f>
        <v>4022</v>
      </c>
      <c r="J3" s="45" t="s">
        <v>369</v>
      </c>
      <c r="K3" s="45">
        <f t="array" ref="K3">INDEX(停留所!$F:$F,MATCH($J3&amp;$M3,停留所!B:B&amp;停留所!G:G,0))</f>
        <v>40.503684</v>
      </c>
      <c r="L3" s="45">
        <f t="array" ref="L3">INDEX(停留所!$E:$E,MATCH($J3&amp;$M3,停留所!B:B&amp;停留所!G:G,0))</f>
        <v>141.14837900000001</v>
      </c>
      <c r="M3" s="45" t="s">
        <v>1352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21</v>
      </c>
      <c r="B4" s="45" t="s">
        <v>3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1286</v>
      </c>
      <c r="I4" s="45">
        <f t="array" ref="I4">INDEX(停留所!$A:$A,MATCH($J4&amp;$K4&amp;$L4,停留所!$B:$B&amp;停留所!$F:$F&amp;停留所!$E:$E,0))</f>
        <v>4012</v>
      </c>
      <c r="J4" s="45" t="s">
        <v>368</v>
      </c>
      <c r="K4" s="45">
        <f t="array" ref="K4">INDEX(停留所!$F:$F,MATCH($J4&amp;$M4,停留所!B:B&amp;停留所!G:G,0))</f>
        <v>40.506231999999997</v>
      </c>
      <c r="L4" s="45">
        <f t="array" ref="L4">INDEX(停留所!$E:$E,MATCH($J4&amp;$M4,停留所!B:B&amp;停留所!G:G,0))</f>
        <v>141.14792399999999</v>
      </c>
      <c r="M4" s="45" t="s">
        <v>1352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31</v>
      </c>
      <c r="B5" s="45" t="s">
        <v>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1286</v>
      </c>
      <c r="I5" s="45">
        <f t="array" ref="I5">INDEX(停留所!$A:$A,MATCH($J5&amp;$K5&amp;$L5,停留所!$B:$B&amp;停留所!$F:$F&amp;停留所!$E:$E,0))</f>
        <v>4002</v>
      </c>
      <c r="J5" s="45" t="s">
        <v>367</v>
      </c>
      <c r="K5" s="45">
        <f t="array" ref="K5">INDEX(停留所!$F:$F,MATCH($J5&amp;$M5,停留所!B:B&amp;停留所!G:G,0))</f>
        <v>40.507897</v>
      </c>
      <c r="L5" s="45">
        <f t="array" ref="L5">INDEX(停留所!$E:$E,MATCH($J5&amp;$M5,停留所!B:B&amp;停留所!G:G,0))</f>
        <v>141.138386</v>
      </c>
      <c r="M5" s="45" t="s">
        <v>1352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41</v>
      </c>
      <c r="B6" s="45" t="s">
        <v>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1286</v>
      </c>
      <c r="I6" s="45">
        <f t="array" ref="I6">INDEX(停留所!$A:$A,MATCH($J6&amp;$K6&amp;$L6,停留所!$B:$B&amp;停留所!$F:$F&amp;停留所!$E:$E,0))</f>
        <v>3982</v>
      </c>
      <c r="J6" s="45" t="s">
        <v>366</v>
      </c>
      <c r="K6" s="45">
        <f t="array" ref="K6">INDEX(停留所!$F:$F,MATCH($J6&amp;$M6,停留所!B:B&amp;停留所!G:G,0))</f>
        <v>40.514955999999998</v>
      </c>
      <c r="L6" s="45">
        <f t="array" ref="L6">INDEX(停留所!$E:$E,MATCH($J6&amp;$M6,停留所!B:B&amp;停留所!G:G,0))</f>
        <v>141.13864799999999</v>
      </c>
      <c r="M6" s="45" t="s">
        <v>1352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61">
        <f t="array" ref="A7">INDEX(停留所!$A:$A,MATCH($B7&amp;$C7&amp;$D7,停留所!$B:$B&amp;停留所!$F:$F&amp;停留所!$E:$E,0))</f>
        <v>1991</v>
      </c>
      <c r="B7" s="61" t="s">
        <v>167</v>
      </c>
      <c r="C7" s="62">
        <v>40.613543999999997</v>
      </c>
      <c r="D7" s="62">
        <v>141.20923199999999</v>
      </c>
      <c r="E7" s="61" t="s">
        <v>1286</v>
      </c>
      <c r="F7" s="61" t="str">
        <f t="array" ref="F7">INDEX(停留所!$D:$D,MATCH($B7&amp;$C7&amp;$D7,停留所!$B:$B&amp;停留所!$F:$F&amp;停留所!$E:$E,0))</f>
        <v>1</v>
      </c>
      <c r="G7" s="61" t="str">
        <f>IF(COUNTIFS(停留所!$B:$B,B7,停留所!$F:$F,C7,停留所!$E:$E,D7)&gt;0,"同じデータあり","なし")</f>
        <v>同じデータあり</v>
      </c>
      <c r="H7" s="93" t="s">
        <v>1286</v>
      </c>
      <c r="I7" s="45">
        <f t="array" ref="I7">INDEX(停留所!$A:$A,MATCH($J7&amp;$K7&amp;$L7,停留所!$B:$B&amp;停留所!$F:$F&amp;停留所!$E:$E,0))</f>
        <v>3972</v>
      </c>
      <c r="J7" s="45" t="s">
        <v>365</v>
      </c>
      <c r="K7" s="45">
        <f t="array" ref="K7">INDEX(停留所!$F:$F,MATCH($J7&amp;$M7,停留所!B:B&amp;停留所!G:G,0))</f>
        <v>40.516463000000002</v>
      </c>
      <c r="L7" s="45">
        <f t="array" ref="L7">INDEX(停留所!$E:$E,MATCH($J7&amp;$M7,停留所!B:B&amp;停留所!G:G,0))</f>
        <v>141.14563000000001</v>
      </c>
      <c r="M7" s="45" t="s">
        <v>1352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61">
        <f t="array" ref="A8">INDEX(停留所!$A:$A,MATCH($B8&amp;$C8&amp;$D8,停留所!$B:$B&amp;停留所!$F:$F&amp;停留所!$E:$E,0))</f>
        <v>2001</v>
      </c>
      <c r="B8" s="61" t="s">
        <v>168</v>
      </c>
      <c r="C8" s="62">
        <v>40.612831</v>
      </c>
      <c r="D8" s="62">
        <v>141.20756800000001</v>
      </c>
      <c r="E8" s="61" t="s">
        <v>1286</v>
      </c>
      <c r="F8" s="61" t="str">
        <f t="array" ref="F8">INDEX(停留所!$D:$D,MATCH($B8&amp;$C8&amp;$D8,停留所!$B:$B&amp;停留所!$F:$F&amp;停留所!$E:$E,0))</f>
        <v>1</v>
      </c>
      <c r="G8" s="61" t="str">
        <f>IF(COUNTIFS(停留所!$B:$B,B8,停留所!$F:$F,C8,停留所!$E:$E,D8)&gt;0,"同じデータあり","なし")</f>
        <v>同じデータあり</v>
      </c>
      <c r="H8" s="93" t="s">
        <v>1286</v>
      </c>
      <c r="I8" s="45">
        <f t="array" ref="I8">INDEX(停留所!$A:$A,MATCH($J8&amp;$K8&amp;$L8,停留所!$B:$B&amp;停留所!$F:$F&amp;停留所!$E:$E,0))</f>
        <v>3962</v>
      </c>
      <c r="J8" s="45" t="s">
        <v>364</v>
      </c>
      <c r="K8" s="45">
        <f t="array" ref="K8">INDEX(停留所!$F:$F,MATCH($J8&amp;$M8,停留所!B:B&amp;停留所!G:G,0))</f>
        <v>40.522502000000003</v>
      </c>
      <c r="L8" s="45">
        <f t="array" ref="L8">INDEX(停留所!$E:$E,MATCH($J8&amp;$M8,停留所!B:B&amp;停留所!G:G,0))</f>
        <v>141.147975</v>
      </c>
      <c r="M8" s="45" t="s">
        <v>1352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2011</v>
      </c>
      <c r="B9" s="45" t="s">
        <v>169</v>
      </c>
      <c r="C9" s="45">
        <f t="array" ref="C9">INDEX(停留所!$F:$F,MATCH($B9&amp;$E9,停留所!B:B&amp;停留所!J:J,0))</f>
        <v>40.611758999999999</v>
      </c>
      <c r="D9" s="45">
        <f t="array" ref="D9">INDEX(停留所!$E:$E,MATCH($B9&amp;$E9,停留所!B:B&amp;停留所!J:J,0))</f>
        <v>141.20442800000001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1286</v>
      </c>
      <c r="I9" s="45">
        <f t="array" ref="I9">INDEX(停留所!$A:$A,MATCH($J9&amp;$K9&amp;$L9,停留所!$B:$B&amp;停留所!$F:$F&amp;停留所!$E:$E,0))</f>
        <v>3952</v>
      </c>
      <c r="J9" s="45" t="s">
        <v>363</v>
      </c>
      <c r="K9" s="45">
        <f t="array" ref="K9">INDEX(停留所!$F:$F,MATCH($J9&amp;$M9,停留所!B:B&amp;停留所!G:G,0))</f>
        <v>40.527002000000003</v>
      </c>
      <c r="L9" s="45">
        <f t="array" ref="L9">INDEX(停留所!$E:$E,MATCH($J9&amp;$M9,停留所!B:B&amp;停留所!G:G,0))</f>
        <v>141.15851499999999</v>
      </c>
      <c r="M9" s="45" t="s">
        <v>1352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61">
        <f t="array" ref="A10">INDEX(停留所!$A:$A,MATCH($B10&amp;$C10&amp;$D10,停留所!$B:$B&amp;停留所!$F:$F&amp;停留所!$E:$E,0))</f>
        <v>2002</v>
      </c>
      <c r="B10" s="61" t="s">
        <v>168</v>
      </c>
      <c r="C10" s="62">
        <v>40.612893999999997</v>
      </c>
      <c r="D10" s="62">
        <v>141.20745500000001</v>
      </c>
      <c r="E10" s="61" t="s">
        <v>1286</v>
      </c>
      <c r="F10" s="61" t="str">
        <f t="array" ref="F10">INDEX(停留所!$D:$D,MATCH($B10&amp;$C10&amp;$D10,停留所!$B:$B&amp;停留所!$F:$F&amp;停留所!$E:$E,0))</f>
        <v>2</v>
      </c>
      <c r="G10" s="61" t="str">
        <f>IF(COUNTIFS(停留所!$B:$B,B10,停留所!$F:$F,C10,停留所!$E:$E,D10)&gt;0,"同じデータあり","なし")</f>
        <v>同じデータあり</v>
      </c>
      <c r="H10" s="93" t="s">
        <v>1286</v>
      </c>
      <c r="I10" s="45">
        <f t="array" ref="I10">INDEX(停留所!$A:$A,MATCH($J10&amp;$K10&amp;$L10,停留所!$B:$B&amp;停留所!$F:$F&amp;停留所!$E:$E,0))</f>
        <v>3942</v>
      </c>
      <c r="J10" s="45" t="s">
        <v>362</v>
      </c>
      <c r="K10" s="45">
        <f t="array" ref="K10">INDEX(停留所!$F:$F,MATCH($J10&amp;$M10,停留所!B:B&amp;停留所!G:G,0))</f>
        <v>40.534426000000003</v>
      </c>
      <c r="L10" s="45">
        <f t="array" ref="L10">INDEX(停留所!$E:$E,MATCH($J10&amp;$M10,停留所!B:B&amp;停留所!G:G,0))</f>
        <v>141.168488</v>
      </c>
      <c r="M10" s="45" t="s">
        <v>1352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61">
        <f t="array" ref="A11">INDEX(停留所!$A:$A,MATCH($B11&amp;$C11&amp;$D11,停留所!$B:$B&amp;停留所!$F:$F&amp;停留所!$E:$E,0))</f>
        <v>1992</v>
      </c>
      <c r="B11" s="61" t="s">
        <v>167</v>
      </c>
      <c r="C11" s="62">
        <v>40.613737</v>
      </c>
      <c r="D11" s="62">
        <v>141.20925199999999</v>
      </c>
      <c r="E11" s="61" t="s">
        <v>1286</v>
      </c>
      <c r="F11" s="61" t="str">
        <f t="array" ref="F11">INDEX(停留所!$D:$D,MATCH($B11&amp;$C11&amp;$D11,停留所!$B:$B&amp;停留所!$F:$F&amp;停留所!$E:$E,0))</f>
        <v>2</v>
      </c>
      <c r="G11" s="61" t="str">
        <f>IF(COUNTIFS(停留所!$B:$B,B11,停留所!$F:$F,C11,停留所!$E:$E,D11)&gt;0,"同じデータあり","なし")</f>
        <v>同じデータあり</v>
      </c>
      <c r="H11" s="93" t="s">
        <v>1286</v>
      </c>
      <c r="I11" s="45">
        <f t="array" ref="I11">INDEX(停留所!$A:$A,MATCH($J11&amp;$K11&amp;$L11,停留所!$B:$B&amp;停留所!$F:$F&amp;停留所!$E:$E,0))</f>
        <v>3932</v>
      </c>
      <c r="J11" s="45" t="s">
        <v>1350</v>
      </c>
      <c r="K11" s="45">
        <f t="array" ref="K11">INDEX(停留所!$F:$F,MATCH($J11&amp;$M11,停留所!B:B&amp;停留所!G:G,0))</f>
        <v>40.535128999999998</v>
      </c>
      <c r="L11" s="45">
        <f t="array" ref="L11">INDEX(停留所!$E:$E,MATCH($J11&amp;$M11,停留所!B:B&amp;停留所!G:G,0))</f>
        <v>141.16955899999999</v>
      </c>
      <c r="M11" s="45" t="s">
        <v>1352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51</v>
      </c>
      <c r="B12" s="45" t="s">
        <v>7</v>
      </c>
      <c r="C12" s="45">
        <f t="array" ref="C12">INDEX(停留所!$F:$F,MATCH($B12&amp;$E12,停留所!B:B&amp;停留所!J:J,0))</f>
        <v>40.613311000000003</v>
      </c>
      <c r="D12" s="45">
        <f t="array" ref="D12">INDEX(停留所!$E:$E,MATCH($B12&amp;$E12,停留所!B:B&amp;停留所!J:J,0))</f>
        <v>141.21475599999999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1286</v>
      </c>
      <c r="I12" s="45">
        <f t="array" ref="I12">INDEX(停留所!$A:$A,MATCH($J12&amp;$K12&amp;$L12,停留所!$B:$B&amp;停留所!$F:$F&amp;停留所!$E:$E,0))</f>
        <v>3922</v>
      </c>
      <c r="J12" s="45" t="s">
        <v>361</v>
      </c>
      <c r="K12" s="45">
        <f t="array" ref="K12">INDEX(停留所!$F:$F,MATCH($J12&amp;$M12,停留所!B:B&amp;停留所!G:G,0))</f>
        <v>40.539710999999997</v>
      </c>
      <c r="L12" s="45">
        <f t="array" ref="L12">INDEX(停留所!$E:$E,MATCH($J12&amp;$M12,停留所!B:B&amp;停留所!G:G,0))</f>
        <v>141.18341899999999</v>
      </c>
      <c r="M12" s="45" t="s">
        <v>1352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61</v>
      </c>
      <c r="B13" s="45" t="s">
        <v>8</v>
      </c>
      <c r="C13" s="45">
        <f t="array" ref="C13">INDEX(停留所!$F:$F,MATCH($B13&amp;$E13,停留所!B:B&amp;停留所!J:J,0))</f>
        <v>40.612495000000003</v>
      </c>
      <c r="D13" s="45">
        <f t="array" ref="D13">INDEX(停留所!$E:$E,MATCH($B13&amp;$E13,停留所!B:B&amp;停留所!J:J,0))</f>
        <v>141.21539899999999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1286</v>
      </c>
      <c r="I13" s="45">
        <f t="array" ref="I13">INDEX(停留所!$A:$A,MATCH($J13&amp;$K13&amp;$L13,停留所!$B:$B&amp;停留所!$F:$F&amp;停留所!$E:$E,0))</f>
        <v>3912</v>
      </c>
      <c r="J13" s="45" t="s">
        <v>360</v>
      </c>
      <c r="K13" s="45">
        <f t="array" ref="K13">INDEX(停留所!$F:$F,MATCH($J13&amp;$M13,停留所!B:B&amp;停留所!G:G,0))</f>
        <v>40.543241999999999</v>
      </c>
      <c r="L13" s="45">
        <f t="array" ref="L13">INDEX(停留所!$E:$E,MATCH($J13&amp;$M13,停留所!B:B&amp;停留所!G:G,0))</f>
        <v>141.188074</v>
      </c>
      <c r="M13" s="45" t="s">
        <v>1352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71</v>
      </c>
      <c r="B14" s="45" t="s">
        <v>9</v>
      </c>
      <c r="C14" s="45">
        <f t="array" ref="C14">INDEX(停留所!$F:$F,MATCH($B14&amp;$E14,停留所!B:B&amp;停留所!J:J,0))</f>
        <v>40.610562999999999</v>
      </c>
      <c r="D14" s="45">
        <f t="array" ref="D14">INDEX(停留所!$E:$E,MATCH($B14&amp;$E14,停留所!B:B&amp;停留所!J:J,0))</f>
        <v>141.21688800000001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1286</v>
      </c>
      <c r="I14" s="53">
        <f t="array" ref="I14">INDEX(停留所!$A:$A,MATCH($J14&amp;$K14&amp;$L14,停留所!$B:$B&amp;停留所!$F:$F&amp;停留所!$E:$E,0))</f>
        <v>3901</v>
      </c>
      <c r="J14" s="53" t="s">
        <v>1351</v>
      </c>
      <c r="K14" s="53">
        <f t="array" ref="K14">INDEX(停留所!$F:$F,MATCH($J14&amp;$M14,停留所!B:B&amp;停留所!G:G,0))</f>
        <v>40.536034000000001</v>
      </c>
      <c r="L14" s="53">
        <f t="array" ref="L14">INDEX(停留所!$E:$E,MATCH($J14&amp;$M14,停留所!B:B&amp;停留所!G:G,0))</f>
        <v>141.194489</v>
      </c>
      <c r="M14" s="53" t="s">
        <v>1353</v>
      </c>
      <c r="N14" s="53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1292</v>
      </c>
    </row>
    <row r="15" spans="1:16" x14ac:dyDescent="0.55000000000000004">
      <c r="A15" s="45">
        <f t="array" ref="A15">INDEX(停留所!$A:$A,MATCH($B15&amp;$C15&amp;$D15,停留所!$B:$B&amp;停留所!$F:$F&amp;停留所!$E:$E,0))</f>
        <v>1202</v>
      </c>
      <c r="B15" s="45" t="s">
        <v>94</v>
      </c>
      <c r="C15" s="45">
        <f t="array" ref="C15">INDEX(停留所!$F:$F,MATCH($B15&amp;$E15,停留所!B:B&amp;停留所!J:J,0))</f>
        <v>40.608105000000002</v>
      </c>
      <c r="D15" s="45">
        <f t="array" ref="D15">INDEX(停留所!$E:$E,MATCH($B15&amp;$E15,停留所!B:B&amp;停留所!J:J,0))</f>
        <v>141.21882099999999</v>
      </c>
      <c r="E15" s="45" t="s">
        <v>1286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1286</v>
      </c>
      <c r="I15" s="50">
        <f t="array" ref="I15">INDEX(停留所!$A:$A,MATCH($J15&amp;$K15&amp;$L15,停留所!$B:$B&amp;停留所!$F:$F&amp;停留所!$E:$E,0))</f>
        <v>3892</v>
      </c>
      <c r="J15" s="50" t="s">
        <v>359</v>
      </c>
      <c r="K15" s="50">
        <f t="array" ref="K15">INDEX(停留所!$F:$F,MATCH($J15&amp;$M15,停留所!B:B&amp;停留所!G:G,0))</f>
        <v>40.548276000000001</v>
      </c>
      <c r="L15" s="50">
        <f t="array" ref="L15">INDEX(停留所!$E:$E,MATCH($J15&amp;$M15,停留所!B:B&amp;停留所!G:G,0))</f>
        <v>141.196618</v>
      </c>
      <c r="M15" s="50" t="s">
        <v>1352</v>
      </c>
      <c r="N15" s="50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1192</v>
      </c>
      <c r="B16" s="45" t="s">
        <v>93</v>
      </c>
      <c r="C16" s="45">
        <f t="array" ref="C16">INDEX(停留所!$F:$F,MATCH($B16&amp;$E16,停留所!B:B&amp;停留所!J:J,0))</f>
        <v>40.606924999999997</v>
      </c>
      <c r="D16" s="45">
        <f t="array" ref="D16">INDEX(停留所!$E:$E,MATCH($B16&amp;$E16,停留所!B:B&amp;停留所!J:J,0))</f>
        <v>141.21974399999999</v>
      </c>
      <c r="E16" s="45" t="s">
        <v>1286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1286</v>
      </c>
      <c r="I16" s="52">
        <f t="array" ref="I16">INDEX(停留所!$A:$A,MATCH($J16&amp;$K16&amp;$L16,停留所!$B:$B&amp;停留所!$F:$F&amp;停留所!$E:$E,0))</f>
        <v>3892</v>
      </c>
      <c r="J16" s="52" t="s">
        <v>359</v>
      </c>
      <c r="K16" s="52">
        <f t="array" ref="K16">INDEX(停留所!$F:$F,MATCH($J16&amp;$M16,停留所!B:B&amp;停留所!G:G,0))</f>
        <v>40.548276000000001</v>
      </c>
      <c r="L16" s="52">
        <f t="array" ref="L16">INDEX(停留所!$E:$E,MATCH($J16&amp;$M16,停留所!B:B&amp;停留所!G:G,0))</f>
        <v>141.196618</v>
      </c>
      <c r="M16" s="52" t="s">
        <v>1352</v>
      </c>
      <c r="N16" s="52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 x14ac:dyDescent="0.55000000000000004">
      <c r="A17" s="45">
        <f t="array" ref="A17">INDEX(停留所!$A:$A,MATCH($B17&amp;$C17&amp;$D17,停留所!$B:$B&amp;停留所!$F:$F&amp;停留所!$E:$E,0))</f>
        <v>1183</v>
      </c>
      <c r="B17" s="45" t="s">
        <v>92</v>
      </c>
      <c r="C17" s="45">
        <f t="array" ref="C17">INDEX(停留所!$F:$F,MATCH($B17&amp;$E17,停留所!B:B&amp;停留所!G:G,0))</f>
        <v>40.604267</v>
      </c>
      <c r="D17" s="45">
        <f t="array" ref="D17">INDEX(停留所!$E:$E,MATCH($B17&amp;$E17,停留所!B:B&amp;停留所!G:G,0))</f>
        <v>141.221799</v>
      </c>
      <c r="E17" s="45" t="s">
        <v>1337</v>
      </c>
      <c r="F17" s="45" t="str">
        <f t="array" ref="F17">INDEX(停留所!$D:$D,MATCH($B17&amp;$C17&amp;$D17,停留所!$B:$B&amp;停留所!$F:$F&amp;停留所!$E:$E,0))</f>
        <v>3</v>
      </c>
      <c r="G17" s="45" t="str">
        <f>IF(COUNTIFS(停留所!$B:$B,B17,停留所!$F:$F,C17,停留所!$E:$E,D17)&gt;0,"同じデータあり","なし")</f>
        <v>同じデータあり</v>
      </c>
      <c r="I17" s="51">
        <f t="array" ref="I17">INDEX(停留所!$A:$A,MATCH($J17&amp;$K17&amp;$L17,停留所!$B:$B&amp;停留所!$F:$F&amp;停留所!$E:$E,0))</f>
        <v>3901</v>
      </c>
      <c r="J17" s="51" t="s">
        <v>1347</v>
      </c>
      <c r="K17" s="51">
        <f t="array" ref="K17">INDEX(停留所!$F:$F,MATCH($J17&amp;$M17,停留所!B:B&amp;停留所!G:G,0))</f>
        <v>40.536034000000001</v>
      </c>
      <c r="L17" s="51">
        <f t="array" ref="L17">INDEX(停留所!$E:$E,MATCH($J17&amp;$M17,停留所!B:B&amp;停留所!G:G,0))</f>
        <v>141.194489</v>
      </c>
      <c r="M17" s="51" t="s">
        <v>1353</v>
      </c>
      <c r="N17" s="51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1292</v>
      </c>
    </row>
    <row r="18" spans="1:16" x14ac:dyDescent="0.55000000000000004">
      <c r="A18" s="45">
        <f t="array" ref="A18">INDEX(停留所!$A:$A,MATCH($B18&amp;$C18&amp;$D18,停留所!$B:$B&amp;停留所!$F:$F&amp;停留所!$E:$E,0))</f>
        <v>3391</v>
      </c>
      <c r="B18" s="45" t="s">
        <v>308</v>
      </c>
      <c r="C18" s="45">
        <f t="array" ref="C18">INDEX(停留所!$F:$F,MATCH($B18&amp;$E18,停留所!B:B&amp;停留所!G:G,0))</f>
        <v>40.602263999999998</v>
      </c>
      <c r="D18" s="45">
        <f t="array" ref="D18">INDEX(停留所!$E:$E,MATCH($B18&amp;$E18,停留所!B:B&amp;停留所!G:G,0))</f>
        <v>141.22336200000001</v>
      </c>
      <c r="E18" s="45" t="s">
        <v>1337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3882</v>
      </c>
      <c r="J18" s="45" t="s">
        <v>358</v>
      </c>
      <c r="K18" s="45">
        <f t="array" ref="K18">INDEX(停留所!$F:$F,MATCH($J18&amp;$M18,停留所!B:B&amp;停留所!G:G,0))</f>
        <v>40.552897999999999</v>
      </c>
      <c r="L18" s="45">
        <f t="array" ref="L18">INDEX(停留所!$E:$E,MATCH($J18&amp;$M18,停留所!B:B&amp;停留所!G:G,0))</f>
        <v>141.20163700000001</v>
      </c>
      <c r="M18" s="45" t="s">
        <v>1352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 x14ac:dyDescent="0.55000000000000004">
      <c r="A19" s="45">
        <f t="array" ref="A19">INDEX(停留所!$A:$A,MATCH($B19&amp;$C19&amp;$D19,停留所!$B:$B&amp;停留所!$F:$F&amp;停留所!$E:$E,0))</f>
        <v>3401</v>
      </c>
      <c r="B19" s="45" t="s">
        <v>309</v>
      </c>
      <c r="C19" s="45">
        <f t="array" ref="C19">INDEX(停留所!$F:$F,MATCH($B19&amp;$E19,停留所!B:B&amp;停留所!G:G,0))</f>
        <v>40.599240000000002</v>
      </c>
      <c r="D19" s="45">
        <f t="array" ref="D19">INDEX(停留所!$E:$E,MATCH($B19&amp;$E19,停留所!B:B&amp;停留所!G:G,0))</f>
        <v>141.22635399999999</v>
      </c>
      <c r="E19" s="45" t="s">
        <v>1337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3872</v>
      </c>
      <c r="J19" s="45" t="s">
        <v>357</v>
      </c>
      <c r="K19" s="45">
        <f t="array" ref="K19">INDEX(停留所!$F:$F,MATCH($J19&amp;$M19,停留所!B:B&amp;停留所!G:G,0))</f>
        <v>40.556659000000003</v>
      </c>
      <c r="L19" s="45">
        <f t="array" ref="L19">INDEX(停留所!$E:$E,MATCH($J19&amp;$M19,停留所!B:B&amp;停留所!G:G,0))</f>
        <v>141.20501899999999</v>
      </c>
      <c r="M19" s="45" t="s">
        <v>1352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 x14ac:dyDescent="0.55000000000000004">
      <c r="A20" s="45">
        <f t="array" ref="A20">INDEX(停留所!$A:$A,MATCH($B20&amp;$C20&amp;$D20,停留所!$B:$B&amp;停留所!$F:$F&amp;停留所!$E:$E,0))</f>
        <v>3411</v>
      </c>
      <c r="B20" s="45" t="s">
        <v>310</v>
      </c>
      <c r="C20" s="45">
        <f t="array" ref="C20">INDEX(停留所!$F:$F,MATCH($B20&amp;$E20,停留所!B:B&amp;停留所!G:G,0))</f>
        <v>40.596836000000003</v>
      </c>
      <c r="D20" s="45">
        <f t="array" ref="D20">INDEX(停留所!$E:$E,MATCH($B20&amp;$E20,停留所!B:B&amp;停留所!G:G,0))</f>
        <v>141.23068799999999</v>
      </c>
      <c r="E20" s="45" t="s">
        <v>1337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3862</v>
      </c>
      <c r="J20" s="45" t="s">
        <v>356</v>
      </c>
      <c r="K20" s="45">
        <f t="array" ref="K20">INDEX(停留所!$F:$F,MATCH($J20&amp;$M20,停留所!B:B&amp;停留所!G:G,0))</f>
        <v>40.556468000000002</v>
      </c>
      <c r="L20" s="45">
        <f t="array" ref="L20">INDEX(停留所!$E:$E,MATCH($J20&amp;$M20,停留所!B:B&amp;停留所!G:G,0))</f>
        <v>141.215912</v>
      </c>
      <c r="M20" s="45" t="s">
        <v>1352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 x14ac:dyDescent="0.55000000000000004">
      <c r="A21" s="45">
        <f t="array" ref="A21">INDEX(停留所!$A:$A,MATCH($B21&amp;$C21&amp;$D21,停留所!$B:$B&amp;停留所!$F:$F&amp;停留所!$E:$E,0))</f>
        <v>3421</v>
      </c>
      <c r="B21" s="45" t="s">
        <v>311</v>
      </c>
      <c r="C21" s="45">
        <f t="array" ref="C21">INDEX(停留所!$F:$F,MATCH($B21&amp;$E21,停留所!B:B&amp;停留所!G:G,0))</f>
        <v>40.595275999999998</v>
      </c>
      <c r="D21" s="45">
        <f t="array" ref="D21">INDEX(停留所!$E:$E,MATCH($B21&amp;$E21,停留所!B:B&amp;停留所!G:G,0))</f>
        <v>141.23351</v>
      </c>
      <c r="E21" s="45" t="s">
        <v>1337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3852</v>
      </c>
      <c r="J21" s="45" t="s">
        <v>1092</v>
      </c>
      <c r="K21" s="45">
        <f t="array" ref="K21">INDEX(停留所!$F:$F,MATCH($J21&amp;$M21,停留所!B:B&amp;停留所!G:G,0))</f>
        <v>40.550581999999999</v>
      </c>
      <c r="L21" s="45">
        <f t="array" ref="L21">INDEX(停留所!$E:$E,MATCH($J21&amp;$M21,停留所!B:B&amp;停留所!G:G,0))</f>
        <v>141.22707</v>
      </c>
      <c r="M21" s="45" t="s">
        <v>1352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 x14ac:dyDescent="0.55000000000000004">
      <c r="A22" s="45">
        <f t="array" ref="A22">INDEX(停留所!$A:$A,MATCH($B22&amp;$C22&amp;$D22,停留所!$B:$B&amp;停留所!$F:$F&amp;停留所!$E:$E,0))</f>
        <v>3431</v>
      </c>
      <c r="B22" s="45" t="s">
        <v>312</v>
      </c>
      <c r="C22" s="45">
        <f t="array" ref="C22">INDEX(停留所!$F:$F,MATCH($B22&amp;$E22,停留所!B:B&amp;停留所!G:G,0))</f>
        <v>40.594405999999999</v>
      </c>
      <c r="D22" s="45">
        <f t="array" ref="D22">INDEX(停留所!$E:$E,MATCH($B22&amp;$E22,停留所!B:B&amp;停留所!G:G,0))</f>
        <v>141.23514700000001</v>
      </c>
      <c r="E22" s="45" t="s">
        <v>1337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3841</v>
      </c>
      <c r="J22" s="45" t="s">
        <v>355</v>
      </c>
      <c r="K22" s="45">
        <f t="array" ref="K22">INDEX(停留所!$F:$F,MATCH($J22&amp;$M22,停留所!B:B&amp;停留所!G:G,0))</f>
        <v>40.547060999999999</v>
      </c>
      <c r="L22" s="45">
        <f t="array" ref="L22">INDEX(停留所!$E:$E,MATCH($J22&amp;$M22,停留所!B:B&amp;停留所!G:G,0))</f>
        <v>141.22914299999999</v>
      </c>
      <c r="M22" s="45" t="s">
        <v>1353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1292</v>
      </c>
    </row>
    <row r="23" spans="1:16" x14ac:dyDescent="0.55000000000000004">
      <c r="A23" s="45">
        <f t="array" ref="A23">INDEX(停留所!$A:$A,MATCH($B23&amp;$C23&amp;$D23,停留所!$B:$B&amp;停留所!$F:$F&amp;停留所!$E:$E,0))</f>
        <v>3771</v>
      </c>
      <c r="B23" s="45" t="s">
        <v>349</v>
      </c>
      <c r="C23" s="45">
        <f t="array" ref="C23">INDEX(停留所!$F:$F,MATCH($B23&amp;$E23,停留所!B:B&amp;停留所!G:G,0))</f>
        <v>40.590352000000003</v>
      </c>
      <c r="D23" s="45">
        <f t="array" ref="D23">INDEX(停留所!$E:$E,MATCH($B23&amp;$E23,停留所!B:B&amp;停留所!G:G,0))</f>
        <v>141.23791499999999</v>
      </c>
      <c r="E23" s="45" t="s">
        <v>370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3831</v>
      </c>
      <c r="J23" s="45" t="s">
        <v>1346</v>
      </c>
      <c r="K23" s="45">
        <f t="array" ref="K23">INDEX(停留所!$F:$F,MATCH($J23&amp;$M23,停留所!B:B&amp;停留所!G:G,0))</f>
        <v>40.547794000000003</v>
      </c>
      <c r="L23" s="45">
        <f t="array" ref="L23">INDEX(停留所!$E:$E,MATCH($J23&amp;$M23,停留所!B:B&amp;停留所!G:G,0))</f>
        <v>141.234735</v>
      </c>
      <c r="M23" s="45" t="s">
        <v>1353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1292</v>
      </c>
    </row>
    <row r="24" spans="1:16" x14ac:dyDescent="0.55000000000000004">
      <c r="A24" s="45">
        <f t="array" ref="A24">INDEX(停留所!$A:$A,MATCH($B24&amp;$C24&amp;$D24,停留所!$B:$B&amp;停留所!$F:$F&amp;停留所!$E:$E,0))</f>
        <v>3781</v>
      </c>
      <c r="B24" s="45" t="s">
        <v>350</v>
      </c>
      <c r="C24" s="45">
        <f t="array" ref="C24">INDEX(停留所!$F:$F,MATCH($B24&amp;$E24,停留所!B:B&amp;停留所!G:G,0))</f>
        <v>40.583540999999997</v>
      </c>
      <c r="D24" s="45">
        <f t="array" ref="D24">INDEX(停留所!$E:$E,MATCH($B24&amp;$E24,停留所!B:B&amp;停留所!G:G,0))</f>
        <v>141.23755700000001</v>
      </c>
      <c r="E24" s="45" t="s">
        <v>370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3822</v>
      </c>
      <c r="J24" s="45" t="s">
        <v>354</v>
      </c>
      <c r="K24" s="45">
        <f t="array" ref="K24">INDEX(停留所!$F:$F,MATCH($J24&amp;$M24,停留所!B:B&amp;停留所!G:G,0))</f>
        <v>40.549897999999999</v>
      </c>
      <c r="L24" s="45">
        <f t="array" ref="L24">INDEX(停留所!$E:$E,MATCH($J24&amp;$M24,停留所!B:B&amp;停留所!G:G,0))</f>
        <v>141.230884</v>
      </c>
      <c r="M24" s="45" t="s">
        <v>1352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3791</v>
      </c>
      <c r="B25" s="45" t="s">
        <v>351</v>
      </c>
      <c r="C25" s="45">
        <f t="array" ref="C25">INDEX(停留所!$F:$F,MATCH($B25&amp;$E25,停留所!B:B&amp;停留所!G:G,0))</f>
        <v>40.579186999999997</v>
      </c>
      <c r="D25" s="45">
        <f t="array" ref="D25">INDEX(停留所!$E:$E,MATCH($B25&amp;$E25,停留所!B:B&amp;停留所!G:G,0))</f>
        <v>141.239766</v>
      </c>
      <c r="E25" s="45" t="s">
        <v>370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3812</v>
      </c>
      <c r="J25" s="45" t="s">
        <v>353</v>
      </c>
      <c r="K25" s="45">
        <f t="array" ref="K25">INDEX(停留所!$F:$F,MATCH($J25&amp;$M25,停留所!B:B&amp;停留所!G:G,0))</f>
        <v>40.557696</v>
      </c>
      <c r="L25" s="45">
        <f t="array" ref="L25">INDEX(停留所!$E:$E,MATCH($J25&amp;$M25,停留所!B:B&amp;停留所!G:G,0))</f>
        <v>141.23620099999999</v>
      </c>
      <c r="M25" s="45" t="s">
        <v>1352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3801</v>
      </c>
      <c r="B26" s="45" t="s">
        <v>352</v>
      </c>
      <c r="C26" s="45">
        <f t="array" ref="C26">INDEX(停留所!$F:$F,MATCH($B26&amp;$E26,停留所!B:B&amp;停留所!G:G,0))</f>
        <v>40.577984000000001</v>
      </c>
      <c r="D26" s="45">
        <f t="array" ref="D26">INDEX(停留所!$E:$E,MATCH($B26&amp;$E26,停留所!B:B&amp;停留所!G:G,0))</f>
        <v>141.241591</v>
      </c>
      <c r="E26" s="45" t="s">
        <v>370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3802</v>
      </c>
      <c r="J26" s="45" t="s">
        <v>352</v>
      </c>
      <c r="K26" s="45">
        <f t="array" ref="K26">INDEX(停留所!$F:$F,MATCH($J26&amp;$M26,停留所!B:B&amp;停留所!G:G,0))</f>
        <v>40.577984000000001</v>
      </c>
      <c r="L26" s="45">
        <f t="array" ref="L26">INDEX(停留所!$E:$E,MATCH($J26&amp;$M26,停留所!B:B&amp;停留所!G:G,0))</f>
        <v>141.24145200000001</v>
      </c>
      <c r="M26" s="45" t="s">
        <v>1352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45">
        <f t="array" ref="A27">INDEX(停留所!$A:$A,MATCH($B27&amp;$C27&amp;$D27,停留所!$B:$B&amp;停留所!$F:$F&amp;停留所!$E:$E,0))</f>
        <v>3811</v>
      </c>
      <c r="B27" s="45" t="s">
        <v>353</v>
      </c>
      <c r="C27" s="45">
        <f t="array" ref="C27">INDEX(停留所!$F:$F,MATCH($B27&amp;$E27,停留所!B:B&amp;停留所!G:G,0))</f>
        <v>40.557650000000002</v>
      </c>
      <c r="D27" s="45">
        <f t="array" ref="D27">INDEX(停留所!$E:$E,MATCH($B27&amp;$E27,停留所!B:B&amp;停留所!G:G,0))</f>
        <v>141.236255</v>
      </c>
      <c r="E27" s="45" t="s">
        <v>370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3792</v>
      </c>
      <c r="J27" s="45" t="s">
        <v>351</v>
      </c>
      <c r="K27" s="45">
        <f t="array" ref="K27">INDEX(停留所!$F:$F,MATCH($J27&amp;$M27,停留所!B:B&amp;停留所!G:G,0))</f>
        <v>40.579362000000003</v>
      </c>
      <c r="L27" s="45">
        <f t="array" ref="L27">INDEX(停留所!$E:$E,MATCH($J27&amp;$M27,停留所!B:B&amp;停留所!G:G,0))</f>
        <v>141.239349</v>
      </c>
      <c r="M27" s="45" t="s">
        <v>1352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 x14ac:dyDescent="0.55000000000000004">
      <c r="A28" s="45">
        <f t="array" ref="A28">INDEX(停留所!$A:$A,MATCH($B28&amp;$C28&amp;$D28,停留所!$B:$B&amp;停留所!$F:$F&amp;停留所!$E:$E,0))</f>
        <v>3821</v>
      </c>
      <c r="B28" s="45" t="s">
        <v>354</v>
      </c>
      <c r="C28" s="45">
        <f t="array" ref="C28">INDEX(停留所!$F:$F,MATCH($B28&amp;$E28,停留所!B:B&amp;停留所!G:G,0))</f>
        <v>40.549855000000001</v>
      </c>
      <c r="D28" s="45">
        <f t="array" ref="D28">INDEX(停留所!$E:$E,MATCH($B28&amp;$E28,停留所!B:B&amp;停留所!G:G,0))</f>
        <v>141.230966</v>
      </c>
      <c r="E28" s="45" t="s">
        <v>370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3782</v>
      </c>
      <c r="J28" s="45" t="s">
        <v>350</v>
      </c>
      <c r="K28" s="45">
        <f t="array" ref="K28">INDEX(停留所!$F:$F,MATCH($J28&amp;$M28,停留所!B:B&amp;停留所!G:G,0))</f>
        <v>40.579631999999997</v>
      </c>
      <c r="L28" s="45">
        <f t="array" ref="L28">INDEX(停留所!$E:$E,MATCH($J28&amp;$M28,停留所!B:B&amp;停留所!G:G,0))</f>
        <v>141.238992</v>
      </c>
      <c r="M28" s="45" t="s">
        <v>1352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45">
        <f t="array" ref="A29">INDEX(停留所!$A:$A,MATCH($B29&amp;$C29&amp;$D29,停留所!$B:$B&amp;停留所!$F:$F&amp;停留所!$E:$E,0))</f>
        <v>3831</v>
      </c>
      <c r="B29" s="45" t="s">
        <v>1346</v>
      </c>
      <c r="C29" s="45">
        <f t="array" ref="C29">INDEX(停留所!$F:$F,MATCH($B29&amp;$E29,停留所!B:B&amp;停留所!G:G,0))</f>
        <v>40.547794000000003</v>
      </c>
      <c r="D29" s="45">
        <f t="array" ref="D29">INDEX(停留所!$E:$E,MATCH($B29&amp;$E29,停留所!B:B&amp;停留所!G:G,0))</f>
        <v>141.234735</v>
      </c>
      <c r="E29" s="45" t="s">
        <v>370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3772</v>
      </c>
      <c r="J29" s="45" t="s">
        <v>1830</v>
      </c>
      <c r="K29" s="45">
        <f t="array" ref="K29">INDEX(停留所!$F:$F,MATCH($J29&amp;$M29,停留所!B:B&amp;停留所!G:G,0))</f>
        <v>40.590409999999999</v>
      </c>
      <c r="L29" s="45">
        <f t="array" ref="L29">INDEX(停留所!$E:$E,MATCH($J29&amp;$M29,停留所!B:B&amp;停留所!G:G,0))</f>
        <v>141.23779300000001</v>
      </c>
      <c r="M29" s="45" t="s">
        <v>1352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6" x14ac:dyDescent="0.55000000000000004">
      <c r="A30" s="45">
        <f t="array" ref="A30">INDEX(停留所!$A:$A,MATCH($B30&amp;$C30&amp;$D30,停留所!$B:$B&amp;停留所!$F:$F&amp;停留所!$E:$E,0))</f>
        <v>3841</v>
      </c>
      <c r="B30" s="45" t="s">
        <v>355</v>
      </c>
      <c r="C30" s="45">
        <f t="array" ref="C30">INDEX(停留所!$F:$F,MATCH($B30&amp;$E30,停留所!B:B&amp;停留所!G:G,0))</f>
        <v>40.547060999999999</v>
      </c>
      <c r="D30" s="45">
        <f t="array" ref="D30">INDEX(停留所!$E:$E,MATCH($B30&amp;$E30,停留所!B:B&amp;停留所!G:G,0))</f>
        <v>141.22914299999999</v>
      </c>
      <c r="E30" s="45" t="s">
        <v>370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3432</v>
      </c>
      <c r="J30" s="45" t="s">
        <v>312</v>
      </c>
      <c r="K30" s="45">
        <f t="array" ref="K30">INDEX(停留所!$F:$F,MATCH($J30&amp;$M30,停留所!B:B&amp;停留所!G:G,0))</f>
        <v>40.593907000000002</v>
      </c>
      <c r="L30" s="45">
        <f t="array" ref="L30">INDEX(停留所!$E:$E,MATCH($J30&amp;$M30,停留所!B:B&amp;停留所!G:G,0))</f>
        <v>141.23583199999999</v>
      </c>
      <c r="M30" s="45" t="s">
        <v>1338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 x14ac:dyDescent="0.55000000000000004">
      <c r="A31" s="45">
        <f t="array" ref="A31">INDEX(停留所!$A:$A,MATCH($B31&amp;$C31&amp;$D31,停留所!$B:$B&amp;停留所!$F:$F&amp;停留所!$E:$E,0))</f>
        <v>3851</v>
      </c>
      <c r="B31" s="45" t="s">
        <v>1092</v>
      </c>
      <c r="C31" s="45">
        <f t="array" ref="C31">INDEX(停留所!$F:$F,MATCH($B31&amp;$E31,停留所!B:B&amp;停留所!G:G,0))</f>
        <v>40.550552000000003</v>
      </c>
      <c r="D31" s="45">
        <f t="array" ref="D31">INDEX(停留所!$E:$E,MATCH($B31&amp;$E31,停留所!B:B&amp;停留所!G:G,0))</f>
        <v>141.22702100000001</v>
      </c>
      <c r="E31" s="45" t="s">
        <v>370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3422</v>
      </c>
      <c r="J31" s="45" t="s">
        <v>311</v>
      </c>
      <c r="K31" s="45">
        <f t="array" ref="K31">INDEX(停留所!$F:$F,MATCH($J31&amp;$M31,停留所!B:B&amp;停留所!G:G,0))</f>
        <v>40.595540999999997</v>
      </c>
      <c r="L31" s="45">
        <f t="array" ref="L31">INDEX(停留所!$E:$E,MATCH($J31&amp;$M31,停留所!B:B&amp;停留所!G:G,0))</f>
        <v>141.232821</v>
      </c>
      <c r="M31" s="45" t="s">
        <v>1338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 x14ac:dyDescent="0.55000000000000004">
      <c r="A32" s="45">
        <f t="array" ref="A32">INDEX(停留所!$A:$A,MATCH($B32&amp;$C32&amp;$D32,停留所!$B:$B&amp;停留所!$F:$F&amp;停留所!$E:$E,0))</f>
        <v>3861</v>
      </c>
      <c r="B32" s="45" t="s">
        <v>356</v>
      </c>
      <c r="C32" s="45">
        <f t="array" ref="C32">INDEX(停留所!$F:$F,MATCH($B32&amp;$E32,停留所!B:B&amp;停留所!G:G,0))</f>
        <v>40.556542</v>
      </c>
      <c r="D32" s="45">
        <f t="array" ref="D32">INDEX(停留所!$E:$E,MATCH($B32&amp;$E32,停留所!B:B&amp;停留所!G:G,0))</f>
        <v>141.21578</v>
      </c>
      <c r="E32" s="45" t="s">
        <v>370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3412</v>
      </c>
      <c r="J32" s="45" t="s">
        <v>310</v>
      </c>
      <c r="K32" s="45">
        <f t="array" ref="K32">INDEX(停留所!$F:$F,MATCH($J32&amp;$M32,停留所!B:B&amp;停留所!G:G,0))</f>
        <v>40.596888</v>
      </c>
      <c r="L32" s="45">
        <f t="array" ref="L32">INDEX(停留所!$E:$E,MATCH($J32&amp;$M32,停留所!B:B&amp;停留所!G:G,0))</f>
        <v>141.23038700000001</v>
      </c>
      <c r="M32" s="45" t="s">
        <v>1338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3871</v>
      </c>
      <c r="B33" s="45" t="s">
        <v>357</v>
      </c>
      <c r="C33" s="45">
        <f t="array" ref="C33">INDEX(停留所!$F:$F,MATCH($B33&amp;$E33,停留所!B:B&amp;停留所!G:G,0))</f>
        <v>40.556641999999997</v>
      </c>
      <c r="D33" s="45">
        <f t="array" ref="D33">INDEX(停留所!$E:$E,MATCH($B33&amp;$E33,停留所!B:B&amp;停留所!G:G,0))</f>
        <v>141.20514499999999</v>
      </c>
      <c r="E33" s="45" t="s">
        <v>370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3402</v>
      </c>
      <c r="J33" s="45" t="s">
        <v>309</v>
      </c>
      <c r="K33" s="45">
        <f t="array" ref="K33">INDEX(停留所!$F:$F,MATCH($J33&amp;$M33,停留所!B:B&amp;停留所!G:G,0))</f>
        <v>40.599252</v>
      </c>
      <c r="L33" s="45">
        <f t="array" ref="L33">INDEX(停留所!$E:$E,MATCH($J33&amp;$M33,停留所!B:B&amp;停留所!G:G,0))</f>
        <v>141.226101</v>
      </c>
      <c r="M33" s="45" t="s">
        <v>1338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5">
        <f t="array" ref="A34">INDEX(停留所!$A:$A,MATCH($B34&amp;$C34&amp;$D34,停留所!$B:$B&amp;停留所!$F:$F&amp;停留所!$E:$E,0))</f>
        <v>3881</v>
      </c>
      <c r="B34" s="45" t="s">
        <v>358</v>
      </c>
      <c r="C34" s="45">
        <f t="array" ref="C34">INDEX(停留所!$F:$F,MATCH($B34&amp;$E34,停留所!B:B&amp;停留所!G:G,0))</f>
        <v>40.552841000000001</v>
      </c>
      <c r="D34" s="45">
        <f t="array" ref="D34">INDEX(停留所!$E:$E,MATCH($B34&amp;$E34,停留所!B:B&amp;停留所!G:G,0))</f>
        <v>141.20172299999999</v>
      </c>
      <c r="E34" s="45" t="s">
        <v>370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3392</v>
      </c>
      <c r="J34" s="45" t="s">
        <v>308</v>
      </c>
      <c r="K34" s="45">
        <f t="array" ref="K34">INDEX(停留所!$F:$F,MATCH($J34&amp;$M34,停留所!B:B&amp;停留所!G:G,0))</f>
        <v>40.602229999999999</v>
      </c>
      <c r="L34" s="45">
        <f t="array" ref="L34">INDEX(停留所!$E:$E,MATCH($J34&amp;$M34,停留所!B:B&amp;停留所!G:G,0))</f>
        <v>141.223206</v>
      </c>
      <c r="M34" s="45" t="s">
        <v>1338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52">
        <f t="array" ref="A35">INDEX(停留所!$A:$A,MATCH($B35&amp;$C35&amp;$D35,停留所!$B:$B&amp;停留所!$F:$F&amp;停留所!$E:$E,0))</f>
        <v>3891</v>
      </c>
      <c r="B35" s="52" t="s">
        <v>359</v>
      </c>
      <c r="C35" s="52">
        <f t="array" ref="C35">INDEX(停留所!$F:$F,MATCH($B35&amp;$E35,停留所!B:B&amp;停留所!G:G,0))</f>
        <v>40.548271999999997</v>
      </c>
      <c r="D35" s="52">
        <f t="array" ref="D35">INDEX(停留所!$E:$E,MATCH($B35&amp;$E35,停留所!B:B&amp;停留所!G:G,0))</f>
        <v>141.19672800000001</v>
      </c>
      <c r="E35" s="52" t="s">
        <v>370</v>
      </c>
      <c r="F35" s="52" t="str">
        <f t="array" ref="F35">INDEX(停留所!$D:$D,MATCH($B35&amp;$C35&amp;$D35,停留所!$B:$B&amp;停留所!$F:$F&amp;停留所!$E:$E,0))</f>
        <v>1</v>
      </c>
      <c r="G35" s="52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1181</v>
      </c>
      <c r="J35" s="45" t="s">
        <v>92</v>
      </c>
      <c r="K35" s="45">
        <f t="array" ref="K35">INDEX(停留所!$F:$F,MATCH($J35&amp;$M35,停留所!B:B&amp;停留所!M:M,0))</f>
        <v>40.605519000000001</v>
      </c>
      <c r="L35" s="45">
        <f t="array" ref="L35">INDEX(停留所!$E:$E,MATCH($J35&amp;$M35,停留所!B:B&amp;停留所!M:M,0))</f>
        <v>141.22065499999999</v>
      </c>
      <c r="M35" s="45" t="s">
        <v>1295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 x14ac:dyDescent="0.55000000000000004">
      <c r="A36" s="51">
        <f t="array" ref="A36">INDEX(停留所!$A:$A,MATCH($B36&amp;$C36&amp;$D36,停留所!$B:$B&amp;停留所!$F:$F&amp;停留所!$E:$E,0))</f>
        <v>3901</v>
      </c>
      <c r="B36" s="51" t="s">
        <v>1347</v>
      </c>
      <c r="C36" s="51">
        <f t="array" ref="C36">INDEX(停留所!$F:$F,MATCH($B36&amp;$E36,停留所!B:B&amp;停留所!G:G,0))</f>
        <v>40.536034000000001</v>
      </c>
      <c r="D36" s="51">
        <f t="array" ref="D36">INDEX(停留所!$E:$E,MATCH($B36&amp;$E36,停留所!B:B&amp;停留所!G:G,0))</f>
        <v>141.194489</v>
      </c>
      <c r="E36" s="51" t="s">
        <v>370</v>
      </c>
      <c r="F36" s="51" t="str">
        <f t="array" ref="F36">INDEX(停留所!$D:$D,MATCH($B36&amp;$C36&amp;$D36,停留所!$B:$B&amp;停留所!$F:$F&amp;停留所!$E:$E,0))</f>
        <v>1</v>
      </c>
      <c r="G36" s="51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1191</v>
      </c>
      <c r="J36" s="45" t="s">
        <v>93</v>
      </c>
      <c r="K36" s="45">
        <f t="array" ref="K36">INDEX(停留所!$F:$F,MATCH($J36&amp;$M36,停留所!B:B&amp;停留所!M:M,0))</f>
        <v>40.607059999999997</v>
      </c>
      <c r="L36" s="45">
        <f t="array" ref="L36">INDEX(停留所!$E:$E,MATCH($J36&amp;$M36,停留所!B:B&amp;停留所!M:M,0))</f>
        <v>141.219447</v>
      </c>
      <c r="M36" s="45" t="s">
        <v>1295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 x14ac:dyDescent="0.55000000000000004">
      <c r="A37" s="53">
        <f t="array" ref="A37">INDEX(停留所!$A:$A,MATCH($B37&amp;$C37&amp;$D37,停留所!$B:$B&amp;停留所!$F:$F&amp;停留所!$E:$E,0))</f>
        <v>3901</v>
      </c>
      <c r="B37" s="53" t="s">
        <v>1347</v>
      </c>
      <c r="C37" s="53">
        <f t="array" ref="C37">INDEX(停留所!$F:$F,MATCH($B37&amp;$E37,停留所!B:B&amp;停留所!G:G,0))</f>
        <v>40.536034000000001</v>
      </c>
      <c r="D37" s="53">
        <f t="array" ref="D37">INDEX(停留所!$E:$E,MATCH($B37&amp;$E37,停留所!B:B&amp;停留所!G:G,0))</f>
        <v>141.194489</v>
      </c>
      <c r="E37" s="53" t="s">
        <v>370</v>
      </c>
      <c r="F37" s="53" t="str">
        <f t="array" ref="F37">INDEX(停留所!$D:$D,MATCH($B37&amp;$C37&amp;$D37,停留所!$B:$B&amp;停留所!$F:$F&amp;停留所!$E:$E,0))</f>
        <v>1</v>
      </c>
      <c r="G37" s="53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1201</v>
      </c>
      <c r="J37" s="45" t="s">
        <v>94</v>
      </c>
      <c r="K37" s="45">
        <f t="array" ref="K37">INDEX(停留所!$F:$F,MATCH($J37&amp;$M37,停留所!B:B&amp;停留所!M:M,0))</f>
        <v>40.608240000000002</v>
      </c>
      <c r="L37" s="45">
        <f t="array" ref="L37">INDEX(停留所!$E:$E,MATCH($J37&amp;$M37,停留所!B:B&amp;停留所!M:M,0))</f>
        <v>141.21853100000001</v>
      </c>
      <c r="M37" s="45" t="s">
        <v>1295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 x14ac:dyDescent="0.55000000000000004">
      <c r="A38" s="50">
        <f t="array" ref="A38">INDEX(停留所!$A:$A,MATCH($B38&amp;$C38&amp;$D38,停留所!$B:$B&amp;停留所!$F:$F&amp;停留所!$E:$E,0))</f>
        <v>3891</v>
      </c>
      <c r="B38" s="50" t="s">
        <v>359</v>
      </c>
      <c r="C38" s="50">
        <f t="array" ref="C38">INDEX(停留所!$F:$F,MATCH($B38&amp;$E38,停留所!B:B&amp;停留所!G:G,0))</f>
        <v>40.548271999999997</v>
      </c>
      <c r="D38" s="50">
        <f t="array" ref="D38">INDEX(停留所!$E:$E,MATCH($B38&amp;$E38,停留所!B:B&amp;停留所!G:G,0))</f>
        <v>141.19672800000001</v>
      </c>
      <c r="E38" s="50" t="s">
        <v>370</v>
      </c>
      <c r="F38" s="50" t="str">
        <f t="array" ref="F38">INDEX(停留所!$D:$D,MATCH($B38&amp;$C38&amp;$D38,停留所!$B:$B&amp;停留所!$F:$F&amp;停留所!$E:$E,0))</f>
        <v>1</v>
      </c>
      <c r="G38" s="50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72</v>
      </c>
      <c r="J38" s="45" t="s">
        <v>9</v>
      </c>
      <c r="K38" s="45">
        <f t="array" ref="K38">INDEX(停留所!$F:$F,MATCH($J38&amp;$M38,停留所!B:B&amp;停留所!M:M,0))</f>
        <v>40.610937999999997</v>
      </c>
      <c r="L38" s="45">
        <f t="array" ref="L38">INDEX(停留所!$E:$E,MATCH($J38&amp;$M38,停留所!B:B&amp;停留所!M:M,0))</f>
        <v>141.21637000000001</v>
      </c>
      <c r="M38" s="45" t="s">
        <v>1295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A39" s="45">
        <f t="array" ref="A39">INDEX(停留所!$A:$A,MATCH($B39&amp;$C39&amp;$D39,停留所!$B:$B&amp;停留所!$F:$F&amp;停留所!$E:$E,0))</f>
        <v>3911</v>
      </c>
      <c r="B39" s="45" t="s">
        <v>360</v>
      </c>
      <c r="C39" s="45">
        <f t="array" ref="C39">INDEX(停留所!$F:$F,MATCH($B39&amp;$E39,停留所!B:B&amp;停留所!G:G,0))</f>
        <v>40.543154000000001</v>
      </c>
      <c r="D39" s="45">
        <f t="array" ref="D39">INDEX(停留所!$E:$E,MATCH($B39&amp;$E39,停留所!B:B&amp;停留所!G:G,0))</f>
        <v>141.188031</v>
      </c>
      <c r="E39" s="45" t="s">
        <v>370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62</v>
      </c>
      <c r="J39" s="45" t="s">
        <v>8</v>
      </c>
      <c r="K39" s="45">
        <f t="array" ref="K39">INDEX(停留所!$F:$F,MATCH($J39&amp;$M39,停留所!B:B&amp;停留所!M:M,0))</f>
        <v>40.612343000000003</v>
      </c>
      <c r="L39" s="45">
        <f t="array" ref="L39">INDEX(停留所!$E:$E,MATCH($J39&amp;$M39,停留所!B:B&amp;停留所!M:M,0))</f>
        <v>141.215293</v>
      </c>
      <c r="M39" s="45" t="s">
        <v>1295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5" x14ac:dyDescent="0.55000000000000004">
      <c r="A40" s="45">
        <f t="array" ref="A40">INDEX(停留所!$A:$A,MATCH($B40&amp;$C40&amp;$D40,停留所!$B:$B&amp;停留所!$F:$F&amp;停留所!$E:$E,0))</f>
        <v>3921</v>
      </c>
      <c r="B40" s="45" t="s">
        <v>361</v>
      </c>
      <c r="C40" s="45">
        <f t="array" ref="C40">INDEX(停留所!$F:$F,MATCH($B40&amp;$E40,停留所!B:B&amp;停留所!G:G,0))</f>
        <v>40.539661000000002</v>
      </c>
      <c r="D40" s="45">
        <f t="array" ref="D40">INDEX(停留所!$E:$E,MATCH($B40&amp;$E40,停留所!B:B&amp;停留所!G:G,0))</f>
        <v>141.18355299999999</v>
      </c>
      <c r="E40" s="45" t="s">
        <v>370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52</v>
      </c>
      <c r="J40" s="45" t="s">
        <v>7</v>
      </c>
      <c r="K40" s="45">
        <f t="array" ref="K40">INDEX(停留所!$F:$F,MATCH($J40&amp;$M40,停留所!B:B&amp;停留所!M:M,0))</f>
        <v>40.613579999999999</v>
      </c>
      <c r="L40" s="45">
        <f t="array" ref="L40">INDEX(停留所!$E:$E,MATCH($J40&amp;$M40,停留所!B:B&amp;停留所!M:M,0))</f>
        <v>141.21433200000001</v>
      </c>
      <c r="M40" s="45" t="s">
        <v>1295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5" x14ac:dyDescent="0.55000000000000004">
      <c r="A41" s="45">
        <f t="array" ref="A41">INDEX(停留所!$A:$A,MATCH($B41&amp;$C41&amp;$D41,停留所!$B:$B&amp;停留所!$F:$F&amp;停留所!$E:$E,0))</f>
        <v>3931</v>
      </c>
      <c r="B41" s="45" t="s">
        <v>1348</v>
      </c>
      <c r="C41" s="45">
        <f t="array" ref="C41">INDEX(停留所!$F:$F,MATCH($B41&amp;$E41,停留所!B:B&amp;停留所!G:G,0))</f>
        <v>40.535062000000003</v>
      </c>
      <c r="D41" s="45">
        <f t="array" ref="D41">INDEX(停留所!$E:$E,MATCH($B41&amp;$E41,停留所!B:B&amp;停留所!G:G,0))</f>
        <v>141.169591</v>
      </c>
      <c r="E41" s="45" t="s">
        <v>370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61">
        <f t="array" ref="I41">INDEX(停留所!$A:$A,MATCH($J41&amp;$K41&amp;$L41,停留所!$B:$B&amp;停留所!$F:$F&amp;停留所!$E:$E,0))</f>
        <v>1991</v>
      </c>
      <c r="J41" s="61" t="s">
        <v>167</v>
      </c>
      <c r="K41" s="62">
        <v>40.613543999999997</v>
      </c>
      <c r="L41" s="62">
        <v>141.20923199999999</v>
      </c>
      <c r="M41" s="61" t="s">
        <v>1295</v>
      </c>
      <c r="N41" s="61" t="str">
        <f t="array" ref="N41">INDEX(停留所!$D:$D,MATCH($J41&amp;$K41&amp;$L41,停留所!$B:$B&amp;停留所!$F:$F&amp;停留所!$E:$E,0))</f>
        <v>1</v>
      </c>
      <c r="O41" s="61" t="str">
        <f>IF(COUNTIFS(停留所!$B:$B,J41,停留所!$F:$F,K41,停留所!$E:$E,L41)&gt;0,"同じデータあり","なし")</f>
        <v>同じデータあり</v>
      </c>
    </row>
    <row r="42" spans="1:15" x14ac:dyDescent="0.55000000000000004">
      <c r="A42" s="45">
        <f t="array" ref="A42">INDEX(停留所!$A:$A,MATCH($B42&amp;$C42&amp;$D42,停留所!$B:$B&amp;停留所!$F:$F&amp;停留所!$E:$E,0))</f>
        <v>3941</v>
      </c>
      <c r="B42" s="45" t="s">
        <v>362</v>
      </c>
      <c r="C42" s="45">
        <f t="array" ref="C42">INDEX(停留所!$F:$F,MATCH($B42&amp;$E42,停留所!B:B&amp;停留所!G:G,0))</f>
        <v>40.534408999999997</v>
      </c>
      <c r="D42" s="45">
        <f t="array" ref="D42">INDEX(停留所!$E:$E,MATCH($B42&amp;$E42,停留所!B:B&amp;停留所!G:G,0))</f>
        <v>141.16858099999999</v>
      </c>
      <c r="E42" s="45" t="s">
        <v>370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61">
        <f t="array" ref="I42">INDEX(停留所!$A:$A,MATCH($J42&amp;$K42&amp;$L42,停留所!$B:$B&amp;停留所!$F:$F&amp;停留所!$E:$E,0))</f>
        <v>2001</v>
      </c>
      <c r="J42" s="61" t="s">
        <v>168</v>
      </c>
      <c r="K42" s="62">
        <v>40.612831</v>
      </c>
      <c r="L42" s="62">
        <v>141.20756800000001</v>
      </c>
      <c r="M42" s="61" t="s">
        <v>1295</v>
      </c>
      <c r="N42" s="61" t="str">
        <f t="array" ref="N42">INDEX(停留所!$D:$D,MATCH($J42&amp;$K42&amp;$L42,停留所!$B:$B&amp;停留所!$F:$F&amp;停留所!$E:$E,0))</f>
        <v>1</v>
      </c>
      <c r="O42" s="61" t="str">
        <f>IF(COUNTIFS(停留所!$B:$B,J42,停留所!$F:$F,K42,停留所!$E:$E,L42)&gt;0,"同じデータあり","なし")</f>
        <v>同じデータあり</v>
      </c>
    </row>
    <row r="43" spans="1:15" x14ac:dyDescent="0.55000000000000004">
      <c r="A43" s="45">
        <f t="array" ref="A43">INDEX(停留所!$A:$A,MATCH($B43&amp;$C43&amp;$D43,停留所!$B:$B&amp;停留所!$F:$F&amp;停留所!$E:$E,0))</f>
        <v>3951</v>
      </c>
      <c r="B43" s="45" t="s">
        <v>363</v>
      </c>
      <c r="C43" s="45">
        <f t="array" ref="C43">INDEX(停留所!$F:$F,MATCH($B43&amp;$E43,停留所!B:B&amp;停留所!G:G,0))</f>
        <v>40.526966000000002</v>
      </c>
      <c r="D43" s="45">
        <f t="array" ref="D43">INDEX(停留所!$E:$E,MATCH($B43&amp;$E43,停留所!B:B&amp;停留所!G:G,0))</f>
        <v>141.15864099999999</v>
      </c>
      <c r="E43" s="45" t="s">
        <v>370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2011</v>
      </c>
      <c r="J43" s="45" t="s">
        <v>169</v>
      </c>
      <c r="K43" s="45">
        <f t="array" ref="K43">INDEX(停留所!$F:$F,MATCH($J43&amp;$M43,停留所!B:B&amp;停留所!M:M,0))</f>
        <v>40.611758999999999</v>
      </c>
      <c r="L43" s="45">
        <f t="array" ref="L43">INDEX(停留所!$E:$E,MATCH($J43&amp;$M43,停留所!B:B&amp;停留所!M:M,0))</f>
        <v>141.20442800000001</v>
      </c>
      <c r="M43" s="45" t="s">
        <v>1295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 x14ac:dyDescent="0.55000000000000004">
      <c r="A44" s="45">
        <f t="array" ref="A44">INDEX(停留所!$A:$A,MATCH($B44&amp;$C44&amp;$D44,停留所!$B:$B&amp;停留所!$F:$F&amp;停留所!$E:$E,0))</f>
        <v>3961</v>
      </c>
      <c r="B44" s="45" t="s">
        <v>364</v>
      </c>
      <c r="C44" s="45">
        <f t="array" ref="C44">INDEX(停留所!$F:$F,MATCH($B44&amp;$E44,停留所!B:B&amp;停留所!G:G,0))</f>
        <v>40.522427999999998</v>
      </c>
      <c r="D44" s="45">
        <f t="array" ref="D44">INDEX(停留所!$E:$E,MATCH($B44&amp;$E44,停留所!B:B&amp;停留所!G:G,0))</f>
        <v>141.14798300000001</v>
      </c>
      <c r="E44" s="45" t="s">
        <v>370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61">
        <f t="array" ref="I44">INDEX(停留所!$A:$A,MATCH($J44&amp;$K44&amp;$L44,停留所!$B:$B&amp;停留所!$F:$F&amp;停留所!$E:$E,0))</f>
        <v>2002</v>
      </c>
      <c r="J44" s="61" t="s">
        <v>168</v>
      </c>
      <c r="K44" s="62">
        <v>40.612893999999997</v>
      </c>
      <c r="L44" s="62">
        <v>141.20745500000001</v>
      </c>
      <c r="M44" s="61" t="s">
        <v>1295</v>
      </c>
      <c r="N44" s="61" t="str">
        <f t="array" ref="N44">INDEX(停留所!$D:$D,MATCH($J44&amp;$K44&amp;$L44,停留所!$B:$B&amp;停留所!$F:$F&amp;停留所!$E:$E,0))</f>
        <v>2</v>
      </c>
      <c r="O44" s="61" t="str">
        <f>IF(COUNTIFS(停留所!$B:$B,J44,停留所!$F:$F,K44,停留所!$E:$E,L44)&gt;0,"同じデータあり","なし")</f>
        <v>同じデータあり</v>
      </c>
    </row>
    <row r="45" spans="1:15" x14ac:dyDescent="0.55000000000000004">
      <c r="A45" s="45">
        <f t="array" ref="A45">INDEX(停留所!$A:$A,MATCH($B45&amp;$C45&amp;$D45,停留所!$B:$B&amp;停留所!$F:$F&amp;停留所!$E:$E,0))</f>
        <v>3971</v>
      </c>
      <c r="B45" s="45" t="s">
        <v>365</v>
      </c>
      <c r="C45" s="45">
        <f t="array" ref="C45">INDEX(停留所!$F:$F,MATCH($B45&amp;$E45,停留所!B:B&amp;停留所!G:G,0))</f>
        <v>40.516368999999997</v>
      </c>
      <c r="D45" s="45">
        <f t="array" ref="D45">INDEX(停留所!$E:$E,MATCH($B45&amp;$E45,停留所!B:B&amp;停留所!G:G,0))</f>
        <v>141.14559700000001</v>
      </c>
      <c r="E45" s="45" t="s">
        <v>370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61">
        <f t="array" ref="I45">INDEX(停留所!$A:$A,MATCH($J45&amp;$K45&amp;$L45,停留所!$B:$B&amp;停留所!$F:$F&amp;停留所!$E:$E,0))</f>
        <v>1992</v>
      </c>
      <c r="J45" s="61" t="s">
        <v>167</v>
      </c>
      <c r="K45" s="62">
        <v>40.613737</v>
      </c>
      <c r="L45" s="62">
        <v>141.20925199999999</v>
      </c>
      <c r="M45" s="61" t="s">
        <v>1295</v>
      </c>
      <c r="N45" s="61" t="str">
        <f t="array" ref="N45">INDEX(停留所!$D:$D,MATCH($J45&amp;$K45&amp;$L45,停留所!$B:$B&amp;停留所!$F:$F&amp;停留所!$E:$E,0))</f>
        <v>2</v>
      </c>
      <c r="O45" s="61" t="str">
        <f>IF(COUNTIFS(停留所!$B:$B,J45,停留所!$F:$F,K45,停留所!$E:$E,L45)&gt;0,"同じデータあり","なし")</f>
        <v>同じデータあり</v>
      </c>
    </row>
    <row r="46" spans="1:15" x14ac:dyDescent="0.55000000000000004">
      <c r="A46" s="45">
        <f t="array" ref="A46">INDEX(停留所!$A:$A,MATCH($B46&amp;$C46&amp;$D46,停留所!$B:$B&amp;停留所!$F:$F&amp;停留所!$E:$E,0))</f>
        <v>3981</v>
      </c>
      <c r="B46" s="45" t="s">
        <v>366</v>
      </c>
      <c r="C46" s="45">
        <f t="array" ref="C46">INDEX(停留所!$F:$F,MATCH($B46&amp;$E46,停留所!B:B&amp;停留所!G:G,0))</f>
        <v>40.515008999999999</v>
      </c>
      <c r="D46" s="45">
        <f t="array" ref="D46">INDEX(停留所!$E:$E,MATCH($B46&amp;$E46,停留所!B:B&amp;停留所!G:G,0))</f>
        <v>141.13899699999999</v>
      </c>
      <c r="E46" s="45" t="s">
        <v>370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42</v>
      </c>
      <c r="J46" s="45" t="s">
        <v>6</v>
      </c>
      <c r="K46" s="45">
        <f t="array" ref="K46">INDEX(停留所!$F:$F,MATCH($J46&amp;$M46,停留所!B:B&amp;停留所!M:M,0))</f>
        <v>40.615659000000001</v>
      </c>
      <c r="L46" s="45">
        <f t="array" ref="L46">INDEX(停留所!$E:$E,MATCH($J46&amp;$M46,停留所!B:B&amp;停留所!M:M,0))</f>
        <v>141.212716</v>
      </c>
      <c r="M46" s="45" t="s">
        <v>1295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5" x14ac:dyDescent="0.55000000000000004">
      <c r="A47" s="45">
        <f t="array" ref="A47">INDEX(停留所!$A:$A,MATCH($B47&amp;$C47&amp;$D47,停留所!$B:$B&amp;停留所!$F:$F&amp;停留所!$E:$E,0))</f>
        <v>3991</v>
      </c>
      <c r="B47" s="45" t="s">
        <v>1349</v>
      </c>
      <c r="C47" s="45">
        <f t="array" ref="C47">INDEX(停留所!$F:$F,MATCH($B47&amp;$E47,停留所!B:B&amp;停留所!G:G,0))</f>
        <v>40.511054999999999</v>
      </c>
      <c r="D47" s="45">
        <f t="array" ref="D47">INDEX(停留所!$E:$E,MATCH($B47&amp;$E47,停留所!B:B&amp;停留所!G:G,0))</f>
        <v>141.130235</v>
      </c>
      <c r="E47" s="45" t="s">
        <v>370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32</v>
      </c>
      <c r="J47" s="45" t="s">
        <v>5</v>
      </c>
      <c r="K47" s="45">
        <f t="array" ref="K47">INDEX(停留所!$F:$F,MATCH($J47&amp;$M47,停留所!B:B&amp;停留所!M:M,0))</f>
        <v>40.616931000000001</v>
      </c>
      <c r="L47" s="45">
        <f t="array" ref="L47">INDEX(停留所!$E:$E,MATCH($J47&amp;$M47,停留所!B:B&amp;停留所!M:M,0))</f>
        <v>141.211703</v>
      </c>
      <c r="M47" s="45" t="s">
        <v>1295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5" x14ac:dyDescent="0.55000000000000004">
      <c r="A48" s="45">
        <f t="array" ref="A48">INDEX(停留所!$A:$A,MATCH($B48&amp;$C48&amp;$D48,停留所!$B:$B&amp;停留所!$F:$F&amp;停留所!$E:$E,0))</f>
        <v>4001</v>
      </c>
      <c r="B48" s="45" t="s">
        <v>367</v>
      </c>
      <c r="C48" s="45">
        <f t="array" ref="C48">INDEX(停留所!$F:$F,MATCH($B48&amp;$E48,停留所!B:B&amp;停留所!G:G,0))</f>
        <v>40.507942999999997</v>
      </c>
      <c r="D48" s="45">
        <f t="array" ref="D48">INDEX(停留所!$E:$E,MATCH($B48&amp;$E48,停留所!B:B&amp;停留所!G:G,0))</f>
        <v>141.13843</v>
      </c>
      <c r="E48" s="45" t="s">
        <v>370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22</v>
      </c>
      <c r="J48" s="45" t="s">
        <v>3</v>
      </c>
      <c r="K48" s="45">
        <f t="array" ref="K48">INDEX(停留所!$F:$F,MATCH($J48&amp;$M48,停留所!B:B&amp;停留所!M:M,0))</f>
        <v>40.619145000000003</v>
      </c>
      <c r="L48" s="45">
        <f t="array" ref="L48">INDEX(停留所!$E:$E,MATCH($J48&amp;$M48,停留所!B:B&amp;停留所!M:M,0))</f>
        <v>141.20997499999999</v>
      </c>
      <c r="M48" s="45" t="s">
        <v>1295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 x14ac:dyDescent="0.55000000000000004">
      <c r="A49" s="45">
        <f t="array" ref="A49">INDEX(停留所!$A:$A,MATCH($B49&amp;$C49&amp;$D49,停留所!$B:$B&amp;停留所!$F:$F&amp;停留所!$E:$E,0))</f>
        <v>4011</v>
      </c>
      <c r="B49" s="45" t="s">
        <v>368</v>
      </c>
      <c r="C49" s="45">
        <f t="array" ref="C49">INDEX(停留所!$F:$F,MATCH($B49&amp;$E49,停留所!B:B&amp;停留所!G:G,0))</f>
        <v>40.506345000000003</v>
      </c>
      <c r="D49" s="45">
        <f t="array" ref="D49">INDEX(停留所!$E:$E,MATCH($B49&amp;$E49,停留所!B:B&amp;停留所!G:G,0))</f>
        <v>141.14796000000001</v>
      </c>
      <c r="E49" s="45" t="s">
        <v>370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61">
        <f t="array" ref="I49">INDEX(停留所!$A:$A,MATCH($J49&amp;$K49&amp;$L49,停留所!$B:$B&amp;停留所!$F:$F&amp;停留所!$E:$E,0))</f>
        <v>11</v>
      </c>
      <c r="J49" s="61" t="s">
        <v>1270</v>
      </c>
      <c r="K49" s="62">
        <v>40.622204000000004</v>
      </c>
      <c r="L49" s="62">
        <v>141.21071900000001</v>
      </c>
      <c r="M49" s="61" t="s">
        <v>1295</v>
      </c>
      <c r="N49" s="61" t="str">
        <f t="array" ref="N49">INDEX(停留所!$D:$D,MATCH($J49&amp;$K49&amp;$L49,停留所!$B:$B&amp;停留所!$F:$F&amp;停留所!$E:$E,0))</f>
        <v>1</v>
      </c>
      <c r="O49" s="61" t="str">
        <f>IF(COUNTIFS(停留所!$B:$B,J49,停留所!$F:$F,K49,停留所!$E:$E,L49)&gt;0,"同じデータあり","なし")</f>
        <v>同じデータあり</v>
      </c>
    </row>
    <row r="50" spans="1:15" x14ac:dyDescent="0.55000000000000004">
      <c r="A50" s="45">
        <f t="array" ref="A50">INDEX(停留所!$A:$A,MATCH($B50&amp;$C50&amp;$D50,停留所!$B:$B&amp;停留所!$F:$F&amp;停留所!$E:$E,0))</f>
        <v>4021</v>
      </c>
      <c r="B50" s="45" t="s">
        <v>369</v>
      </c>
      <c r="C50" s="45">
        <f t="array" ref="C50">INDEX(停留所!$F:$F,MATCH($B50&amp;$E50,停留所!B:B&amp;停留所!G:G,0))</f>
        <v>40.503684</v>
      </c>
      <c r="D50" s="45">
        <f t="array" ref="D50">INDEX(停留所!$E:$E,MATCH($B50&amp;$E50,停留所!B:B&amp;停留所!G:G,0))</f>
        <v>141.14848599999999</v>
      </c>
      <c r="E50" s="45" t="s">
        <v>370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</row>
  </sheetData>
  <phoneticPr fontId="3"/>
  <conditionalFormatting sqref="C1:D2">
    <cfRule type="duplicateValues" dxfId="83" priority="7"/>
  </conditionalFormatting>
  <conditionalFormatting sqref="C3:D34">
    <cfRule type="duplicateValues" dxfId="82" priority="6"/>
  </conditionalFormatting>
  <conditionalFormatting sqref="K2:L2">
    <cfRule type="duplicateValues" dxfId="81" priority="5"/>
  </conditionalFormatting>
  <conditionalFormatting sqref="K30:L49">
    <cfRule type="duplicateValues" dxfId="80" priority="4"/>
  </conditionalFormatting>
  <conditionalFormatting sqref="K1:L1">
    <cfRule type="duplicateValues" dxfId="79" priority="3"/>
  </conditionalFormatting>
  <conditionalFormatting sqref="C1:C1048576 K1:K1048576">
    <cfRule type="duplicateValues" dxfId="78" priority="2"/>
  </conditionalFormatting>
  <conditionalFormatting sqref="D1:D1048576 L1:L1048576">
    <cfRule type="duplicateValues" dxfId="77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9EFF7E-ACA2-4D98-9958-72F085BB9B18}">
          <x14:formula1>
            <xm:f>使用路線!$A$2:$A$100</xm:f>
          </x14:formula1>
          <xm:sqref>E3:E50 M3:M49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736F-1B56-4936-86EF-04864E739801}">
  <sheetPr codeName="Sheet15"/>
  <dimension ref="A1:P21"/>
  <sheetViews>
    <sheetView zoomScale="60" zoomScaleNormal="60" workbookViewId="0">
      <pane ySplit="1" topLeftCell="A2" activePane="bottomLeft" state="frozen"/>
      <selection pane="bottomLeft" activeCell="M5" sqref="M5"/>
    </sheetView>
    <sheetView workbookViewId="1"/>
  </sheetViews>
  <sheetFormatPr defaultRowHeight="18" x14ac:dyDescent="0.55000000000000004"/>
  <cols>
    <col min="1" max="1" width="8.6640625" style="45"/>
    <col min="2" max="2" width="21.6640625" style="45" customWidth="1"/>
    <col min="3" max="4" width="10.1640625" style="45" customWidth="1"/>
    <col min="5" max="5" width="14.25" style="45" customWidth="1"/>
    <col min="6" max="6" width="3.9140625" style="45" customWidth="1"/>
    <col min="7" max="7" width="8.6640625" style="45"/>
    <col min="8" max="8" width="21.6640625" style="93" customWidth="1"/>
    <col min="9" max="9" width="8.6640625" style="45"/>
    <col min="10" max="10" width="21.6640625" style="45" customWidth="1"/>
    <col min="11" max="12" width="10.1640625" style="45" customWidth="1"/>
    <col min="13" max="13" width="14.25" style="45" customWidth="1"/>
    <col min="14" max="14" width="3.9140625" style="45" customWidth="1"/>
    <col min="15" max="15" width="8.6640625" style="45"/>
    <col min="16" max="16" width="21.66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H2" s="92"/>
      <c r="I2" s="59" t="s">
        <v>1265</v>
      </c>
    </row>
    <row r="3" spans="1:16" x14ac:dyDescent="0.55000000000000004">
      <c r="A3" s="45">
        <f t="array" ref="A3">INDEX(停留所!$A:$A,MATCH($B3&amp;$C3&amp;$D3,停留所!$B:$B&amp;停留所!$F:$F&amp;停留所!$E:$E,0))</f>
        <v>11</v>
      </c>
      <c r="B3" s="45" t="s">
        <v>1240</v>
      </c>
      <c r="C3" s="45">
        <f t="array" ref="C3">INDEX(停留所!$F:$F,MATCH($B3&amp;$E3,停留所!B:B&amp;停留所!J:J,0))</f>
        <v>40.622204000000004</v>
      </c>
      <c r="D3" s="45">
        <f t="array" ref="D3">INDEX(停留所!$E:$E,MATCH($B3&amp;$E3,停留所!B:B&amp;停留所!J:J,0))</f>
        <v>141.21071900000001</v>
      </c>
      <c r="E3" s="45" t="s">
        <v>4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3511</v>
      </c>
      <c r="J3" s="45" t="s">
        <v>1370</v>
      </c>
      <c r="K3" s="45">
        <f t="array" ref="K3">INDEX(停留所!$F:$F,MATCH($J3&amp;$M3,停留所!B:B&amp;停留所!G:G,0))</f>
        <v>40.60436</v>
      </c>
      <c r="L3" s="45">
        <f t="array" ref="L3">INDEX(停留所!$E:$E,MATCH($J3&amp;$M3,停留所!B:B&amp;停留所!G:G,0))</f>
        <v>141.25785300000001</v>
      </c>
      <c r="M3" s="45" t="s">
        <v>1333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 x14ac:dyDescent="0.55000000000000004">
      <c r="A4" s="45">
        <f t="array" ref="A4">INDEX(停留所!$A:$A,MATCH($B4&amp;$C4&amp;$D4,停留所!$B:$B&amp;停留所!$F:$F&amp;停留所!$E:$E,0))</f>
        <v>21</v>
      </c>
      <c r="B4" s="45" t="s">
        <v>1354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4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132</v>
      </c>
      <c r="J4" s="45" t="s">
        <v>1369</v>
      </c>
      <c r="K4" s="45">
        <f t="array" ref="K4">INDEX(停留所!$F:$F,MATCH($J4&amp;$M4,停留所!B:B&amp;停留所!G:G,0))</f>
        <v>40.612448000000001</v>
      </c>
      <c r="L4" s="45">
        <f t="array" ref="L4">INDEX(停留所!$E:$E,MATCH($J4&amp;$M4,停留所!B:B&amp;停留所!G:G,0))</f>
        <v>141.25965600000001</v>
      </c>
      <c r="M4" s="45" t="s">
        <v>1382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31</v>
      </c>
      <c r="B5" s="45" t="s">
        <v>1355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4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122</v>
      </c>
      <c r="J5" s="45" t="s">
        <v>1368</v>
      </c>
      <c r="K5" s="45">
        <f t="array" ref="K5">INDEX(停留所!$F:$F,MATCH($J5&amp;$M5,停留所!B:B&amp;停留所!M:M,0))</f>
        <v>40.613754</v>
      </c>
      <c r="L5" s="45">
        <f t="array" ref="L5">INDEX(停留所!$E:$E,MATCH($J5&amp;$M5,停留所!B:B&amp;停留所!M:M,0))</f>
        <v>141.24857800000001</v>
      </c>
      <c r="M5" s="45" t="s">
        <v>1295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41</v>
      </c>
      <c r="B6" s="45" t="s">
        <v>1356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4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112</v>
      </c>
      <c r="J6" s="45" t="s">
        <v>1241</v>
      </c>
      <c r="K6" s="45">
        <f t="array" ref="K6">INDEX(停留所!$F:$F,MATCH($J6&amp;$M6,停留所!B:B&amp;停留所!M:M,0))</f>
        <v>40.613858</v>
      </c>
      <c r="L6" s="45">
        <f t="array" ref="L6">INDEX(停留所!$E:$E,MATCH($J6&amp;$M6,停留所!B:B&amp;停留所!M:M,0))</f>
        <v>141.24219500000001</v>
      </c>
      <c r="M6" s="45" t="s">
        <v>1295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51</v>
      </c>
      <c r="B7" s="45" t="s">
        <v>1357</v>
      </c>
      <c r="C7" s="45">
        <f t="array" ref="C7">INDEX(停留所!$F:$F,MATCH($B7&amp;$E7,停留所!B:B&amp;停留所!J:J,0))</f>
        <v>40.613311000000003</v>
      </c>
      <c r="D7" s="45">
        <f t="array" ref="D7">INDEX(停留所!$E:$E,MATCH($B7&amp;$E7,停留所!B:B&amp;停留所!J:J,0))</f>
        <v>141.21475599999999</v>
      </c>
      <c r="E7" s="45" t="s">
        <v>4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102</v>
      </c>
      <c r="J7" s="45" t="s">
        <v>1367</v>
      </c>
      <c r="K7" s="45">
        <f t="array" ref="K7">INDEX(停留所!$F:$F,MATCH($J7&amp;$M7,停留所!B:B&amp;停留所!M:M,0))</f>
        <v>40.613926999999997</v>
      </c>
      <c r="L7" s="45">
        <f t="array" ref="L7">INDEX(停留所!$E:$E,MATCH($J7&amp;$M7,停留所!B:B&amp;停留所!M:M,0))</f>
        <v>141.23820799999999</v>
      </c>
      <c r="M7" s="45" t="s">
        <v>1295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61</v>
      </c>
      <c r="B8" s="45" t="s">
        <v>1358</v>
      </c>
      <c r="C8" s="45">
        <f t="array" ref="C8">INDEX(停留所!$F:$F,MATCH($B8&amp;$E8,停留所!B:B&amp;停留所!J:J,0))</f>
        <v>40.612495000000003</v>
      </c>
      <c r="D8" s="45">
        <f t="array" ref="D8">INDEX(停留所!$E:$E,MATCH($B8&amp;$E8,停留所!B:B&amp;停留所!J:J,0))</f>
        <v>141.21539899999999</v>
      </c>
      <c r="E8" s="45" t="s">
        <v>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92</v>
      </c>
      <c r="J8" s="45" t="s">
        <v>1366</v>
      </c>
      <c r="K8" s="45">
        <f t="array" ref="K8">INDEX(停留所!$F:$F,MATCH($J8&amp;$M8,停留所!B:B&amp;停留所!M:M,0))</f>
        <v>40.614041</v>
      </c>
      <c r="L8" s="45">
        <f t="array" ref="L8">INDEX(停留所!$E:$E,MATCH($J8&amp;$M8,停留所!B:B&amp;停留所!M:M,0))</f>
        <v>141.231258</v>
      </c>
      <c r="M8" s="45" t="s">
        <v>1295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71</v>
      </c>
      <c r="B9" s="45" t="s">
        <v>1359</v>
      </c>
      <c r="C9" s="45">
        <f t="array" ref="C9">INDEX(停留所!$F:$F,MATCH($B9&amp;$E9,停留所!B:B&amp;停留所!J:J,0))</f>
        <v>40.610562999999999</v>
      </c>
      <c r="D9" s="45">
        <f t="array" ref="D9">INDEX(停留所!$E:$E,MATCH($B9&amp;$E9,停留所!B:B&amp;停留所!J:J,0))</f>
        <v>141.21688800000001</v>
      </c>
      <c r="E9" s="45" t="s">
        <v>4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2042</v>
      </c>
      <c r="J9" s="45" t="s">
        <v>1365</v>
      </c>
      <c r="K9" s="45">
        <f t="array" ref="K9">INDEX(停留所!$F:$F,MATCH($J9&amp;$M9,停留所!B:B&amp;停留所!M:M,0))</f>
        <v>40.609501999999999</v>
      </c>
      <c r="L9" s="45">
        <f t="array" ref="L9">INDEX(停留所!$E:$E,MATCH($J9&amp;$M9,停留所!B:B&amp;停留所!M:M,0))</f>
        <v>141.23197300000001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1202</v>
      </c>
      <c r="B10" s="45" t="s">
        <v>1360</v>
      </c>
      <c r="C10" s="45">
        <f t="array" ref="C10">INDEX(停留所!$F:$F,MATCH($B10&amp;$E10,停留所!B:B&amp;停留所!J:J,0))</f>
        <v>40.608105000000002</v>
      </c>
      <c r="D10" s="45">
        <f t="array" ref="D10">INDEX(停留所!$E:$E,MATCH($B10&amp;$E10,停留所!B:B&amp;停留所!J:J,0))</f>
        <v>141.21882099999999</v>
      </c>
      <c r="E10" s="45" t="s">
        <v>4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2032</v>
      </c>
      <c r="J10" s="45" t="s">
        <v>1364</v>
      </c>
      <c r="K10" s="45">
        <f t="array" ref="K10">INDEX(停留所!$F:$F,MATCH($J10&amp;$M10,停留所!B:B&amp;停留所!M:M,0))</f>
        <v>40.608094999999999</v>
      </c>
      <c r="L10" s="45">
        <f t="array" ref="L10">INDEX(停留所!$E:$E,MATCH($J10&amp;$M10,停留所!B:B&amp;停留所!M:M,0))</f>
        <v>141.22883200000001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1192</v>
      </c>
      <c r="B11" s="45" t="s">
        <v>1361</v>
      </c>
      <c r="C11" s="45">
        <f t="array" ref="C11">INDEX(停留所!$F:$F,MATCH($B11&amp;$E11,停留所!B:B&amp;停留所!J:J,0))</f>
        <v>40.606924999999997</v>
      </c>
      <c r="D11" s="45">
        <f t="array" ref="D11">INDEX(停留所!$E:$E,MATCH($B11&amp;$E11,停留所!B:B&amp;停留所!J:J,0))</f>
        <v>141.21974399999999</v>
      </c>
      <c r="E11" s="45" t="s">
        <v>4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2022</v>
      </c>
      <c r="J11" s="45" t="s">
        <v>1363</v>
      </c>
      <c r="K11" s="45">
        <f t="array" ref="K11">INDEX(停留所!$F:$F,MATCH($J11&amp;$M11,停留所!B:B&amp;停留所!M:M,0))</f>
        <v>40.606321000000001</v>
      </c>
      <c r="L11" s="45">
        <f t="array" ref="L11">INDEX(停留所!$E:$E,MATCH($J11&amp;$M11,停留所!B:B&amp;停留所!M:M,0))</f>
        <v>141.22488999999999</v>
      </c>
      <c r="M11" s="45" t="s">
        <v>1295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1182</v>
      </c>
      <c r="B12" s="45" t="s">
        <v>1362</v>
      </c>
      <c r="C12" s="45">
        <f t="array" ref="C12">INDEX(停留所!$F:$F,MATCH($B12&amp;$E12,停留所!B:B&amp;停留所!J:J,0))</f>
        <v>40.604266000000003</v>
      </c>
      <c r="D12" s="45">
        <f t="array" ref="D12">INDEX(停留所!$E:$E,MATCH($B12&amp;$E12,停留所!B:B&amp;停留所!J:J,0))</f>
        <v>141.221777</v>
      </c>
      <c r="E12" s="45" t="s">
        <v>4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1181</v>
      </c>
      <c r="J12" s="45" t="s">
        <v>1362</v>
      </c>
      <c r="K12" s="45">
        <f t="array" ref="K12">INDEX(停留所!$F:$F,MATCH($J12&amp;$M12,停留所!B:B&amp;停留所!M:M,0))</f>
        <v>40.605519000000001</v>
      </c>
      <c r="L12" s="45">
        <f t="array" ref="L12">INDEX(停留所!$E:$E,MATCH($J12&amp;$M12,停留所!B:B&amp;停留所!M:M,0))</f>
        <v>141.22065499999999</v>
      </c>
      <c r="M12" s="45" t="s">
        <v>1295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2021</v>
      </c>
      <c r="B13" s="45" t="s">
        <v>1363</v>
      </c>
      <c r="C13" s="45">
        <f t="array" ref="C13">INDEX(停留所!$F:$F,MATCH($B13&amp;$E13,停留所!B:B&amp;停留所!J:J,0))</f>
        <v>40.606352999999999</v>
      </c>
      <c r="D13" s="45">
        <f t="array" ref="D13">INDEX(停留所!$E:$E,MATCH($B13&amp;$E13,停留所!B:B&amp;停留所!J:J,0))</f>
        <v>141.224816</v>
      </c>
      <c r="E13" s="45" t="s">
        <v>4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1191</v>
      </c>
      <c r="J13" s="45" t="s">
        <v>1361</v>
      </c>
      <c r="K13" s="45">
        <f t="array" ref="K13">INDEX(停留所!$F:$F,MATCH($J13&amp;$M13,停留所!B:B&amp;停留所!M:M,0))</f>
        <v>40.607059999999997</v>
      </c>
      <c r="L13" s="45">
        <f t="array" ref="L13">INDEX(停留所!$E:$E,MATCH($J13&amp;$M13,停留所!B:B&amp;停留所!M:M,0))</f>
        <v>141.219447</v>
      </c>
      <c r="M13" s="45" t="s">
        <v>1295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2031</v>
      </c>
      <c r="B14" s="45" t="s">
        <v>1364</v>
      </c>
      <c r="C14" s="45">
        <f t="array" ref="C14">INDEX(停留所!$F:$F,MATCH($B14&amp;$E14,停留所!B:B&amp;停留所!J:J,0))</f>
        <v>40.608167000000002</v>
      </c>
      <c r="D14" s="45">
        <f t="array" ref="D14">INDEX(停留所!$E:$E,MATCH($B14&amp;$E14,停留所!B:B&amp;停留所!J:J,0))</f>
        <v>141.22879900000001</v>
      </c>
      <c r="E14" s="45" t="s">
        <v>4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1201</v>
      </c>
      <c r="J14" s="45" t="s">
        <v>1360</v>
      </c>
      <c r="K14" s="45">
        <f t="array" ref="K14">INDEX(停留所!$F:$F,MATCH($J14&amp;$M14,停留所!B:B&amp;停留所!M:M,0))</f>
        <v>40.608240000000002</v>
      </c>
      <c r="L14" s="45">
        <f t="array" ref="L14">INDEX(停留所!$E:$E,MATCH($J14&amp;$M14,停留所!B:B&amp;停留所!M:M,0))</f>
        <v>141.21853100000001</v>
      </c>
      <c r="M14" s="45" t="s">
        <v>1295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2041</v>
      </c>
      <c r="B15" s="45" t="s">
        <v>1365</v>
      </c>
      <c r="C15" s="45">
        <f t="array" ref="C15">INDEX(停留所!$F:$F,MATCH($B15&amp;$E15,停留所!B:B&amp;停留所!J:J,0))</f>
        <v>40.609594000000001</v>
      </c>
      <c r="D15" s="45">
        <f t="array" ref="D15">INDEX(停留所!$E:$E,MATCH($B15&amp;$E15,停留所!B:B&amp;停留所!J:J,0))</f>
        <v>141.23198500000001</v>
      </c>
      <c r="E15" s="45" t="s">
        <v>4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72</v>
      </c>
      <c r="J15" s="45" t="s">
        <v>1359</v>
      </c>
      <c r="K15" s="45">
        <f t="array" ref="K15">INDEX(停留所!$F:$F,MATCH($J15&amp;$M15,停留所!B:B&amp;停留所!M:M,0))</f>
        <v>40.610937999999997</v>
      </c>
      <c r="L15" s="45">
        <f t="array" ref="L15">INDEX(停留所!$E:$E,MATCH($J15&amp;$M15,停留所!B:B&amp;停留所!M:M,0))</f>
        <v>141.21637000000001</v>
      </c>
      <c r="M15" s="45" t="s">
        <v>1295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93</v>
      </c>
      <c r="B16" s="45" t="s">
        <v>1366</v>
      </c>
      <c r="C16" s="45">
        <f t="array" ref="C16">INDEX(停留所!$F:$F,MATCH($B16&amp;$E16,停留所!B:B&amp;停留所!J:J,0))</f>
        <v>40.613064000000001</v>
      </c>
      <c r="D16" s="45">
        <f t="array" ref="D16">INDEX(停留所!$E:$E,MATCH($B16&amp;$E16,停留所!B:B&amp;停留所!J:J,0))</f>
        <v>141.23150999999999</v>
      </c>
      <c r="E16" s="45" t="s">
        <v>4</v>
      </c>
      <c r="F16" s="45" t="str">
        <f t="array" ref="F16">INDEX(停留所!$D:$D,MATCH($B16&amp;$C16&amp;$D16,停留所!$B:$B&amp;停留所!$F:$F&amp;停留所!$E:$E,0))</f>
        <v>3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62</v>
      </c>
      <c r="J16" s="45" t="s">
        <v>1358</v>
      </c>
      <c r="K16" s="45">
        <f t="array" ref="K16">INDEX(停留所!$F:$F,MATCH($J16&amp;$M16,停留所!B:B&amp;停留所!M:M,0))</f>
        <v>40.612343000000003</v>
      </c>
      <c r="L16" s="45">
        <f t="array" ref="L16">INDEX(停留所!$E:$E,MATCH($J16&amp;$M16,停留所!B:B&amp;停留所!M:M,0))</f>
        <v>141.215293</v>
      </c>
      <c r="M16" s="45" t="s">
        <v>1295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101</v>
      </c>
      <c r="B17" s="45" t="s">
        <v>1367</v>
      </c>
      <c r="C17" s="45">
        <f t="array" ref="C17">INDEX(停留所!$F:$F,MATCH($B17&amp;$E17,停留所!B:B&amp;停留所!J:J,0))</f>
        <v>40.613999999999997</v>
      </c>
      <c r="D17" s="45">
        <f t="array" ref="D17">INDEX(停留所!$E:$E,MATCH($B17&amp;$E17,停留所!B:B&amp;停留所!J:J,0))</f>
        <v>141.238089</v>
      </c>
      <c r="E17" s="45" t="s">
        <v>4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52</v>
      </c>
      <c r="J17" s="45" t="s">
        <v>1357</v>
      </c>
      <c r="K17" s="45">
        <f t="array" ref="K17">INDEX(停留所!$F:$F,MATCH($J17&amp;$M17,停留所!B:B&amp;停留所!M:M,0))</f>
        <v>40.613579999999999</v>
      </c>
      <c r="L17" s="45">
        <f t="array" ref="L17">INDEX(停留所!$E:$E,MATCH($J17&amp;$M17,停留所!B:B&amp;停留所!M:M,0))</f>
        <v>141.21433200000001</v>
      </c>
      <c r="M17" s="45" t="s">
        <v>1295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111</v>
      </c>
      <c r="B18" s="45" t="s">
        <v>1241</v>
      </c>
      <c r="C18" s="45">
        <f t="array" ref="C18">INDEX(停留所!$F:$F,MATCH($B18&amp;$E18,停留所!B:B&amp;停留所!J:J,0))</f>
        <v>40.613961000000003</v>
      </c>
      <c r="D18" s="45">
        <f t="array" ref="D18">INDEX(停留所!$E:$E,MATCH($B18&amp;$E18,停留所!B:B&amp;停留所!J:J,0))</f>
        <v>141.24237199999999</v>
      </c>
      <c r="E18" s="45" t="s">
        <v>4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42</v>
      </c>
      <c r="J18" s="45" t="s">
        <v>1356</v>
      </c>
      <c r="K18" s="45">
        <f t="array" ref="K18">INDEX(停留所!$F:$F,MATCH($J18&amp;$M18,停留所!B:B&amp;停留所!M:M,0))</f>
        <v>40.615659000000001</v>
      </c>
      <c r="L18" s="45">
        <f t="array" ref="L18">INDEX(停留所!$E:$E,MATCH($J18&amp;$M18,停留所!B:B&amp;停留所!M:M,0))</f>
        <v>141.212716</v>
      </c>
      <c r="M18" s="45" t="s">
        <v>1295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121</v>
      </c>
      <c r="B19" s="45" t="s">
        <v>1368</v>
      </c>
      <c r="C19" s="45">
        <f t="array" ref="C19">INDEX(停留所!$F:$F,MATCH($B19&amp;$E19,停留所!B:B&amp;停留所!G:G,0))</f>
        <v>40.613816999999997</v>
      </c>
      <c r="D19" s="45">
        <f t="array" ref="D19">INDEX(停留所!$E:$E,MATCH($B19&amp;$E19,停留所!B:B&amp;停留所!G:G,0))</f>
        <v>141.24935300000001</v>
      </c>
      <c r="E19" s="45" t="s">
        <v>1257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32</v>
      </c>
      <c r="J19" s="45" t="s">
        <v>1355</v>
      </c>
      <c r="K19" s="45">
        <f t="array" ref="K19">INDEX(停留所!$F:$F,MATCH($J19&amp;$M19,停留所!B:B&amp;停留所!M:M,0))</f>
        <v>40.616931000000001</v>
      </c>
      <c r="L19" s="45">
        <f t="array" ref="L19">INDEX(停留所!$E:$E,MATCH($J19&amp;$M19,停留所!B:B&amp;停留所!M:M,0))</f>
        <v>141.211703</v>
      </c>
      <c r="M19" s="45" t="s">
        <v>1295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131</v>
      </c>
      <c r="B20" s="45" t="s">
        <v>1369</v>
      </c>
      <c r="C20" s="45">
        <f t="array" ref="C20">INDEX(停留所!$F:$F,MATCH($B20&amp;$E20,停留所!B:B&amp;停留所!G:G,0))</f>
        <v>40.612676999999998</v>
      </c>
      <c r="D20" s="45">
        <f t="array" ref="D20">INDEX(停留所!$E:$E,MATCH($B20&amp;$E20,停留所!B:B&amp;停留所!G:G,0))</f>
        <v>141.258554</v>
      </c>
      <c r="E20" s="45" t="s">
        <v>1257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22</v>
      </c>
      <c r="J20" s="45" t="s">
        <v>1354</v>
      </c>
      <c r="K20" s="45">
        <f t="array" ref="K20">INDEX(停留所!$F:$F,MATCH($J20&amp;$M20,停留所!B:B&amp;停留所!M:M,0))</f>
        <v>40.619145000000003</v>
      </c>
      <c r="L20" s="45">
        <f t="array" ref="L20">INDEX(停留所!$E:$E,MATCH($J20&amp;$M20,停留所!B:B&amp;停留所!M:M,0))</f>
        <v>141.20997499999999</v>
      </c>
      <c r="M20" s="45" t="s">
        <v>1295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3511</v>
      </c>
      <c r="B21" s="45" t="s">
        <v>1370</v>
      </c>
      <c r="C21" s="45">
        <f t="array" ref="C21">INDEX(停留所!$F:$F,MATCH($B21&amp;$E21,停留所!B:B&amp;停留所!G:G,0))</f>
        <v>40.60436</v>
      </c>
      <c r="D21" s="45">
        <f t="array" ref="D21">INDEX(停留所!$E:$E,MATCH($B21&amp;$E21,停留所!B:B&amp;停留所!G:G,0))</f>
        <v>141.25785300000001</v>
      </c>
      <c r="E21" s="45" t="s">
        <v>1333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11</v>
      </c>
      <c r="J21" s="45" t="s">
        <v>1240</v>
      </c>
      <c r="K21" s="45">
        <f t="array" ref="K21">INDEX(停留所!$F:$F,MATCH($J21&amp;$M21,停留所!B:B&amp;停留所!M:M,0))</f>
        <v>40.622204000000004</v>
      </c>
      <c r="L21" s="45">
        <f t="array" ref="L21">INDEX(停留所!$E:$E,MATCH($J21&amp;$M21,停留所!B:B&amp;停留所!M:M,0))</f>
        <v>141.21071900000001</v>
      </c>
      <c r="M21" s="45" t="s">
        <v>1295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</sheetData>
  <phoneticPr fontId="3"/>
  <conditionalFormatting sqref="C1:D2">
    <cfRule type="duplicateValues" dxfId="76" priority="5"/>
  </conditionalFormatting>
  <conditionalFormatting sqref="K2:L2">
    <cfRule type="duplicateValues" dxfId="75" priority="4"/>
  </conditionalFormatting>
  <conditionalFormatting sqref="K1:L1">
    <cfRule type="duplicateValues" dxfId="74" priority="3"/>
  </conditionalFormatting>
  <conditionalFormatting sqref="C1:C1048576 K1:K1048576">
    <cfRule type="duplicateValues" dxfId="73" priority="2"/>
  </conditionalFormatting>
  <conditionalFormatting sqref="D1:D1048576 L1:L1048576">
    <cfRule type="duplicateValues" dxfId="7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87F9F6-EF7A-4317-A5C5-D498A1C65719}">
          <x14:formula1>
            <xm:f>使用路線!$A$2:$A$100</xm:f>
          </x14:formula1>
          <xm:sqref>E3:E21 M3:M21 E42:E51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6670-B516-41DE-A090-20BFA69F7EE8}">
  <sheetPr codeName="Sheet16"/>
  <dimension ref="A1:P56"/>
  <sheetViews>
    <sheetView zoomScale="70" zoomScaleNormal="70" workbookViewId="0">
      <pane ySplit="1" topLeftCell="A2" activePane="bottomLeft" state="frozen"/>
      <selection pane="bottomLeft" activeCell="J22" sqref="J22"/>
    </sheetView>
    <sheetView workbookViewId="1"/>
  </sheetViews>
  <sheetFormatPr defaultRowHeight="18" x14ac:dyDescent="0.55000000000000004"/>
  <cols>
    <col min="2" max="2" width="23.83203125" customWidth="1"/>
    <col min="3" max="4" width="9.25" customWidth="1"/>
    <col min="5" max="5" width="17.83203125" customWidth="1"/>
    <col min="6" max="6" width="3.4140625" customWidth="1"/>
    <col min="8" max="8" width="23.83203125" style="105" customWidth="1"/>
    <col min="10" max="10" width="23.83203125" customWidth="1"/>
    <col min="11" max="12" width="9.25" customWidth="1"/>
    <col min="13" max="13" width="17.83203125" customWidth="1"/>
    <col min="14" max="14" width="3.4140625" customWidth="1"/>
    <col min="16" max="16" width="23.83203125" customWidth="1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H2" s="92"/>
      <c r="I2" s="59" t="s">
        <v>1265</v>
      </c>
    </row>
    <row r="3" spans="1:16" s="45" customFormat="1" x14ac:dyDescent="0.55000000000000004">
      <c r="A3" s="45">
        <f t="array" ref="A3">INDEX(停留所!$A:$A,MATCH($B3&amp;$C3&amp;$D3,停留所!$B:$B&amp;停留所!$F:$F&amp;停留所!$E:$E,0))</f>
        <v>1802</v>
      </c>
      <c r="B3" s="45" t="s">
        <v>148</v>
      </c>
      <c r="C3" s="45">
        <f t="array" ref="C3">INDEX(停留所!$F:$F,MATCH($B3&amp;$E3,停留所!B:B&amp;停留所!M:M,0))</f>
        <v>40.700738000000001</v>
      </c>
      <c r="D3" s="45">
        <f t="array" ref="D3">INDEX(停留所!$E:$E,MATCH($B3&amp;$E3,停留所!B:B&amp;停留所!M:M,0))</f>
        <v>141.15908099999999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3561</v>
      </c>
      <c r="J3" s="45" t="s">
        <v>327</v>
      </c>
      <c r="K3" s="45">
        <f t="array" ref="K3">INDEX(停留所!$F:$F,MATCH($J3&amp;$M3,停留所!B:B&amp;停留所!G:G,0))</f>
        <v>40.830998000000001</v>
      </c>
      <c r="L3" s="45">
        <f t="array" ref="L3">INDEX(停留所!$E:$E,MATCH($J3&amp;$M3,停留所!B:B&amp;停留所!G:G,0))</f>
        <v>141.283039</v>
      </c>
      <c r="M3" s="45" t="s">
        <v>1343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1812</v>
      </c>
      <c r="B4" t="s">
        <v>149</v>
      </c>
      <c r="C4" s="45">
        <f t="array" ref="C4">INDEX(停留所!$F:$F,MATCH($B4&amp;$E4,停留所!B:B&amp;停留所!M:M,0))</f>
        <v>40.696227</v>
      </c>
      <c r="D4" s="45">
        <f t="array" ref="D4">INDEX(停留所!$E:$E,MATCH($B4&amp;$E4,停留所!B:B&amp;停留所!M:M,0))</f>
        <v>141.16115500000001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3571</v>
      </c>
      <c r="J4" t="s">
        <v>328</v>
      </c>
      <c r="K4" s="45">
        <f t="array" ref="K4">INDEX(停留所!$F:$F,MATCH($J4&amp;$M4,停留所!B:B&amp;停留所!G:G,0))</f>
        <v>40.830280000000002</v>
      </c>
      <c r="L4" s="45">
        <f t="array" ref="L4">INDEX(停留所!$E:$E,MATCH($J4&amp;$M4,停留所!B:B&amp;停留所!G:G,0))</f>
        <v>141.27273400000001</v>
      </c>
      <c r="M4" s="45" t="s">
        <v>345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3382</v>
      </c>
      <c r="B5" t="s">
        <v>746</v>
      </c>
      <c r="C5" s="45">
        <f t="array" ref="C5">INDEX(停留所!$F:$F,MATCH($B5&amp;$E5,停留所!B:B&amp;停留所!M:M,0))</f>
        <v>40.695723000000001</v>
      </c>
      <c r="D5" s="45">
        <f t="array" ref="D5">INDEX(停留所!$E:$E,MATCH($B5&amp;$E5,停留所!B:B&amp;停留所!M:M,0))</f>
        <v>141.15789799999999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3581</v>
      </c>
      <c r="J5" t="s">
        <v>1412</v>
      </c>
      <c r="K5" s="45">
        <f t="array" ref="K5">INDEX(停留所!$F:$F,MATCH($J5&amp;$M5,停留所!B:B&amp;停留所!G:G,0))</f>
        <v>40.826754000000001</v>
      </c>
      <c r="L5" s="45">
        <f t="array" ref="L5">INDEX(停留所!$E:$E,MATCH($J5&amp;$M5,停留所!B:B&amp;停留所!G:G,0))</f>
        <v>141.272246</v>
      </c>
      <c r="M5" s="45" t="s">
        <v>345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1852</v>
      </c>
      <c r="B6" t="s">
        <v>153</v>
      </c>
      <c r="C6" s="45">
        <f t="array" ref="C6">INDEX(停留所!$F:$F,MATCH($B6&amp;$E6,停留所!B:B&amp;停留所!M:M,0))</f>
        <v>40.695884</v>
      </c>
      <c r="D6" s="45">
        <f t="array" ref="D6">INDEX(停留所!$E:$E,MATCH($B6&amp;$E6,停留所!B:B&amp;停留所!M:M,0))</f>
        <v>141.15452400000001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3591</v>
      </c>
      <c r="J6" t="s">
        <v>329</v>
      </c>
      <c r="K6" s="45">
        <f t="array" ref="K6">INDEX(停留所!$F:$F,MATCH($J6&amp;$M6,停留所!B:B&amp;停留所!G:G,0))</f>
        <v>40.820168000000002</v>
      </c>
      <c r="L6" s="45">
        <f t="array" ref="L6">INDEX(停留所!$E:$E,MATCH($J6&amp;$M6,停留所!B:B&amp;停留所!G:G,0))</f>
        <v>141.27145200000001</v>
      </c>
      <c r="M6" s="45" t="s">
        <v>345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1842</v>
      </c>
      <c r="B7" t="s">
        <v>152</v>
      </c>
      <c r="C7" s="45">
        <f t="array" ref="C7">INDEX(停留所!$F:$F,MATCH($B7&amp;$E7,停留所!B:B&amp;停留所!M:M,0))</f>
        <v>40.697080999999997</v>
      </c>
      <c r="D7" s="45">
        <f t="array" ref="D7">INDEX(停留所!$E:$E,MATCH($B7&amp;$E7,停留所!B:B&amp;停留所!M:M,0))</f>
        <v>141.15342999999999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3601</v>
      </c>
      <c r="J7" t="s">
        <v>330</v>
      </c>
      <c r="K7" s="45">
        <f t="array" ref="K7">INDEX(停留所!$F:$F,MATCH($J7&amp;$M7,停留所!B:B&amp;停留所!G:G,0))</f>
        <v>40.809556000000001</v>
      </c>
      <c r="L7" s="45">
        <f t="array" ref="L7">INDEX(停留所!$E:$E,MATCH($J7&amp;$M7,停留所!B:B&amp;停留所!G:G,0))</f>
        <v>141.27381</v>
      </c>
      <c r="M7" s="45" t="s">
        <v>345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1832</v>
      </c>
      <c r="B8" t="s">
        <v>151</v>
      </c>
      <c r="C8" s="45">
        <f t="array" ref="C8">INDEX(停留所!$F:$F,MATCH($B8&amp;$E8,停留所!B:B&amp;停留所!M:M,0))</f>
        <v>40.698498999999998</v>
      </c>
      <c r="D8" s="45">
        <f t="array" ref="D8">INDEX(停留所!$E:$E,MATCH($B8&amp;$E8,停留所!B:B&amp;停留所!M:M,0))</f>
        <v>141.15565100000001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3611</v>
      </c>
      <c r="J8" t="s">
        <v>331</v>
      </c>
      <c r="K8" s="45">
        <f t="array" ref="K8">INDEX(停留所!$F:$F,MATCH($J8&amp;$M8,停留所!B:B&amp;停留所!G:G,0))</f>
        <v>40.802577999999997</v>
      </c>
      <c r="L8" s="45">
        <f t="array" ref="L8">INDEX(停留所!$E:$E,MATCH($J8&amp;$M8,停留所!B:B&amp;停留所!G:G,0))</f>
        <v>141.27748700000001</v>
      </c>
      <c r="M8" s="45" t="s">
        <v>345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1822</v>
      </c>
      <c r="B9" t="s">
        <v>150</v>
      </c>
      <c r="C9" s="45">
        <f t="array" ref="C9">INDEX(停留所!$F:$F,MATCH($B9&amp;$E9,停留所!B:B&amp;停留所!M:M,0))</f>
        <v>40.698141</v>
      </c>
      <c r="D9" s="45">
        <f t="array" ref="D9">INDEX(停留所!$E:$E,MATCH($B9&amp;$E9,停留所!B:B&amp;停留所!M:M,0))</f>
        <v>141.15790899999999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3621</v>
      </c>
      <c r="J9" t="s">
        <v>332</v>
      </c>
      <c r="K9" s="45">
        <f t="array" ref="K9">INDEX(停留所!$F:$F,MATCH($J9&amp;$M9,停留所!B:B&amp;停留所!G:G,0))</f>
        <v>40.796959000000001</v>
      </c>
      <c r="L9" s="45">
        <f t="array" ref="L9">INDEX(停留所!$E:$E,MATCH($J9&amp;$M9,停留所!B:B&amp;停留所!G:G,0))</f>
        <v>141.27769599999999</v>
      </c>
      <c r="M9" s="45" t="s">
        <v>345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1812</v>
      </c>
      <c r="B10" t="s">
        <v>149</v>
      </c>
      <c r="C10" s="45">
        <f t="array" ref="C10">INDEX(停留所!$F:$F,MATCH($B10&amp;$E10,停留所!B:B&amp;停留所!M:M,0))</f>
        <v>40.696227</v>
      </c>
      <c r="D10" s="45">
        <f t="array" ref="D10">INDEX(停留所!$E:$E,MATCH($B10&amp;$E10,停留所!B:B&amp;停留所!M:M,0))</f>
        <v>141.16115500000001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3631</v>
      </c>
      <c r="J10" t="s">
        <v>333</v>
      </c>
      <c r="K10" s="45">
        <f t="array" ref="K10">INDEX(停留所!$F:$F,MATCH($J10&amp;$M10,停留所!B:B&amp;停留所!G:G,0))</f>
        <v>40.788145</v>
      </c>
      <c r="L10" s="45">
        <f t="array" ref="L10">INDEX(停留所!$E:$E,MATCH($J10&amp;$M10,停留所!B:B&amp;停留所!G:G,0))</f>
        <v>141.276951</v>
      </c>
      <c r="M10" s="45" t="s">
        <v>345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1802</v>
      </c>
      <c r="B11" t="s">
        <v>148</v>
      </c>
      <c r="C11" s="45">
        <f t="array" ref="C11">INDEX(停留所!$F:$F,MATCH($B11&amp;$E11,停留所!B:B&amp;停留所!M:M,0))</f>
        <v>40.700738000000001</v>
      </c>
      <c r="D11" s="45">
        <f t="array" ref="D11">INDEX(停留所!$E:$E,MATCH($B11&amp;$E11,停留所!B:B&amp;停留所!M:M,0))</f>
        <v>141.15908099999999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3641</v>
      </c>
      <c r="J11" t="s">
        <v>334</v>
      </c>
      <c r="K11" s="45">
        <f t="array" ref="K11">INDEX(停留所!$F:$F,MATCH($J11&amp;$M11,停留所!B:B&amp;停留所!G:G,0))</f>
        <v>40.782798</v>
      </c>
      <c r="L11" s="45">
        <f t="array" ref="L11">INDEX(停留所!$E:$E,MATCH($J11&amp;$M11,停留所!B:B&amp;停留所!G:G,0))</f>
        <v>141.27789999999999</v>
      </c>
      <c r="M11" s="45" t="s">
        <v>345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1792</v>
      </c>
      <c r="B12" t="s">
        <v>147</v>
      </c>
      <c r="C12" s="45">
        <f t="array" ref="C12">INDEX(停留所!$F:$F,MATCH($B12&amp;$E12,停留所!B:B&amp;停留所!M:M,0))</f>
        <v>40.706180000000003</v>
      </c>
      <c r="D12" s="45">
        <f t="array" ref="D12">INDEX(停留所!$E:$E,MATCH($B12&amp;$E12,停留所!B:B&amp;停留所!M:M,0))</f>
        <v>141.15700200000001</v>
      </c>
      <c r="E12" s="45" t="s">
        <v>1295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3651</v>
      </c>
      <c r="J12" t="s">
        <v>1411</v>
      </c>
      <c r="K12" s="45">
        <f t="array" ref="K12">INDEX(停留所!$F:$F,MATCH($J12&amp;$M12,停留所!B:B&amp;停留所!G:G,0))</f>
        <v>40.779612</v>
      </c>
      <c r="L12" s="45">
        <f t="array" ref="L12">INDEX(停留所!$E:$E,MATCH($J12&amp;$M12,停留所!B:B&amp;停留所!G:G,0))</f>
        <v>141.27859799999999</v>
      </c>
      <c r="M12" s="45" t="s">
        <v>345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1782</v>
      </c>
      <c r="B13" t="s">
        <v>146</v>
      </c>
      <c r="C13" s="45">
        <f t="array" ref="C13">INDEX(停留所!$F:$F,MATCH($B13&amp;$E13,停留所!B:B&amp;停留所!M:M,0))</f>
        <v>40.710281999999999</v>
      </c>
      <c r="D13" s="45">
        <f t="array" ref="D13">INDEX(停留所!$E:$E,MATCH($B13&amp;$E13,停留所!B:B&amp;停留所!M:M,0))</f>
        <v>141.157049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3661</v>
      </c>
      <c r="J13" t="s">
        <v>1413</v>
      </c>
      <c r="K13" s="45">
        <f t="array" ref="K13">INDEX(停留所!$F:$F,MATCH($J13&amp;$M13,停留所!B:B&amp;停留所!G:G,0))</f>
        <v>40.774929</v>
      </c>
      <c r="L13" s="45">
        <f t="array" ref="L13">INDEX(停留所!$E:$E,MATCH($J13&amp;$M13,停留所!B:B&amp;停留所!G:G,0))</f>
        <v>141.278088</v>
      </c>
      <c r="M13" s="45" t="s">
        <v>345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1752</v>
      </c>
      <c r="B14" t="s">
        <v>143</v>
      </c>
      <c r="C14" s="45">
        <f t="array" ref="C14">INDEX(停留所!$F:$F,MATCH($B14&amp;$E14,停留所!B:B&amp;停留所!M:M,0))</f>
        <v>40.714891999999999</v>
      </c>
      <c r="D14" s="45">
        <f t="array" ref="D14">INDEX(停留所!$E:$E,MATCH($B14&amp;$E14,停留所!B:B&amp;停留所!M:M,0))</f>
        <v>141.15656100000001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4202</v>
      </c>
      <c r="J14" t="s">
        <v>392</v>
      </c>
      <c r="K14" s="45">
        <f t="array" ref="K14">INDEX(停留所!$F:$F,MATCH($J14&amp;$M14,停留所!B:B&amp;停留所!G:G,0))</f>
        <v>40.776752000000002</v>
      </c>
      <c r="L14" s="45">
        <f t="array" ref="L14">INDEX(停留所!$E:$E,MATCH($J14&amp;$M14,停留所!B:B&amp;停留所!G:G,0))</f>
        <v>141.274958</v>
      </c>
      <c r="M14" s="45" t="s">
        <v>394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1762</v>
      </c>
      <c r="B15" t="s">
        <v>1406</v>
      </c>
      <c r="C15" s="45">
        <f t="array" ref="C15">INDEX(停留所!$F:$F,MATCH($B15&amp;$E15,停留所!B:B&amp;停留所!M:M,0))</f>
        <v>40.719624000000003</v>
      </c>
      <c r="D15" s="45">
        <f t="array" ref="D15">INDEX(停留所!$E:$E,MATCH($B15&amp;$E15,停留所!B:B&amp;停留所!M:M,0))</f>
        <v>141.15384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4192</v>
      </c>
      <c r="J15" t="s">
        <v>391</v>
      </c>
      <c r="K15" s="45">
        <f t="array" ref="K15">INDEX(停留所!$F:$F,MATCH($J15&amp;$M15,停留所!B:B&amp;停留所!G:G,0))</f>
        <v>40.779119999999999</v>
      </c>
      <c r="L15" s="45">
        <f t="array" ref="L15">INDEX(停留所!$E:$E,MATCH($J15&amp;$M15,停留所!B:B&amp;停留所!G:G,0))</f>
        <v>141.25012899999999</v>
      </c>
      <c r="M15" s="45" t="s">
        <v>394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1742</v>
      </c>
      <c r="B16" t="s">
        <v>142</v>
      </c>
      <c r="C16" s="45">
        <f t="array" ref="C16">INDEX(停留所!$F:$F,MATCH($B16&amp;$E16,停留所!B:B&amp;停留所!M:M,0))</f>
        <v>40.721417000000002</v>
      </c>
      <c r="D16" s="45">
        <f t="array" ref="D16">INDEX(停留所!$E:$E,MATCH($B16&amp;$E16,停留所!B:B&amp;停留所!M:M,0))</f>
        <v>141.15856500000001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4182</v>
      </c>
      <c r="J16" t="s">
        <v>390</v>
      </c>
      <c r="K16" s="45">
        <f t="array" ref="K16">INDEX(停留所!$F:$F,MATCH($J16&amp;$M16,停留所!B:B&amp;停留所!G:G,0))</f>
        <v>40.77919</v>
      </c>
      <c r="L16" s="45">
        <f t="array" ref="L16">INDEX(停留所!$E:$E,MATCH($J16&amp;$M16,停留所!B:B&amp;停留所!G:G,0))</f>
        <v>141.238933</v>
      </c>
      <c r="M16" s="45" t="s">
        <v>394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1732</v>
      </c>
      <c r="B17" t="s">
        <v>141</v>
      </c>
      <c r="C17" s="45">
        <f t="array" ref="C17">INDEX(停留所!$F:$F,MATCH($B17&amp;$E17,停留所!B:B&amp;停留所!M:M,0))</f>
        <v>40.737135000000002</v>
      </c>
      <c r="D17" s="45">
        <f t="array" ref="D17">INDEX(停留所!$E:$E,MATCH($B17&amp;$E17,停留所!B:B&amp;停留所!M:M,0))</f>
        <v>141.16182599999999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4172</v>
      </c>
      <c r="J17" t="s">
        <v>389</v>
      </c>
      <c r="K17" s="45">
        <f t="array" ref="K17">INDEX(停留所!$F:$F,MATCH($J17&amp;$M17,停留所!B:B&amp;停留所!G:G,0))</f>
        <v>40.779969999999999</v>
      </c>
      <c r="L17" s="45">
        <f t="array" ref="L17">INDEX(停留所!$E:$E,MATCH($J17&amp;$M17,停留所!B:B&amp;停留所!G:G,0))</f>
        <v>141.23529099999999</v>
      </c>
      <c r="M17" s="45" t="s">
        <v>394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1722</v>
      </c>
      <c r="B18" t="s">
        <v>140</v>
      </c>
      <c r="C18" s="45">
        <f t="array" ref="C18">INDEX(停留所!$F:$F,MATCH($B18&amp;$E18,停留所!B:B&amp;停留所!M:M,0))</f>
        <v>40.742158000000003</v>
      </c>
      <c r="D18" s="45">
        <f t="array" ref="D18">INDEX(停留所!$E:$E,MATCH($B18&amp;$E18,停留所!B:B&amp;停留所!M:M,0))</f>
        <v>141.15697399999999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4162</v>
      </c>
      <c r="J18" t="s">
        <v>388</v>
      </c>
      <c r="K18" s="45">
        <f t="array" ref="K18">INDEX(停留所!$F:$F,MATCH($J18&amp;$M18,停留所!B:B&amp;停留所!G:G,0))</f>
        <v>40.782046000000001</v>
      </c>
      <c r="L18" s="45">
        <f t="array" ref="L18">INDEX(停留所!$E:$E,MATCH($J18&amp;$M18,停留所!B:B&amp;停留所!G:G,0))</f>
        <v>141.22699700000001</v>
      </c>
      <c r="M18" s="45" t="s">
        <v>394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1714</v>
      </c>
      <c r="B19" t="s">
        <v>1407</v>
      </c>
      <c r="C19" s="45">
        <f t="array" ref="C19">INDEX(停留所!$F:$F,MATCH($B19&amp;$E19,停留所!B:B&amp;停留所!G:G,0))</f>
        <v>40.745885000000001</v>
      </c>
      <c r="D19" s="45">
        <f t="array" ref="D19">INDEX(停留所!$E:$E,MATCH($B19&amp;$E19,停留所!B:B&amp;停留所!G:G,0))</f>
        <v>141.15744699999999</v>
      </c>
      <c r="E19" s="45" t="s">
        <v>393</v>
      </c>
      <c r="F19" s="45" t="str">
        <f t="array" ref="F19">INDEX(停留所!$D:$D,MATCH($B19&amp;$C19&amp;$D19,停留所!$B:$B&amp;停留所!$F:$F&amp;停留所!$E:$E,0))</f>
        <v>4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4152</v>
      </c>
      <c r="J19" t="s">
        <v>1410</v>
      </c>
      <c r="K19" s="45">
        <f t="array" ref="K19">INDEX(停留所!$F:$F,MATCH($J19&amp;$M19,停留所!B:B&amp;停留所!G:G,0))</f>
        <v>40.780897000000003</v>
      </c>
      <c r="L19" s="45">
        <f t="array" ref="L19">INDEX(停留所!$E:$E,MATCH($J19&amp;$M19,停留所!B:B&amp;停留所!G:G,0))</f>
        <v>141.22486699999999</v>
      </c>
      <c r="M19" s="45" t="s">
        <v>394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3102</v>
      </c>
      <c r="B20" t="s">
        <v>1298</v>
      </c>
      <c r="C20" s="45">
        <f t="array" ref="C20">INDEX(停留所!$F:$F,MATCH($B20&amp;$E20,停留所!B:B&amp;停留所!G:G,0))</f>
        <v>40.746304000000002</v>
      </c>
      <c r="D20" s="45">
        <f t="array" ref="D20">INDEX(停留所!$E:$E,MATCH($B20&amp;$E20,停留所!B:B&amp;停留所!G:G,0))</f>
        <v>141.162227</v>
      </c>
      <c r="E20" s="45" t="s">
        <v>393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4142</v>
      </c>
      <c r="J20" t="s">
        <v>1409</v>
      </c>
      <c r="K20" s="45">
        <f t="array" ref="K20">INDEX(停留所!$F:$F,MATCH($J20&amp;$M20,停留所!B:B&amp;停留所!G:G,0))</f>
        <v>40.778830999999997</v>
      </c>
      <c r="L20" s="45">
        <f t="array" ref="L20">INDEX(停留所!$E:$E,MATCH($J20&amp;$M20,停留所!B:B&amp;停留所!G:G,0))</f>
        <v>141.217803</v>
      </c>
      <c r="M20" s="45" t="s">
        <v>394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3092</v>
      </c>
      <c r="B21" t="s">
        <v>257</v>
      </c>
      <c r="C21" s="45">
        <f t="array" ref="C21">INDEX(停留所!$F:$F,MATCH($B21&amp;$E21,停留所!B:B&amp;停留所!G:G,0))</f>
        <v>40.742991000000004</v>
      </c>
      <c r="D21" s="45">
        <f t="array" ref="D21">INDEX(停留所!$E:$E,MATCH($B21&amp;$E21,停留所!B:B&amp;停留所!G:G,0))</f>
        <v>141.163724</v>
      </c>
      <c r="E21" s="45" t="s">
        <v>393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4132</v>
      </c>
      <c r="J21" t="s">
        <v>387</v>
      </c>
      <c r="K21" s="45">
        <f t="array" ref="K21">INDEX(停留所!$F:$F,MATCH($J21&amp;$M21,停留所!B:B&amp;停留所!G:G,0))</f>
        <v>40.77713</v>
      </c>
      <c r="L21" s="45">
        <f t="array" ref="L21">INDEX(停留所!$E:$E,MATCH($J21&amp;$M21,停留所!B:B&amp;停留所!G:G,0))</f>
        <v>141.21508299999999</v>
      </c>
      <c r="M21" s="45" t="s">
        <v>394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3082</v>
      </c>
      <c r="B22" t="s">
        <v>256</v>
      </c>
      <c r="C22" s="45">
        <f t="array" ref="C22">INDEX(停留所!$F:$F,MATCH($B22&amp;$E22,停留所!B:B&amp;停留所!G:G,0))</f>
        <v>40.742204999999998</v>
      </c>
      <c r="D22" s="45">
        <f t="array" ref="D22">INDEX(停留所!$E:$E,MATCH($B22&amp;$E22,停留所!B:B&amp;停留所!G:G,0))</f>
        <v>141.16858099999999</v>
      </c>
      <c r="E22" s="45" t="s">
        <v>393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4122</v>
      </c>
      <c r="J22" t="s">
        <v>1834</v>
      </c>
      <c r="K22" s="45">
        <f t="array" ref="K22">INDEX(停留所!$F:$F,MATCH($J22&amp;$M22,停留所!B:B&amp;停留所!G:G,0))</f>
        <v>40.779843</v>
      </c>
      <c r="L22" s="45">
        <f t="array" ref="L22">INDEX(停留所!$E:$E,MATCH($J22&amp;$M22,停留所!B:B&amp;停留所!G:G,0))</f>
        <v>141.21619899999999</v>
      </c>
      <c r="M22" s="45" t="s">
        <v>394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3072</v>
      </c>
      <c r="B23" t="s">
        <v>255</v>
      </c>
      <c r="C23" s="45">
        <f t="array" ref="C23">INDEX(停留所!$F:$F,MATCH($B23&amp;$E23,停留所!B:B&amp;停留所!G:G,0))</f>
        <v>40.741771999999997</v>
      </c>
      <c r="D23" s="45">
        <f t="array" ref="D23">INDEX(停留所!$E:$E,MATCH($B23&amp;$E23,停留所!B:B&amp;停留所!G:G,0))</f>
        <v>141.17117500000001</v>
      </c>
      <c r="E23" s="45" t="s">
        <v>393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2961</v>
      </c>
      <c r="J23" t="s">
        <v>246</v>
      </c>
      <c r="K23" s="45">
        <f t="array" ref="K23">INDEX(停留所!$F:$F,MATCH($J23&amp;$M23,停留所!B:B&amp;停留所!G:G,0))</f>
        <v>40.780211000000001</v>
      </c>
      <c r="L23" s="45">
        <f t="array" ref="L23">INDEX(停留所!$E:$E,MATCH($J23&amp;$M23,停留所!B:B&amp;停留所!G:G,0))</f>
        <v>141.212749</v>
      </c>
      <c r="M23" s="45" t="s">
        <v>247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3062</v>
      </c>
      <c r="B24" t="s">
        <v>254</v>
      </c>
      <c r="C24" s="45">
        <f t="array" ref="C24">INDEX(停留所!$F:$F,MATCH($B24&amp;$E24,停留所!B:B&amp;停留所!G:G,0))</f>
        <v>40.747407000000003</v>
      </c>
      <c r="D24" s="45">
        <f t="array" ref="D24">INDEX(停留所!$E:$E,MATCH($B24&amp;$E24,停留所!B:B&amp;停留所!G:G,0))</f>
        <v>141.175434</v>
      </c>
      <c r="E24" s="45" t="s">
        <v>393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2971</v>
      </c>
      <c r="J24" t="s">
        <v>248</v>
      </c>
      <c r="K24" s="45">
        <f t="array" ref="K24">INDEX(停留所!$F:$F,MATCH($J24&amp;$M24,停留所!B:B&amp;停留所!G:G,0))</f>
        <v>40.777793000000003</v>
      </c>
      <c r="L24" s="45">
        <f t="array" ref="L24">INDEX(停留所!$E:$E,MATCH($J24&amp;$M24,停留所!B:B&amp;停留所!G:G,0))</f>
        <v>141.210443</v>
      </c>
      <c r="M24" s="45" t="s">
        <v>247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3052</v>
      </c>
      <c r="B25" t="s">
        <v>253</v>
      </c>
      <c r="C25" s="45">
        <f t="array" ref="C25">INDEX(停留所!$F:$F,MATCH($B25&amp;$E25,停留所!B:B&amp;停留所!G:G,0))</f>
        <v>40.747045</v>
      </c>
      <c r="D25" s="45">
        <f t="array" ref="D25">INDEX(停留所!$E:$E,MATCH($B25&amp;$E25,停留所!B:B&amp;停留所!G:G,0))</f>
        <v>141.178481</v>
      </c>
      <c r="E25" s="45" t="s">
        <v>393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2981</v>
      </c>
      <c r="J25" t="s">
        <v>385</v>
      </c>
      <c r="K25" s="45">
        <f t="array" ref="K25">INDEX(停留所!$F:$F,MATCH($J25&amp;$M25,停留所!B:B&amp;停留所!G:G,0))</f>
        <v>40.772145999999999</v>
      </c>
      <c r="L25" s="45">
        <f t="array" ref="L25">INDEX(停留所!$E:$E,MATCH($J25&amp;$M25,停留所!B:B&amp;停留所!G:G,0))</f>
        <v>141.20365100000001</v>
      </c>
      <c r="M25" s="45" t="s">
        <v>247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3042</v>
      </c>
      <c r="B26" t="s">
        <v>252</v>
      </c>
      <c r="C26" s="45">
        <f t="array" ref="C26">INDEX(停留所!$F:$F,MATCH($B26&amp;$E26,停留所!B:B&amp;停留所!G:G,0))</f>
        <v>40.747971</v>
      </c>
      <c r="D26" s="45">
        <f t="array" ref="D26">INDEX(停留所!$E:$E,MATCH($B26&amp;$E26,停留所!B:B&amp;停留所!G:G,0))</f>
        <v>141.18078299999999</v>
      </c>
      <c r="E26" s="45" t="s">
        <v>393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2991</v>
      </c>
      <c r="J26" t="s">
        <v>249</v>
      </c>
      <c r="K26" s="45">
        <f t="array" ref="K26">INDEX(停留所!$F:$F,MATCH($J26&amp;$M26,停留所!B:B&amp;停留所!G:G,0))</f>
        <v>40.769216</v>
      </c>
      <c r="L26" s="45">
        <f t="array" ref="L26">INDEX(停留所!$E:$E,MATCH($J26&amp;$M26,停留所!B:B&amp;停留所!G:G,0))</f>
        <v>141.19395800000001</v>
      </c>
      <c r="M26" s="45" t="s">
        <v>247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3032</v>
      </c>
      <c r="B27" t="s">
        <v>251</v>
      </c>
      <c r="C27" s="45">
        <f t="array" ref="C27">INDEX(停留所!$F:$F,MATCH($B27&amp;$E27,停留所!B:B&amp;停留所!G:G,0))</f>
        <v>40.753397999999997</v>
      </c>
      <c r="D27" s="45">
        <f t="array" ref="D27">INDEX(停留所!$E:$E,MATCH($B27&amp;$E27,停留所!B:B&amp;停留所!G:G,0))</f>
        <v>141.183717</v>
      </c>
      <c r="E27" s="45" t="s">
        <v>393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3001</v>
      </c>
      <c r="J27" t="s">
        <v>250</v>
      </c>
      <c r="K27" s="45">
        <f t="array" ref="K27">INDEX(停留所!$F:$F,MATCH($J27&amp;$M27,停留所!B:B&amp;停留所!G:G,0))</f>
        <v>40.761149000000003</v>
      </c>
      <c r="L27" s="45">
        <f t="array" ref="L27">INDEX(停留所!$E:$E,MATCH($J27&amp;$M27,停留所!B:B&amp;停留所!G:G,0))</f>
        <v>141.18520000000001</v>
      </c>
      <c r="M27" s="45" t="s">
        <v>247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3022</v>
      </c>
      <c r="B28" t="s">
        <v>384</v>
      </c>
      <c r="C28" s="45">
        <f t="array" ref="C28">INDEX(停留所!$F:$F,MATCH($B28&amp;$E28,停留所!B:B&amp;停留所!G:G,0))</f>
        <v>40.756546</v>
      </c>
      <c r="D28" s="45">
        <f t="array" ref="D28">INDEX(停留所!$E:$E,MATCH($B28&amp;$E28,停留所!B:B&amp;停留所!G:G,0))</f>
        <v>141.18318600000001</v>
      </c>
      <c r="E28" s="45" t="s">
        <v>393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3011</v>
      </c>
      <c r="J28" t="s">
        <v>1408</v>
      </c>
      <c r="K28" s="45">
        <f t="array" ref="K28">INDEX(停留所!$F:$F,MATCH($J28&amp;$M28,停留所!B:B&amp;停留所!G:G,0))</f>
        <v>40.760708999999999</v>
      </c>
      <c r="L28" s="45">
        <f t="array" ref="L28">INDEX(停留所!$E:$E,MATCH($J28&amp;$M28,停留所!B:B&amp;停留所!G:G,0))</f>
        <v>141.182478</v>
      </c>
      <c r="M28" s="45" t="s">
        <v>247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3012</v>
      </c>
      <c r="B29" t="s">
        <v>1408</v>
      </c>
      <c r="C29" s="45">
        <f t="array" ref="C29">INDEX(停留所!$F:$F,MATCH($B29&amp;$E29,停留所!B:B&amp;停留所!G:G,0))</f>
        <v>40.760396999999998</v>
      </c>
      <c r="D29" s="45">
        <f t="array" ref="D29">INDEX(停留所!$E:$E,MATCH($B29&amp;$E29,停留所!B:B&amp;停留所!G:G,0))</f>
        <v>141.182424</v>
      </c>
      <c r="E29" s="45" t="s">
        <v>393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3021</v>
      </c>
      <c r="J29" t="s">
        <v>384</v>
      </c>
      <c r="K29" s="45">
        <f t="array" ref="K29">INDEX(停留所!$F:$F,MATCH($J29&amp;$M29,停留所!B:B&amp;停留所!G:G,0))</f>
        <v>40.756520000000002</v>
      </c>
      <c r="L29" s="45">
        <f t="array" ref="L29">INDEX(停留所!$E:$E,MATCH($J29&amp;$M29,停留所!B:B&amp;停留所!G:G,0))</f>
        <v>141.18330399999999</v>
      </c>
      <c r="M29" s="45" t="s">
        <v>247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3002</v>
      </c>
      <c r="B30" t="s">
        <v>250</v>
      </c>
      <c r="C30" s="45">
        <f t="array" ref="C30">INDEX(停留所!$F:$F,MATCH($B30&amp;$E30,停留所!B:B&amp;停留所!G:G,0))</f>
        <v>40.761254000000001</v>
      </c>
      <c r="D30" s="45">
        <f t="array" ref="D30">INDEX(停留所!$E:$E,MATCH($B30&amp;$E30,停留所!B:B&amp;停留所!G:G,0))</f>
        <v>141.18516</v>
      </c>
      <c r="E30" s="45" t="s">
        <v>393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3031</v>
      </c>
      <c r="J30" t="s">
        <v>251</v>
      </c>
      <c r="K30" s="45">
        <f t="array" ref="K30">INDEX(停留所!$F:$F,MATCH($J30&amp;$M30,停留所!B:B&amp;停留所!G:G,0))</f>
        <v>40.753639</v>
      </c>
      <c r="L30" s="45">
        <f t="array" ref="L30">INDEX(停留所!$E:$E,MATCH($J30&amp;$M30,停留所!B:B&amp;停留所!G:G,0))</f>
        <v>141.18378100000001</v>
      </c>
      <c r="M30" s="45" t="s">
        <v>247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2992</v>
      </c>
      <c r="B31" t="s">
        <v>249</v>
      </c>
      <c r="C31" s="45">
        <f t="array" ref="C31">INDEX(停留所!$F:$F,MATCH($B31&amp;$E31,停留所!B:B&amp;停留所!G:G,0))</f>
        <v>40.769263000000002</v>
      </c>
      <c r="D31" s="45">
        <f t="array" ref="D31">INDEX(停留所!$E:$E,MATCH($B31&amp;$E31,停留所!B:B&amp;停留所!G:G,0))</f>
        <v>141.19387699999999</v>
      </c>
      <c r="E31" s="45" t="s">
        <v>393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3041</v>
      </c>
      <c r="J31" t="s">
        <v>252</v>
      </c>
      <c r="K31" s="45">
        <f t="array" ref="K31">INDEX(停留所!$F:$F,MATCH($J31&amp;$M31,停留所!B:B&amp;停留所!G:G,0))</f>
        <v>40.747920000000001</v>
      </c>
      <c r="L31" s="45">
        <f t="array" ref="L31">INDEX(停留所!$E:$E,MATCH($J31&amp;$M31,停留所!B:B&amp;停留所!G:G,0))</f>
        <v>141.180869</v>
      </c>
      <c r="M31" s="45" t="s">
        <v>247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2982</v>
      </c>
      <c r="B32" t="s">
        <v>385</v>
      </c>
      <c r="C32" s="45">
        <f t="array" ref="C32">INDEX(停留所!$F:$F,MATCH($B32&amp;$E32,停留所!B:B&amp;停留所!G:G,0))</f>
        <v>40.772224999999999</v>
      </c>
      <c r="D32" s="45">
        <f t="array" ref="D32">INDEX(停留所!$E:$E,MATCH($B32&amp;$E32,停留所!B:B&amp;停留所!G:G,0))</f>
        <v>141.20361399999999</v>
      </c>
      <c r="E32" s="45" t="s">
        <v>393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3051</v>
      </c>
      <c r="J32" t="s">
        <v>253</v>
      </c>
      <c r="K32" s="45">
        <f t="array" ref="K32">INDEX(停留所!$F:$F,MATCH($J32&amp;$M32,停留所!B:B&amp;停留所!G:G,0))</f>
        <v>40.746954000000002</v>
      </c>
      <c r="L32" s="45">
        <f t="array" ref="L32">INDEX(停留所!$E:$E,MATCH($J32&amp;$M32,停留所!B:B&amp;停留所!G:G,0))</f>
        <v>141.17848699999999</v>
      </c>
      <c r="M32" s="45" t="s">
        <v>247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2972</v>
      </c>
      <c r="B33" t="s">
        <v>248</v>
      </c>
      <c r="C33" s="45">
        <f t="array" ref="C33">INDEX(停留所!$F:$F,MATCH($B33&amp;$E33,停留所!B:B&amp;停留所!G:G,0))</f>
        <v>40.777797999999997</v>
      </c>
      <c r="D33" s="45">
        <f t="array" ref="D33">INDEX(停留所!$E:$E,MATCH($B33&amp;$E33,停留所!B:B&amp;停留所!G:G,0))</f>
        <v>141.21028699999999</v>
      </c>
      <c r="E33" s="45" t="s">
        <v>393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3061</v>
      </c>
      <c r="J33" t="s">
        <v>254</v>
      </c>
      <c r="K33" s="45">
        <f t="array" ref="K33">INDEX(停留所!$F:$F,MATCH($J33&amp;$M33,停留所!B:B&amp;停留所!G:G,0))</f>
        <v>40.747197</v>
      </c>
      <c r="L33" s="45">
        <f t="array" ref="L33">INDEX(停留所!$E:$E,MATCH($J33&amp;$M33,停留所!B:B&amp;停留所!G:G,0))</f>
        <v>141.17542399999999</v>
      </c>
      <c r="M33" s="45" t="s">
        <v>247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5">
        <f t="array" ref="A34">INDEX(停留所!$A:$A,MATCH($B34&amp;$C34&amp;$D34,停留所!$B:$B&amp;停留所!$F:$F&amp;停留所!$E:$E,0))</f>
        <v>2962</v>
      </c>
      <c r="B34" t="s">
        <v>246</v>
      </c>
      <c r="C34" s="45">
        <f t="array" ref="C34">INDEX(停留所!$F:$F,MATCH($B34&amp;$E34,停留所!B:B&amp;停留所!G:G,0))</f>
        <v>40.780133999999997</v>
      </c>
      <c r="D34" s="45">
        <f t="array" ref="D34">INDEX(停留所!$E:$E,MATCH($B34&amp;$E34,停留所!B:B&amp;停留所!G:G,0))</f>
        <v>141.21279799999999</v>
      </c>
      <c r="E34" s="45" t="s">
        <v>393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3071</v>
      </c>
      <c r="J34" t="s">
        <v>255</v>
      </c>
      <c r="K34" s="45">
        <f t="array" ref="K34">INDEX(停留所!$F:$F,MATCH($J34&amp;$M34,停留所!B:B&amp;停留所!G:G,0))</f>
        <v>40.741686000000001</v>
      </c>
      <c r="L34" s="45">
        <f t="array" ref="L34">INDEX(停留所!$E:$E,MATCH($J34&amp;$M34,停留所!B:B&amp;停留所!G:G,0))</f>
        <v>141.17128199999999</v>
      </c>
      <c r="M34" s="45" t="s">
        <v>247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45">
        <f t="array" ref="A35">INDEX(停留所!$A:$A,MATCH($B35&amp;$C35&amp;$D35,停留所!$B:$B&amp;停留所!$F:$F&amp;停留所!$E:$E,0))</f>
        <v>4121</v>
      </c>
      <c r="B35" t="s">
        <v>386</v>
      </c>
      <c r="C35" s="45">
        <f t="array" ref="C35">INDEX(停留所!$F:$F,MATCH($B35&amp;$E35,停留所!B:B&amp;停留所!G:G,0))</f>
        <v>40.779888</v>
      </c>
      <c r="D35" s="45">
        <f t="array" ref="D35">INDEX(停留所!$E:$E,MATCH($B35&amp;$E35,停留所!B:B&amp;停留所!G:G,0))</f>
        <v>141.21627899999999</v>
      </c>
      <c r="E35" s="45" t="s">
        <v>393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3081</v>
      </c>
      <c r="J35" t="s">
        <v>256</v>
      </c>
      <c r="K35" s="45">
        <f t="array" ref="K35">INDEX(停留所!$F:$F,MATCH($J35&amp;$M35,停留所!B:B&amp;停留所!G:G,0))</f>
        <v>40.742083999999998</v>
      </c>
      <c r="L35" s="45">
        <f t="array" ref="L35">INDEX(停留所!$E:$E,MATCH($J35&amp;$M35,停留所!B:B&amp;停留所!G:G,0))</f>
        <v>141.16859500000001</v>
      </c>
      <c r="M35" s="45" t="s">
        <v>247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 x14ac:dyDescent="0.55000000000000004">
      <c r="A36" s="45">
        <f t="array" ref="A36">INDEX(停留所!$A:$A,MATCH($B36&amp;$C36&amp;$D36,停留所!$B:$B&amp;停留所!$F:$F&amp;停留所!$E:$E,0))</f>
        <v>4131</v>
      </c>
      <c r="B36" t="s">
        <v>387</v>
      </c>
      <c r="C36" s="45">
        <f t="array" ref="C36">INDEX(停留所!$F:$F,MATCH($B36&amp;$E36,停留所!B:B&amp;停留所!G:G,0))</f>
        <v>40.777126000000003</v>
      </c>
      <c r="D36" s="45">
        <f t="array" ref="D36">INDEX(停留所!$E:$E,MATCH($B36&amp;$E36,停留所!B:B&amp;停留所!G:G,0))</f>
        <v>141.21521200000001</v>
      </c>
      <c r="E36" s="45" t="s">
        <v>393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3091</v>
      </c>
      <c r="J36" t="s">
        <v>257</v>
      </c>
      <c r="K36" s="45">
        <f t="array" ref="K36">INDEX(停留所!$F:$F,MATCH($J36&amp;$M36,停留所!B:B&amp;停留所!G:G,0))</f>
        <v>40.742893000000002</v>
      </c>
      <c r="L36" s="45">
        <f t="array" ref="L36">INDEX(停留所!$E:$E,MATCH($J36&amp;$M36,停留所!B:B&amp;停留所!G:G,0))</f>
        <v>141.16353100000001</v>
      </c>
      <c r="M36" s="45" t="s">
        <v>247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 x14ac:dyDescent="0.55000000000000004">
      <c r="A37" s="45">
        <f t="array" ref="A37">INDEX(停留所!$A:$A,MATCH($B37&amp;$C37&amp;$D37,停留所!$B:$B&amp;停留所!$F:$F&amp;停留所!$E:$E,0))</f>
        <v>4141</v>
      </c>
      <c r="B37" t="s">
        <v>1409</v>
      </c>
      <c r="C37" s="45">
        <f t="array" ref="C37">INDEX(停留所!$F:$F,MATCH($B37&amp;$E37,停留所!B:B&amp;停留所!G:G,0))</f>
        <v>40.778872</v>
      </c>
      <c r="D37" s="45">
        <f t="array" ref="D37">INDEX(停留所!$E:$E,MATCH($B37&amp;$E37,停留所!B:B&amp;停留所!G:G,0))</f>
        <v>141.217668</v>
      </c>
      <c r="E37" s="45" t="s">
        <v>393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3101</v>
      </c>
      <c r="J37" t="s">
        <v>1298</v>
      </c>
      <c r="K37" s="45">
        <f t="array" ref="K37">INDEX(停留所!$F:$F,MATCH($J37&amp;$M37,停留所!B:B&amp;停留所!G:G,0))</f>
        <v>40.746194000000003</v>
      </c>
      <c r="L37" s="45">
        <f t="array" ref="L37">INDEX(停留所!$E:$E,MATCH($J37&amp;$M37,停留所!B:B&amp;停留所!G:G,0))</f>
        <v>141.162227</v>
      </c>
      <c r="M37" s="45" t="s">
        <v>247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 x14ac:dyDescent="0.55000000000000004">
      <c r="A38" s="45">
        <f t="array" ref="A38">INDEX(停留所!$A:$A,MATCH($B38&amp;$C38&amp;$D38,停留所!$B:$B&amp;停留所!$F:$F&amp;停留所!$E:$E,0))</f>
        <v>4151</v>
      </c>
      <c r="B38" t="s">
        <v>1410</v>
      </c>
      <c r="C38" s="45">
        <f t="array" ref="C38">INDEX(停留所!$F:$F,MATCH($B38&amp;$E38,停留所!B:B&amp;停留所!G:G,0))</f>
        <v>40.781087999999997</v>
      </c>
      <c r="D38" s="45">
        <f t="array" ref="D38">INDEX(停留所!$E:$E,MATCH($B38&amp;$E38,停留所!B:B&amp;停留所!G:G,0))</f>
        <v>141.22492700000001</v>
      </c>
      <c r="E38" s="45" t="s">
        <v>393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1713</v>
      </c>
      <c r="J38" t="s">
        <v>1407</v>
      </c>
      <c r="K38" s="45">
        <f t="array" ref="K38">INDEX(停留所!$F:$F,MATCH($J38&amp;$M38,停留所!B:B&amp;停留所!G:G,0))</f>
        <v>40.745803000000002</v>
      </c>
      <c r="L38" s="45">
        <f t="array" ref="L38">INDEX(停留所!$E:$E,MATCH($J38&amp;$M38,停留所!B:B&amp;停留所!G:G,0))</f>
        <v>141.157453</v>
      </c>
      <c r="M38" s="45" t="s">
        <v>247</v>
      </c>
      <c r="N38" s="45" t="str">
        <f t="array" ref="N38">INDEX(停留所!$D:$D,MATCH($J38&amp;$K38&amp;$L38,停留所!$B:$B&amp;停留所!$F:$F&amp;停留所!$E:$E,0))</f>
        <v>3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A39" s="45">
        <f t="array" ref="A39">INDEX(停留所!$A:$A,MATCH($B39&amp;$C39&amp;$D39,停留所!$B:$B&amp;停留所!$F:$F&amp;停留所!$E:$E,0))</f>
        <v>4161</v>
      </c>
      <c r="B39" t="s">
        <v>388</v>
      </c>
      <c r="C39" s="45">
        <f t="array" ref="C39">INDEX(停留所!$F:$F,MATCH($B39&amp;$E39,停留所!B:B&amp;停留所!G:G,0))</f>
        <v>40.782001999999999</v>
      </c>
      <c r="D39" s="45">
        <f t="array" ref="D39">INDEX(停留所!$E:$E,MATCH($B39&amp;$E39,停留所!B:B&amp;停留所!G:G,0))</f>
        <v>141.22674499999999</v>
      </c>
      <c r="E39" s="45" t="s">
        <v>393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1721</v>
      </c>
      <c r="J39" t="s">
        <v>140</v>
      </c>
      <c r="K39" s="45">
        <f t="array" ref="K39">INDEX(停留所!$F:$F,MATCH($J39&amp;$M39,停留所!B:B&amp;停留所!J:J,0))</f>
        <v>40.740338000000001</v>
      </c>
      <c r="L39" s="45">
        <f t="array" ref="L39">INDEX(停留所!$E:$E,MATCH($J39&amp;$M39,停留所!B:B&amp;停留所!J:J,0))</f>
        <v>141.15808799999999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 x14ac:dyDescent="0.55000000000000004">
      <c r="A40" s="45">
        <f t="array" ref="A40">INDEX(停留所!$A:$A,MATCH($B40&amp;$C40&amp;$D40,停留所!$B:$B&amp;停留所!$F:$F&amp;停留所!$E:$E,0))</f>
        <v>4171</v>
      </c>
      <c r="B40" t="s">
        <v>389</v>
      </c>
      <c r="C40" s="45">
        <f t="array" ref="C40">INDEX(停留所!$F:$F,MATCH($B40&amp;$E40,停留所!B:B&amp;停留所!G:G,0))</f>
        <v>40.780059000000001</v>
      </c>
      <c r="D40" s="45">
        <f t="array" ref="D40">INDEX(停留所!$E:$E,MATCH($B40&amp;$E40,停留所!B:B&amp;停留所!G:G,0))</f>
        <v>141.235232</v>
      </c>
      <c r="E40" s="45" t="s">
        <v>393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1731</v>
      </c>
      <c r="J40" t="s">
        <v>141</v>
      </c>
      <c r="K40" s="45">
        <f t="array" ref="K40">INDEX(停留所!$F:$F,MATCH($J40&amp;$M40,停留所!B:B&amp;停留所!J:J,0))</f>
        <v>40.735219999999998</v>
      </c>
      <c r="L40" s="45">
        <f t="array" ref="L40">INDEX(停留所!$E:$E,MATCH($J40&amp;$M40,停留所!B:B&amp;停留所!J:J,0))</f>
        <v>141.162643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 x14ac:dyDescent="0.55000000000000004">
      <c r="A41" s="45">
        <f t="array" ref="A41">INDEX(停留所!$A:$A,MATCH($B41&amp;$C41&amp;$D41,停留所!$B:$B&amp;停留所!$F:$F&amp;停留所!$E:$E,0))</f>
        <v>4181</v>
      </c>
      <c r="B41" t="s">
        <v>390</v>
      </c>
      <c r="C41" s="45">
        <f t="array" ref="C41">INDEX(停留所!$F:$F,MATCH($B41&amp;$E41,停留所!B:B&amp;停留所!G:G,0))</f>
        <v>40.779507000000002</v>
      </c>
      <c r="D41" s="45">
        <f t="array" ref="D41">INDEX(停留所!$E:$E,MATCH($B41&amp;$E41,停留所!B:B&amp;停留所!G:G,0))</f>
        <v>141.238348</v>
      </c>
      <c r="E41" s="45" t="s">
        <v>393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1741</v>
      </c>
      <c r="J41" t="s">
        <v>142</v>
      </c>
      <c r="K41" s="45">
        <f t="array" ref="K41">INDEX(停留所!$F:$F,MATCH($J41&amp;$M41,停留所!B:B&amp;停留所!J:J,0))</f>
        <v>40.721546799999999</v>
      </c>
      <c r="L41" s="45">
        <f t="array" ref="L41">INDEX(停留所!$E:$E,MATCH($J41&amp;$M41,停留所!B:B&amp;停留所!J:J,0))</f>
        <v>141.15879810000001</v>
      </c>
      <c r="M41" s="45" t="s">
        <v>4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 x14ac:dyDescent="0.55000000000000004">
      <c r="A42" s="45">
        <f t="array" ref="A42">INDEX(停留所!$A:$A,MATCH($B42&amp;$C42&amp;$D42,停留所!$B:$B&amp;停留所!$F:$F&amp;停留所!$E:$E,0))</f>
        <v>4191</v>
      </c>
      <c r="B42" t="s">
        <v>391</v>
      </c>
      <c r="C42" s="45">
        <f t="array" ref="C42">INDEX(停留所!$F:$F,MATCH($B42&amp;$E42,停留所!B:B&amp;停留所!G:G,0))</f>
        <v>40.779226000000001</v>
      </c>
      <c r="D42" s="45">
        <f t="array" ref="D42">INDEX(停留所!$E:$E,MATCH($B42&amp;$E42,停留所!B:B&amp;停留所!G:G,0))</f>
        <v>141.25012899999999</v>
      </c>
      <c r="E42" s="45" t="s">
        <v>393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1751</v>
      </c>
      <c r="J42" t="s">
        <v>143</v>
      </c>
      <c r="K42" s="45">
        <f t="array" ref="K42">INDEX(停留所!$F:$F,MATCH($J42&amp;$M42,停留所!B:B&amp;停留所!J:J,0))</f>
        <v>40.717383300000002</v>
      </c>
      <c r="L42" s="45">
        <f t="array" ref="L42">INDEX(停留所!$E:$E,MATCH($J42&amp;$M42,停留所!B:B&amp;停留所!J:J,0))</f>
        <v>141.1568322</v>
      </c>
      <c r="M42" s="45" t="s">
        <v>4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 x14ac:dyDescent="0.55000000000000004">
      <c r="A43" s="45">
        <f t="array" ref="A43">INDEX(停留所!$A:$A,MATCH($B43&amp;$C43&amp;$D43,停留所!$B:$B&amp;停留所!$F:$F&amp;停留所!$E:$E,0))</f>
        <v>4201</v>
      </c>
      <c r="B43" t="s">
        <v>392</v>
      </c>
      <c r="C43" s="45">
        <f t="array" ref="C43">INDEX(停留所!$F:$F,MATCH($B43&amp;$E43,停留所!B:B&amp;停留所!G:G,0))</f>
        <v>40.776848999999999</v>
      </c>
      <c r="D43" s="45">
        <f t="array" ref="D43">INDEX(停留所!$E:$E,MATCH($B43&amp;$E43,停留所!B:B&amp;停留所!G:G,0))</f>
        <v>141.27489299999999</v>
      </c>
      <c r="E43" s="45" t="s">
        <v>393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1761</v>
      </c>
      <c r="J43" t="s">
        <v>1406</v>
      </c>
      <c r="K43" s="45">
        <f t="array" ref="K43">INDEX(停留所!$F:$F,MATCH($J43&amp;$M43,停留所!B:B&amp;停留所!J:J,0))</f>
        <v>40.719639999999998</v>
      </c>
      <c r="L43" s="45">
        <f t="array" ref="L43">INDEX(停留所!$E:$E,MATCH($J43&amp;$M43,停留所!B:B&amp;停留所!J:J,0))</f>
        <v>141.153975</v>
      </c>
      <c r="M43" s="45" t="s">
        <v>4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 x14ac:dyDescent="0.55000000000000004">
      <c r="A44" s="45">
        <f t="array" ref="A44">INDEX(停留所!$A:$A,MATCH($B44&amp;$C44&amp;$D44,停留所!$B:$B&amp;停留所!$F:$F&amp;停留所!$E:$E,0))</f>
        <v>3663</v>
      </c>
      <c r="B44" t="s">
        <v>1413</v>
      </c>
      <c r="C44" s="45">
        <f t="array" ref="C44">INDEX(停留所!$F:$F,MATCH($B44&amp;$E44,停留所!B:B&amp;停留所!G:G,0))</f>
        <v>40.775858999999997</v>
      </c>
      <c r="D44" s="45">
        <f t="array" ref="D44">INDEX(停留所!$E:$E,MATCH($B44&amp;$E44,停留所!B:B&amp;停留所!G:G,0))</f>
        <v>141.27750900000001</v>
      </c>
      <c r="E44" s="45" t="s">
        <v>393</v>
      </c>
      <c r="F44" s="45" t="str">
        <f t="array" ref="F44">INDEX(停留所!$D:$D,MATCH($B44&amp;$C44&amp;$D44,停留所!$B:$B&amp;停留所!$F:$F&amp;停留所!$E:$E,0))</f>
        <v>3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1781</v>
      </c>
      <c r="J44" t="s">
        <v>146</v>
      </c>
      <c r="K44" s="45">
        <f t="array" ref="K44">INDEX(停留所!$F:$F,MATCH($J44&amp;$M44,停留所!B:B&amp;停留所!J:J,0))</f>
        <v>40.710648999999997</v>
      </c>
      <c r="L44" s="45">
        <f t="array" ref="L44">INDEX(停留所!$E:$E,MATCH($J44&amp;$M44,停留所!B:B&amp;停留所!J:J,0))</f>
        <v>141.157051</v>
      </c>
      <c r="M44" s="45" t="s">
        <v>4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 x14ac:dyDescent="0.55000000000000004">
      <c r="A45" s="106">
        <f t="array" ref="A45">INDEX(停留所!$A:$A,MATCH($B45&amp;$C45&amp;$D45,停留所!$B:$B&amp;停留所!$F:$F&amp;停留所!$E:$E,0))</f>
        <v>3652</v>
      </c>
      <c r="B45" s="107" t="s">
        <v>1411</v>
      </c>
      <c r="C45" s="106">
        <f t="array" ref="C45">INDEX(停留所!$F:$F,MATCH($B45&amp;$E45,停留所!B:B&amp;停留所!G:G,0))</f>
        <v>40.779625000000003</v>
      </c>
      <c r="D45" s="106">
        <f t="array" ref="D45">INDEX(停留所!$E:$E,MATCH($B45&amp;$E45,停留所!B:B&amp;停留所!G:G,0))</f>
        <v>141.278415</v>
      </c>
      <c r="E45" s="106" t="s">
        <v>348</v>
      </c>
      <c r="F45" s="106" t="str">
        <f t="array" ref="F45">INDEX(停留所!$D:$D,MATCH($B45&amp;$C45&amp;$D45,停留所!$B:$B&amp;停留所!$F:$F&amp;停留所!$E:$E,0))</f>
        <v>2</v>
      </c>
      <c r="G45" s="106" t="str">
        <f>IF(COUNTIFS(停留所!$B:$B,B45,停留所!$F:$F,C45,停留所!$E:$E,D45)&gt;0,"同じデータあり","なし")</f>
        <v>同じデータあり</v>
      </c>
      <c r="H45" s="108"/>
      <c r="I45" s="45">
        <f t="array" ref="I45">INDEX(停留所!$A:$A,MATCH($J45&amp;$K45&amp;$L45,停留所!$B:$B&amp;停留所!$F:$F&amp;停留所!$E:$E,0))</f>
        <v>1791</v>
      </c>
      <c r="J45" t="s">
        <v>147</v>
      </c>
      <c r="K45" s="45">
        <f t="array" ref="K45">INDEX(停留所!$F:$F,MATCH($J45&amp;$M45,停留所!B:B&amp;停留所!J:J,0))</f>
        <v>40.706046999999998</v>
      </c>
      <c r="L45" s="45">
        <f t="array" ref="L45">INDEX(停留所!$E:$E,MATCH($J45&amp;$M45,停留所!B:B&amp;停留所!J:J,0))</f>
        <v>141.157059</v>
      </c>
      <c r="M45" s="45" t="s">
        <v>4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</row>
    <row r="46" spans="1:15" x14ac:dyDescent="0.55000000000000004">
      <c r="A46" s="106">
        <f t="array" ref="A46">INDEX(停留所!$A:$A,MATCH($B46&amp;$C46&amp;$D46,停留所!$B:$B&amp;停留所!$F:$F&amp;停留所!$E:$E,0))</f>
        <v>3642</v>
      </c>
      <c r="B46" s="107" t="s">
        <v>334</v>
      </c>
      <c r="C46" s="106">
        <f t="array" ref="C46">INDEX(停留所!$F:$F,MATCH($B46&amp;$E46,停留所!B:B&amp;停留所!G:G,0))</f>
        <v>40.782778</v>
      </c>
      <c r="D46" s="106">
        <f t="array" ref="D46">INDEX(停留所!$E:$E,MATCH($B46&amp;$E46,停留所!B:B&amp;停留所!G:G,0))</f>
        <v>141.277728</v>
      </c>
      <c r="E46" s="106" t="s">
        <v>348</v>
      </c>
      <c r="F46" s="106" t="str">
        <f t="array" ref="F46">INDEX(停留所!$D:$D,MATCH($B46&amp;$C46&amp;$D46,停留所!$B:$B&amp;停留所!$F:$F&amp;停留所!$E:$E,0))</f>
        <v>2</v>
      </c>
      <c r="G46" s="106" t="str">
        <f>IF(COUNTIFS(停留所!$B:$B,B46,停留所!$F:$F,C46,停留所!$E:$E,D46)&gt;0,"同じデータあり","なし")</f>
        <v>同じデータあり</v>
      </c>
      <c r="H46" s="108"/>
      <c r="I46" s="45">
        <f t="array" ref="I46">INDEX(停留所!$A:$A,MATCH($J46&amp;$K46&amp;$L46,停留所!$B:$B&amp;停留所!$F:$F&amp;停留所!$E:$E,0))</f>
        <v>1801</v>
      </c>
      <c r="J46" t="s">
        <v>148</v>
      </c>
      <c r="K46" s="45">
        <f t="array" ref="K46">INDEX(停留所!$F:$F,MATCH($J46&amp;$M46,停留所!B:B&amp;停留所!J:J,0))</f>
        <v>40.700699</v>
      </c>
      <c r="L46" s="45">
        <f t="array" ref="L46">INDEX(停留所!$E:$E,MATCH($J46&amp;$M46,停留所!B:B&amp;停留所!J:J,0))</f>
        <v>141.15919199999999</v>
      </c>
      <c r="M46" s="45" t="s">
        <v>4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 x14ac:dyDescent="0.55000000000000004">
      <c r="A47" s="106">
        <f t="array" ref="A47">INDEX(停留所!$A:$A,MATCH($B47&amp;$C47&amp;$D47,停留所!$B:$B&amp;停留所!$F:$F&amp;停留所!$E:$E,0))</f>
        <v>3632</v>
      </c>
      <c r="B47" s="107" t="s">
        <v>333</v>
      </c>
      <c r="C47" s="106">
        <f t="array" ref="C47">INDEX(停留所!$F:$F,MATCH($B47&amp;$E47,停留所!B:B&amp;停留所!G:G,0))</f>
        <v>40.788164000000002</v>
      </c>
      <c r="D47" s="106">
        <f t="array" ref="D47">INDEX(停留所!$E:$E,MATCH($B47&amp;$E47,停留所!B:B&amp;停留所!G:G,0))</f>
        <v>141.27683300000001</v>
      </c>
      <c r="E47" s="106" t="s">
        <v>348</v>
      </c>
      <c r="F47" s="106" t="str">
        <f t="array" ref="F47">INDEX(停留所!$D:$D,MATCH($B47&amp;$C47&amp;$D47,停留所!$B:$B&amp;停留所!$F:$F&amp;停留所!$E:$E,0))</f>
        <v>2</v>
      </c>
      <c r="G47" s="106" t="str">
        <f>IF(COUNTIFS(停留所!$B:$B,B47,停留所!$F:$F,C47,停留所!$E:$E,D47)&gt;0,"同じデータあり","なし")</f>
        <v>同じデータあり</v>
      </c>
      <c r="H47" s="108"/>
      <c r="I47" s="45">
        <f t="array" ref="I47">INDEX(停留所!$A:$A,MATCH($J47&amp;$K47&amp;$L47,停留所!$B:$B&amp;停留所!$F:$F&amp;停留所!$E:$E,0))</f>
        <v>1811</v>
      </c>
      <c r="J47" t="s">
        <v>149</v>
      </c>
      <c r="K47" s="45">
        <f t="array" ref="K47">INDEX(停留所!$F:$F,MATCH($J47&amp;$M47,停留所!B:B&amp;停留所!J:J,0))</f>
        <v>40.696340999999997</v>
      </c>
      <c r="L47" s="45">
        <f t="array" ref="L47">INDEX(停留所!$E:$E,MATCH($J47&amp;$M47,停留所!B:B&amp;停留所!J:J,0))</f>
        <v>141.161956</v>
      </c>
      <c r="M47" s="45" t="s">
        <v>4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 x14ac:dyDescent="0.55000000000000004">
      <c r="A48" s="106">
        <f t="array" ref="A48">INDEX(停留所!$A:$A,MATCH($B48&amp;$C48&amp;$D48,停留所!$B:$B&amp;停留所!$F:$F&amp;停留所!$E:$E,0))</f>
        <v>3622</v>
      </c>
      <c r="B48" s="107" t="s">
        <v>332</v>
      </c>
      <c r="C48" s="106">
        <f t="array" ref="C48">INDEX(停留所!$F:$F,MATCH($B48&amp;$E48,停留所!B:B&amp;停留所!G:G,0))</f>
        <v>40.796962000000001</v>
      </c>
      <c r="D48" s="106">
        <f t="array" ref="D48">INDEX(停留所!$E:$E,MATCH($B48&amp;$E48,停留所!B:B&amp;停留所!G:G,0))</f>
        <v>141.27758900000001</v>
      </c>
      <c r="E48" s="106" t="s">
        <v>348</v>
      </c>
      <c r="F48" s="106" t="str">
        <f t="array" ref="F48">INDEX(停留所!$D:$D,MATCH($B48&amp;$C48&amp;$D48,停留所!$B:$B&amp;停留所!$F:$F&amp;停留所!$E:$E,0))</f>
        <v>2</v>
      </c>
      <c r="G48" s="106" t="str">
        <f>IF(COUNTIFS(停留所!$B:$B,B48,停留所!$F:$F,C48,停留所!$E:$E,D48)&gt;0,"同じデータあり","なし")</f>
        <v>同じデータあり</v>
      </c>
      <c r="H48" s="108"/>
      <c r="I48" s="45">
        <f t="array" ref="I48">INDEX(停留所!$A:$A,MATCH($J48&amp;$K48&amp;$L48,停留所!$B:$B&amp;停留所!$F:$F&amp;停留所!$E:$E,0))</f>
        <v>3381</v>
      </c>
      <c r="J48" t="s">
        <v>746</v>
      </c>
      <c r="K48" s="45">
        <f t="array" ref="K48">INDEX(停留所!$F:$F,MATCH($J48&amp;$M48,停留所!B:B&amp;停留所!J:J,0))</f>
        <v>40.695663000000003</v>
      </c>
      <c r="L48" s="45">
        <f t="array" ref="L48">INDEX(停留所!$E:$E,MATCH($J48&amp;$M48,停留所!B:B&amp;停留所!J:J,0))</f>
        <v>141.15787700000001</v>
      </c>
      <c r="M48" s="45" t="s">
        <v>4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5" x14ac:dyDescent="0.55000000000000004">
      <c r="A49" s="106">
        <f t="array" ref="A49">INDEX(停留所!$A:$A,MATCH($B49&amp;$C49&amp;$D49,停留所!$B:$B&amp;停留所!$F:$F&amp;停留所!$E:$E,0))</f>
        <v>3612</v>
      </c>
      <c r="B49" s="107" t="s">
        <v>331</v>
      </c>
      <c r="C49" s="106">
        <f t="array" ref="C49">INDEX(停留所!$F:$F,MATCH($B49&amp;$E49,停留所!B:B&amp;停留所!G:G,0))</f>
        <v>40.802563999999997</v>
      </c>
      <c r="D49" s="106">
        <f t="array" ref="D49">INDEX(停留所!$E:$E,MATCH($B49&amp;$E49,停留所!B:B&amp;停留所!G:G,0))</f>
        <v>141.27737400000001</v>
      </c>
      <c r="E49" s="106" t="s">
        <v>348</v>
      </c>
      <c r="F49" s="106" t="str">
        <f t="array" ref="F49">INDEX(停留所!$D:$D,MATCH($B49&amp;$C49&amp;$D49,停留所!$B:$B&amp;停留所!$F:$F&amp;停留所!$E:$E,0))</f>
        <v>2</v>
      </c>
      <c r="G49" s="106" t="str">
        <f>IF(COUNTIFS(停留所!$B:$B,B49,停留所!$F:$F,C49,停留所!$E:$E,D49)&gt;0,"同じデータあり","なし")</f>
        <v>同じデータあり</v>
      </c>
      <c r="H49" s="108"/>
      <c r="I49" s="45">
        <f t="array" ref="I49">INDEX(停留所!$A:$A,MATCH($J49&amp;$K49&amp;$L49,停留所!$B:$B&amp;停留所!$F:$F&amp;停留所!$E:$E,0))</f>
        <v>1851</v>
      </c>
      <c r="J49" t="s">
        <v>153</v>
      </c>
      <c r="K49" s="45">
        <f t="array" ref="K49">INDEX(停留所!$F:$F,MATCH($J49&amp;$M49,停留所!B:B&amp;停留所!J:J,0))</f>
        <v>40.695878999999998</v>
      </c>
      <c r="L49" s="45">
        <f t="array" ref="L49">INDEX(停留所!$E:$E,MATCH($J49&amp;$M49,停留所!B:B&amp;停留所!J:J,0))</f>
        <v>141.15484699999999</v>
      </c>
      <c r="M49" s="45" t="s">
        <v>4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5" x14ac:dyDescent="0.55000000000000004">
      <c r="A50" s="106">
        <f t="array" ref="A50">INDEX(停留所!$A:$A,MATCH($B50&amp;$C50&amp;$D50,停留所!$B:$B&amp;停留所!$F:$F&amp;停留所!$E:$E,0))</f>
        <v>3602</v>
      </c>
      <c r="B50" s="107" t="s">
        <v>330</v>
      </c>
      <c r="C50" s="106">
        <f t="array" ref="C50">INDEX(停留所!$F:$F,MATCH($B50&amp;$E50,停留所!B:B&amp;停留所!G:G,0))</f>
        <v>40.810693000000001</v>
      </c>
      <c r="D50" s="106">
        <f t="array" ref="D50">INDEX(停留所!$E:$E,MATCH($B50&amp;$E50,停留所!B:B&amp;停留所!G:G,0))</f>
        <v>141.27371600000001</v>
      </c>
      <c r="E50" s="106" t="s">
        <v>348</v>
      </c>
      <c r="F50" s="106" t="str">
        <f t="array" ref="F50">INDEX(停留所!$D:$D,MATCH($B50&amp;$C50&amp;$D50,停留所!$B:$B&amp;停留所!$F:$F&amp;停留所!$E:$E,0))</f>
        <v>2</v>
      </c>
      <c r="G50" s="106" t="str">
        <f>IF(COUNTIFS(停留所!$B:$B,B50,停留所!$F:$F,C50,停留所!$E:$E,D50)&gt;0,"同じデータあり","なし")</f>
        <v>同じデータあり</v>
      </c>
      <c r="H50" s="108"/>
      <c r="I50" s="45">
        <f t="array" ref="I50">INDEX(停留所!$A:$A,MATCH($J50&amp;$K50&amp;$L50,停留所!$B:$B&amp;停留所!$F:$F&amp;停留所!$E:$E,0))</f>
        <v>1841</v>
      </c>
      <c r="J50" t="s">
        <v>152</v>
      </c>
      <c r="K50" s="45">
        <f t="array" ref="K50">INDEX(停留所!$F:$F,MATCH($J50&amp;$M50,停留所!B:B&amp;停留所!J:J,0))</f>
        <v>40.697313000000001</v>
      </c>
      <c r="L50" s="45">
        <f t="array" ref="L50">INDEX(停留所!$E:$E,MATCH($J50&amp;$M50,停留所!B:B&amp;停留所!J:J,0))</f>
        <v>141.15348599999999</v>
      </c>
      <c r="M50" s="45" t="s">
        <v>4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</row>
    <row r="51" spans="1:15" x14ac:dyDescent="0.55000000000000004">
      <c r="A51" s="106">
        <f t="array" ref="A51">INDEX(停留所!$A:$A,MATCH($B51&amp;$C51&amp;$D51,停留所!$B:$B&amp;停留所!$F:$F&amp;停留所!$E:$E,0))</f>
        <v>3592</v>
      </c>
      <c r="B51" s="107" t="s">
        <v>329</v>
      </c>
      <c r="C51" s="106">
        <f t="array" ref="C51">INDEX(停留所!$F:$F,MATCH($B51&amp;$E51,停留所!B:B&amp;停留所!G:G,0))</f>
        <v>40.820191000000001</v>
      </c>
      <c r="D51" s="106">
        <f t="array" ref="D51">INDEX(停留所!$E:$E,MATCH($B51&amp;$E51,停留所!B:B&amp;停留所!G:G,0))</f>
        <v>141.27132900000001</v>
      </c>
      <c r="E51" s="106" t="s">
        <v>348</v>
      </c>
      <c r="F51" s="106" t="str">
        <f t="array" ref="F51">INDEX(停留所!$D:$D,MATCH($B51&amp;$C51&amp;$D51,停留所!$B:$B&amp;停留所!$F:$F&amp;停留所!$E:$E,0))</f>
        <v>2</v>
      </c>
      <c r="G51" s="106" t="str">
        <f>IF(COUNTIFS(停留所!$B:$B,B51,停留所!$F:$F,C51,停留所!$E:$E,D51)&gt;0,"同じデータあり","なし")</f>
        <v>同じデータあり</v>
      </c>
      <c r="H51" s="108"/>
      <c r="I51" s="45">
        <f t="array" ref="I51">INDEX(停留所!$A:$A,MATCH($J51&amp;$K51&amp;$L51,停留所!$B:$B&amp;停留所!$F:$F&amp;停留所!$E:$E,0))</f>
        <v>1831</v>
      </c>
      <c r="J51" t="s">
        <v>151</v>
      </c>
      <c r="K51" s="45">
        <f t="array" ref="K51">INDEX(停留所!$F:$F,MATCH($J51&amp;$M51,停留所!B:B&amp;停留所!J:J,0))</f>
        <v>40.698439999999998</v>
      </c>
      <c r="L51" s="45">
        <f t="array" ref="L51">INDEX(停留所!$E:$E,MATCH($J51&amp;$M51,停留所!B:B&amp;停留所!J:J,0))</f>
        <v>141.15532400000001</v>
      </c>
      <c r="M51" s="45" t="s">
        <v>4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  <row r="52" spans="1:15" x14ac:dyDescent="0.55000000000000004">
      <c r="A52" s="106">
        <f t="array" ref="A52">INDEX(停留所!$A:$A,MATCH($B52&amp;$C52&amp;$D52,停留所!$B:$B&amp;停留所!$F:$F&amp;停留所!$E:$E,0))</f>
        <v>3582</v>
      </c>
      <c r="B52" s="107" t="s">
        <v>1412</v>
      </c>
      <c r="C52" s="106">
        <f t="array" ref="C52">INDEX(停留所!$F:$F,MATCH($B52&amp;$E52,停留所!B:B&amp;停留所!G:G,0))</f>
        <v>40.826560000000001</v>
      </c>
      <c r="D52" s="106">
        <f t="array" ref="D52">INDEX(停留所!$E:$E,MATCH($B52&amp;$E52,停留所!B:B&amp;停留所!G:G,0))</f>
        <v>141.27202600000001</v>
      </c>
      <c r="E52" s="106" t="s">
        <v>348</v>
      </c>
      <c r="F52" s="106" t="str">
        <f t="array" ref="F52">INDEX(停留所!$D:$D,MATCH($B52&amp;$C52&amp;$D52,停留所!$B:$B&amp;停留所!$F:$F&amp;停留所!$E:$E,0))</f>
        <v>2</v>
      </c>
      <c r="G52" s="106" t="str">
        <f>IF(COUNTIFS(停留所!$B:$B,B52,停留所!$F:$F,C52,停留所!$E:$E,D52)&gt;0,"同じデータあり","なし")</f>
        <v>同じデータあり</v>
      </c>
      <c r="H52" s="108"/>
      <c r="I52" s="45">
        <f t="array" ref="I52">INDEX(停留所!$A:$A,MATCH($J52&amp;$K52&amp;$L52,停留所!$B:$B&amp;停留所!$F:$F&amp;停留所!$E:$E,0))</f>
        <v>1821</v>
      </c>
      <c r="J52" t="s">
        <v>150</v>
      </c>
      <c r="K52" s="45">
        <f t="array" ref="K52">INDEX(停留所!$F:$F,MATCH($J52&amp;$M52,停留所!B:B&amp;停留所!J:J,0))</f>
        <v>40.698</v>
      </c>
      <c r="L52" s="45">
        <f t="array" ref="L52">INDEX(停留所!$E:$E,MATCH($J52&amp;$M52,停留所!B:B&amp;停留所!J:J,0))</f>
        <v>141.15800400000001</v>
      </c>
      <c r="M52" s="45" t="s">
        <v>4</v>
      </c>
      <c r="N52" s="45" t="str">
        <f t="array" ref="N52">INDEX(停留所!$D:$D,MATCH($J52&amp;$K52&amp;$L52,停留所!$B:$B&amp;停留所!$F:$F&amp;停留所!$E:$E,0))</f>
        <v>1</v>
      </c>
      <c r="O52" s="45" t="str">
        <f>IF(COUNTIFS(停留所!$B:$B,J52,停留所!$F:$F,K52,停留所!$E:$E,L52)&gt;0,"同じデータあり","なし")</f>
        <v>同じデータあり</v>
      </c>
    </row>
    <row r="53" spans="1:15" x14ac:dyDescent="0.55000000000000004">
      <c r="A53" s="106">
        <f t="array" ref="A53">INDEX(停留所!$A:$A,MATCH($B53&amp;$C53&amp;$D53,停留所!$B:$B&amp;停留所!$F:$F&amp;停留所!$E:$E,0))</f>
        <v>3572</v>
      </c>
      <c r="B53" s="107" t="s">
        <v>328</v>
      </c>
      <c r="C53" s="106">
        <f t="array" ref="C53">INDEX(停留所!$F:$F,MATCH($B53&amp;$E53,停留所!B:B&amp;停留所!G:G,0))</f>
        <v>40.830260000000003</v>
      </c>
      <c r="D53" s="106">
        <f t="array" ref="D53">INDEX(停留所!$E:$E,MATCH($B53&amp;$E53,停留所!B:B&amp;停留所!G:G,0))</f>
        <v>141.27267499999999</v>
      </c>
      <c r="E53" s="106" t="s">
        <v>348</v>
      </c>
      <c r="F53" s="106" t="str">
        <f t="array" ref="F53">INDEX(停留所!$D:$D,MATCH($B53&amp;$C53&amp;$D53,停留所!$B:$B&amp;停留所!$F:$F&amp;停留所!$E:$E,0))</f>
        <v>2</v>
      </c>
      <c r="G53" s="106" t="str">
        <f>IF(COUNTIFS(停留所!$B:$B,B53,停留所!$F:$F,C53,停留所!$E:$E,D53)&gt;0,"同じデータあり","なし")</f>
        <v>同じデータあり</v>
      </c>
      <c r="H53" s="108"/>
      <c r="I53" s="45">
        <f t="array" ref="I53">INDEX(停留所!$A:$A,MATCH($J53&amp;$K53&amp;$L53,停留所!$B:$B&amp;停留所!$F:$F&amp;停留所!$E:$E,0))</f>
        <v>1811</v>
      </c>
      <c r="J53" t="s">
        <v>149</v>
      </c>
      <c r="K53" s="45">
        <f t="array" ref="K53">INDEX(停留所!$F:$F,MATCH($J53&amp;$M53,停留所!B:B&amp;停留所!J:J,0))</f>
        <v>40.696340999999997</v>
      </c>
      <c r="L53" s="45">
        <f t="array" ref="L53">INDEX(停留所!$E:$E,MATCH($J53&amp;$M53,停留所!B:B&amp;停留所!J:J,0))</f>
        <v>141.161956</v>
      </c>
      <c r="M53" s="45" t="s">
        <v>4</v>
      </c>
      <c r="N53" s="45" t="str">
        <f t="array" ref="N53">INDEX(停留所!$D:$D,MATCH($J53&amp;$K53&amp;$L53,停留所!$B:$B&amp;停留所!$F:$F&amp;停留所!$E:$E,0))</f>
        <v>1</v>
      </c>
      <c r="O53" s="45" t="str">
        <f>IF(COUNTIFS(停留所!$B:$B,J53,停留所!$F:$F,K53,停留所!$E:$E,L53)&gt;0,"同じデータあり","なし")</f>
        <v>同じデータあり</v>
      </c>
    </row>
    <row r="54" spans="1:15" x14ac:dyDescent="0.55000000000000004">
      <c r="A54" s="106">
        <f t="array" ref="A54">INDEX(停留所!$A:$A,MATCH($B54&amp;$C54&amp;$D54,停留所!$B:$B&amp;停留所!$F:$F&amp;停留所!$E:$E,0))</f>
        <v>3562</v>
      </c>
      <c r="B54" s="107" t="s">
        <v>327</v>
      </c>
      <c r="C54" s="106">
        <f t="array" ref="C54">INDEX(停留所!$F:$F,MATCH($B54&amp;$E54,停留所!B:B&amp;停留所!G:G,0))</f>
        <v>40.831049</v>
      </c>
      <c r="D54" s="106">
        <f t="array" ref="D54">INDEX(停留所!$E:$E,MATCH($B54&amp;$E54,停留所!B:B&amp;停留所!G:G,0))</f>
        <v>141.28295299999999</v>
      </c>
      <c r="E54" s="106" t="s">
        <v>348</v>
      </c>
      <c r="F54" s="106" t="str">
        <f t="array" ref="F54">INDEX(停留所!$D:$D,MATCH($B54&amp;$C54&amp;$D54,停留所!$B:$B&amp;停留所!$F:$F&amp;停留所!$E:$E,0))</f>
        <v>2</v>
      </c>
      <c r="G54" s="106" t="str">
        <f>IF(COUNTIFS(停留所!$B:$B,B54,停留所!$F:$F,C54,停留所!$E:$E,D54)&gt;0,"同じデータあり","なし")</f>
        <v>同じデータあり</v>
      </c>
      <c r="H54" s="108"/>
      <c r="I54" s="45">
        <f t="array" ref="I54">INDEX(停留所!$A:$A,MATCH($J54&amp;$K54&amp;$L54,停留所!$B:$B&amp;停留所!$F:$F&amp;停留所!$E:$E,0))</f>
        <v>1801</v>
      </c>
      <c r="J54" t="s">
        <v>148</v>
      </c>
      <c r="K54" s="45">
        <f t="array" ref="K54">INDEX(停留所!$F:$F,MATCH($J54&amp;$M54,停留所!B:B&amp;停留所!J:J,0))</f>
        <v>40.700699</v>
      </c>
      <c r="L54" s="45">
        <f t="array" ref="L54">INDEX(停留所!$E:$E,MATCH($J54&amp;$M54,停留所!B:B&amp;停留所!J:J,0))</f>
        <v>141.15919199999999</v>
      </c>
      <c r="M54" s="45" t="s">
        <v>4</v>
      </c>
      <c r="N54" s="45" t="str">
        <f t="array" ref="N54">INDEX(停留所!$D:$D,MATCH($J54&amp;$K54&amp;$L54,停留所!$B:$B&amp;停留所!$F:$F&amp;停留所!$E:$E,0))</f>
        <v>1</v>
      </c>
      <c r="O54" s="45" t="str">
        <f>IF(COUNTIFS(停留所!$B:$B,J54,停留所!$F:$F,K54,停留所!$E:$E,L54)&gt;0,"同じデータあり","なし")</f>
        <v>同じデータあり</v>
      </c>
    </row>
    <row r="56" spans="1:15" s="45" customFormat="1" x14ac:dyDescent="0.55000000000000004">
      <c r="H56" s="93"/>
    </row>
  </sheetData>
  <phoneticPr fontId="3"/>
  <conditionalFormatting sqref="C1:D2">
    <cfRule type="duplicateValues" dxfId="71" priority="5"/>
  </conditionalFormatting>
  <conditionalFormatting sqref="K2:L2">
    <cfRule type="duplicateValues" dxfId="70" priority="4"/>
  </conditionalFormatting>
  <conditionalFormatting sqref="K1:L1">
    <cfRule type="duplicateValues" dxfId="69" priority="3"/>
  </conditionalFormatting>
  <conditionalFormatting sqref="K1:K1048576 C1:C1048576">
    <cfRule type="duplicateValues" dxfId="68" priority="2"/>
  </conditionalFormatting>
  <conditionalFormatting sqref="D1:D1048576 L1:L1048576">
    <cfRule type="duplicateValues" dxfId="67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2440DA-90B5-4A0D-BD44-43088FBAD1D1}">
          <x14:formula1>
            <xm:f>使用路線!$A$2:$A$100</xm:f>
          </x14:formula1>
          <xm:sqref>E3:E54 M3:M54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17F3-DFC6-4BC3-A15A-461DD1CF3414}">
  <sheetPr codeName="Sheet17"/>
  <dimension ref="A1:P36"/>
  <sheetViews>
    <sheetView zoomScale="70" zoomScaleNormal="70" workbookViewId="0">
      <pane ySplit="1" topLeftCell="A2" activePane="bottomLeft" state="frozen"/>
      <selection pane="bottomLeft" activeCell="M21" sqref="M21"/>
    </sheetView>
    <sheetView workbookViewId="1"/>
  </sheetViews>
  <sheetFormatPr defaultRowHeight="18" x14ac:dyDescent="0.55000000000000004"/>
  <cols>
    <col min="2" max="2" width="18.9140625" customWidth="1"/>
    <col min="5" max="5" width="23.6640625" customWidth="1"/>
    <col min="6" max="6" width="5" customWidth="1"/>
    <col min="8" max="8" width="18.9140625" style="105" customWidth="1"/>
    <col min="10" max="10" width="18.9140625" customWidth="1"/>
    <col min="13" max="13" width="23.6640625" customWidth="1"/>
    <col min="14" max="14" width="5" customWidth="1"/>
    <col min="16" max="16" width="18.9140625" customWidth="1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H2" s="92"/>
      <c r="I2" s="59" t="s">
        <v>1265</v>
      </c>
    </row>
    <row r="3" spans="1:16" s="45" customFormat="1" x14ac:dyDescent="0.55000000000000004">
      <c r="A3" s="45">
        <f t="array" ref="A3">INDEX(停留所!$A:$A,MATCH($B3&amp;$C3&amp;$D3,停留所!$B:$B&amp;停留所!$F:$F&amp;停留所!$E:$E,0))</f>
        <v>11</v>
      </c>
      <c r="B3" s="45" t="s">
        <v>1270</v>
      </c>
      <c r="C3" s="45">
        <f t="array" ref="C3">INDEX(停留所!$F:$F,MATCH($B3&amp;$E3,停留所!B:B&amp;停留所!J:J,0))</f>
        <v>40.622204000000004</v>
      </c>
      <c r="D3" s="45">
        <f t="array" ref="D3">INDEX(停留所!$E:$E,MATCH($B3&amp;$E3,停留所!B:B&amp;停留所!J:J,0))</f>
        <v>141.21071900000001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2661</v>
      </c>
      <c r="J3" s="45" t="s">
        <v>1422</v>
      </c>
      <c r="K3" s="45">
        <f t="array" ref="K3">INDEX(停留所!$F:$F,MATCH($J3&amp;$M3,停留所!B:B&amp;停留所!G:G,0))</f>
        <v>40.577959999999997</v>
      </c>
      <c r="L3" s="45">
        <f t="array" ref="L3">INDEX(停留所!$E:$E,MATCH($J3&amp;$M3,停留所!B:B&amp;停留所!G:G,0))</f>
        <v>141.10798800000001</v>
      </c>
      <c r="M3" s="45" t="s">
        <v>1375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21</v>
      </c>
      <c r="B4" t="s">
        <v>3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2652</v>
      </c>
      <c r="J4" t="s">
        <v>1274</v>
      </c>
      <c r="K4" s="45">
        <f t="array" ref="K4">INDEX(停留所!$F:$F,MATCH($J4&amp;$M4,停留所!B:B&amp;停留所!G:G,0))</f>
        <v>40.587201</v>
      </c>
      <c r="L4" s="45">
        <f t="array" ref="L4">INDEX(停留所!$E:$E,MATCH($J4&amp;$M4,停留所!B:B&amp;停留所!G:G,0))</f>
        <v>141.109184</v>
      </c>
      <c r="M4" s="45" t="s">
        <v>1377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31</v>
      </c>
      <c r="B5" t="s">
        <v>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2642</v>
      </c>
      <c r="J5" t="s">
        <v>1420</v>
      </c>
      <c r="K5" s="45">
        <f t="array" ref="K5">INDEX(停留所!$F:$F,MATCH($J5&amp;$M5,停留所!B:B&amp;停留所!G:G,0))</f>
        <v>40.587069999999997</v>
      </c>
      <c r="L5" s="45">
        <f t="array" ref="L5">INDEX(停留所!$E:$E,MATCH($J5&amp;$M5,停留所!B:B&amp;停留所!G:G,0))</f>
        <v>141.114082</v>
      </c>
      <c r="M5" s="45" t="s">
        <v>1377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41</v>
      </c>
      <c r="B6" t="s">
        <v>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2631</v>
      </c>
      <c r="J6" t="s">
        <v>1419</v>
      </c>
      <c r="K6" s="45">
        <f t="array" ref="K6">INDEX(停留所!$F:$F,MATCH($J6&amp;$M6,停留所!B:B&amp;停留所!G:G,0))</f>
        <v>40.585909000000001</v>
      </c>
      <c r="L6" s="45">
        <f t="array" ref="L6">INDEX(停留所!$E:$E,MATCH($J6&amp;$M6,停留所!B:B&amp;停留所!G:G,0))</f>
        <v>141.11784700000001</v>
      </c>
      <c r="M6" s="45" t="s">
        <v>1375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51</v>
      </c>
      <c r="B7" t="s">
        <v>7</v>
      </c>
      <c r="C7" s="45">
        <f t="array" ref="C7">INDEX(停留所!$F:$F,MATCH($B7&amp;$E7,停留所!B:B&amp;停留所!J:J,0))</f>
        <v>40.613311000000003</v>
      </c>
      <c r="D7" s="45">
        <f t="array" ref="D7">INDEX(停留所!$E:$E,MATCH($B7&amp;$E7,停留所!B:B&amp;停留所!J:J,0))</f>
        <v>141.21475599999999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2612</v>
      </c>
      <c r="J7" t="s">
        <v>1418</v>
      </c>
      <c r="K7" s="45">
        <f t="array" ref="K7">INDEX(停留所!$F:$F,MATCH($J7&amp;$M7,停留所!B:B&amp;停留所!G:G,0))</f>
        <v>40.586905999999999</v>
      </c>
      <c r="L7" s="45">
        <f t="array" ref="L7">INDEX(停留所!$E:$E,MATCH($J7&amp;$M7,停留所!B:B&amp;停留所!G:G,0))</f>
        <v>141.124987</v>
      </c>
      <c r="M7" s="45" t="s">
        <v>1377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61</v>
      </c>
      <c r="B8" t="s">
        <v>8</v>
      </c>
      <c r="C8" s="45">
        <f t="array" ref="C8">INDEX(停留所!$F:$F,MATCH($B8&amp;$E8,停留所!B:B&amp;停留所!J:J,0))</f>
        <v>40.612495000000003</v>
      </c>
      <c r="D8" s="45">
        <f t="array" ref="D8">INDEX(停留所!$E:$E,MATCH($B8&amp;$E8,停留所!B:B&amp;停留所!J:J,0))</f>
        <v>141.21539899999999</v>
      </c>
      <c r="E8" s="45" t="s">
        <v>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2602</v>
      </c>
      <c r="J8" t="s">
        <v>1417</v>
      </c>
      <c r="K8" s="45">
        <f t="array" ref="K8">INDEX(停留所!$F:$F,MATCH($J8&amp;$M8,停留所!B:B&amp;停留所!G:G,0))</f>
        <v>40.587986999999998</v>
      </c>
      <c r="L8" s="45">
        <f t="array" ref="L8">INDEX(停留所!$E:$E,MATCH($J8&amp;$M8,停留所!B:B&amp;停留所!G:G,0))</f>
        <v>141.131044</v>
      </c>
      <c r="M8" s="45" t="s">
        <v>1377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71</v>
      </c>
      <c r="B9" t="s">
        <v>9</v>
      </c>
      <c r="C9" s="45">
        <f t="array" ref="C9">INDEX(停留所!$F:$F,MATCH($B9&amp;$E9,停留所!B:B&amp;停留所!J:J,0))</f>
        <v>40.610562999999999</v>
      </c>
      <c r="D9" s="45">
        <f t="array" ref="D9">INDEX(停留所!$E:$E,MATCH($B9&amp;$E9,停留所!B:B&amp;停留所!J:J,0))</f>
        <v>141.21688800000001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2594</v>
      </c>
      <c r="J9" t="s">
        <v>1421</v>
      </c>
      <c r="K9" s="45">
        <f t="array" ref="K9">INDEX(停留所!$F:$F,MATCH($J9&amp;$M9,停留所!B:B&amp;停留所!G:G,0))</f>
        <v>40.587854999999998</v>
      </c>
      <c r="L9" s="45">
        <f t="array" ref="L9">INDEX(停留所!$E:$E,MATCH($J9&amp;$M9,停留所!B:B&amp;停留所!G:G,0))</f>
        <v>141.13437500000001</v>
      </c>
      <c r="M9" s="45" t="s">
        <v>383</v>
      </c>
      <c r="N9" s="45" t="str">
        <f t="array" ref="N9">INDEX(停留所!$D:$D,MATCH($J9&amp;$K9&amp;$L9,停留所!$B:$B&amp;停留所!$F:$F&amp;停留所!$E:$E,0))</f>
        <v>4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1282</v>
      </c>
      <c r="B10" t="s">
        <v>101</v>
      </c>
      <c r="C10" s="45">
        <f t="array" ref="C10">INDEX(停留所!$F:$F,MATCH($B10&amp;$E10,停留所!B:B&amp;停留所!G:G,0))</f>
        <v>40.608908999999997</v>
      </c>
      <c r="D10" s="45">
        <f t="array" ref="D10">INDEX(停留所!$E:$E,MATCH($B10&amp;$E10,停留所!B:B&amp;停留所!G:G,0))</f>
        <v>141.21649500000001</v>
      </c>
      <c r="E10" s="45" t="s">
        <v>382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2521</v>
      </c>
      <c r="J10" t="s">
        <v>1415</v>
      </c>
      <c r="K10" s="45">
        <f t="array" ref="K10">INDEX(停留所!$F:$F,MATCH($J10&amp;$M10,停留所!B:B&amp;停留所!G:G,0))</f>
        <v>40.591929999999998</v>
      </c>
      <c r="L10" s="45">
        <f t="array" ref="L10">INDEX(停留所!$E:$E,MATCH($J10&amp;$M10,停留所!B:B&amp;停留所!G:G,0))</f>
        <v>141.148945</v>
      </c>
      <c r="M10" s="45" t="s">
        <v>1375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1272</v>
      </c>
      <c r="B11" t="s">
        <v>100</v>
      </c>
      <c r="C11" s="45">
        <f t="array" ref="C11">INDEX(停留所!$F:$F,MATCH($B11&amp;$E11,停留所!B:B&amp;停留所!G:G,0))</f>
        <v>40.606613000000003</v>
      </c>
      <c r="D11" s="45">
        <f t="array" ref="D11">INDEX(停留所!$E:$E,MATCH($B11&amp;$E11,停留所!B:B&amp;停留所!G:G,0))</f>
        <v>141.218322</v>
      </c>
      <c r="E11" s="45" t="s">
        <v>382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2531</v>
      </c>
      <c r="J11" t="s">
        <v>1414</v>
      </c>
      <c r="K11" s="45">
        <f t="array" ref="K11">INDEX(停留所!$F:$F,MATCH($J11&amp;$M11,停留所!B:B&amp;停留所!G:G,0))</f>
        <v>40.588956000000003</v>
      </c>
      <c r="L11" s="45">
        <f t="array" ref="L11">INDEX(停留所!$E:$E,MATCH($J11&amp;$M11,停留所!B:B&amp;停留所!G:G,0))</f>
        <v>141.15075300000001</v>
      </c>
      <c r="M11" s="45" t="s">
        <v>1375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1262</v>
      </c>
      <c r="B12" t="s">
        <v>99</v>
      </c>
      <c r="C12" s="45">
        <f t="array" ref="C12">INDEX(停留所!$F:$F,MATCH($B12&amp;$E12,停留所!B:B&amp;停留所!G:G,0))</f>
        <v>40.604495999999997</v>
      </c>
      <c r="D12" s="45">
        <f t="array" ref="D12">INDEX(停留所!$E:$E,MATCH($B12&amp;$E12,停留所!B:B&amp;停留所!G:G,0))</f>
        <v>141.215372</v>
      </c>
      <c r="E12" s="45" t="s">
        <v>382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2541</v>
      </c>
      <c r="J12" t="s">
        <v>218</v>
      </c>
      <c r="K12" s="45">
        <f t="array" ref="K12">INDEX(停留所!$F:$F,MATCH($J12&amp;$M12,停留所!B:B&amp;停留所!G:G,0))</f>
        <v>40.585124</v>
      </c>
      <c r="L12" s="45">
        <f t="array" ref="L12">INDEX(停留所!$E:$E,MATCH($J12&amp;$M12,停留所!B:B&amp;停留所!G:G,0))</f>
        <v>141.153671</v>
      </c>
      <c r="M12" s="45" t="s">
        <v>1375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1252</v>
      </c>
      <c r="B13" t="s">
        <v>98</v>
      </c>
      <c r="C13" s="45">
        <f t="array" ref="C13">INDEX(停留所!$F:$F,MATCH($B13&amp;$E13,停留所!B:B&amp;停留所!G:G,0))</f>
        <v>40.603307000000001</v>
      </c>
      <c r="D13" s="45">
        <f t="array" ref="D13">INDEX(停留所!$E:$E,MATCH($B13&amp;$E13,停留所!B:B&amp;停留所!G:G,0))</f>
        <v>141.212728</v>
      </c>
      <c r="E13" s="45" t="s">
        <v>382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4112</v>
      </c>
      <c r="J13" t="s">
        <v>381</v>
      </c>
      <c r="K13" s="45">
        <f t="array" ref="K13">INDEX(停留所!$F:$F,MATCH($J13&amp;$M13,停留所!B:B&amp;停留所!G:G,0))</f>
        <v>40.583376999999999</v>
      </c>
      <c r="L13" s="45">
        <f t="array" ref="L13">INDEX(停留所!$E:$E,MATCH($J13&amp;$M13,停留所!B:B&amp;停留所!G:G,0))</f>
        <v>141.15506600000001</v>
      </c>
      <c r="M13" s="45" t="s">
        <v>383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1242</v>
      </c>
      <c r="B14" t="s">
        <v>97</v>
      </c>
      <c r="C14" s="45">
        <f t="array" ref="C14">INDEX(停留所!$F:$F,MATCH($B14&amp;$E14,停留所!B:B&amp;停留所!G:G,0))</f>
        <v>40.602311999999998</v>
      </c>
      <c r="D14" s="45">
        <f t="array" ref="D14">INDEX(停留所!$E:$E,MATCH($B14&amp;$E14,停留所!B:B&amp;停留所!G:G,0))</f>
        <v>141.21048500000001</v>
      </c>
      <c r="E14" s="45" t="s">
        <v>382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4102</v>
      </c>
      <c r="J14" t="s">
        <v>380</v>
      </c>
      <c r="K14" s="45">
        <f t="array" ref="K14">INDEX(停留所!$F:$F,MATCH($J14&amp;$M14,停留所!B:B&amp;停留所!G:G,0))</f>
        <v>40.58475</v>
      </c>
      <c r="L14" s="45">
        <f t="array" ref="L14">INDEX(停留所!$E:$E,MATCH($J14&amp;$M14,停留所!B:B&amp;停留所!G:G,0))</f>
        <v>141.159336</v>
      </c>
      <c r="M14" s="45" t="s">
        <v>383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1232</v>
      </c>
      <c r="B15" t="s">
        <v>372</v>
      </c>
      <c r="C15" s="45">
        <f t="array" ref="C15">INDEX(停留所!$F:$F,MATCH($B15&amp;$E15,停留所!B:B&amp;停留所!G:G,0))</f>
        <v>40.600959000000003</v>
      </c>
      <c r="D15" s="45">
        <f t="array" ref="D15">INDEX(停留所!$E:$E,MATCH($B15&amp;$E15,停留所!B:B&amp;停留所!G:G,0))</f>
        <v>141.207481</v>
      </c>
      <c r="E15" s="45" t="s">
        <v>382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4092</v>
      </c>
      <c r="J15" t="s">
        <v>379</v>
      </c>
      <c r="K15" s="45">
        <f t="array" ref="K15">INDEX(停留所!$F:$F,MATCH($J15&amp;$M15,停留所!B:B&amp;停留所!G:G,0))</f>
        <v>40.586880000000001</v>
      </c>
      <c r="L15" s="45">
        <f t="array" ref="L15">INDEX(停留所!$E:$E,MATCH($J15&amp;$M15,停留所!B:B&amp;停留所!G:G,0))</f>
        <v>141.16867500000001</v>
      </c>
      <c r="M15" s="45" t="s">
        <v>383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4031</v>
      </c>
      <c r="B16" t="s">
        <v>373</v>
      </c>
      <c r="C16" s="45">
        <f t="array" ref="C16">INDEX(停留所!$F:$F,MATCH($B16&amp;$E16,停留所!B:B&amp;停留所!G:G,0))</f>
        <v>40.597940999999999</v>
      </c>
      <c r="D16" s="45">
        <f t="array" ref="D16">INDEX(停留所!$E:$E,MATCH($B16&amp;$E16,停留所!B:B&amp;停留所!G:G,0))</f>
        <v>141.20334</v>
      </c>
      <c r="E16" s="45" t="s">
        <v>382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4082</v>
      </c>
      <c r="J16" t="s">
        <v>378</v>
      </c>
      <c r="K16" s="45">
        <f t="array" ref="K16">INDEX(停留所!$F:$F,MATCH($J16&amp;$M16,停留所!B:B&amp;停留所!G:G,0))</f>
        <v>40.589239999999997</v>
      </c>
      <c r="L16" s="45">
        <f t="array" ref="L16">INDEX(停留所!$E:$E,MATCH($J16&amp;$M16,停留所!B:B&amp;停留所!G:G,0))</f>
        <v>141.17494099999999</v>
      </c>
      <c r="M16" s="45" t="s">
        <v>383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4041</v>
      </c>
      <c r="B17" t="s">
        <v>374</v>
      </c>
      <c r="C17" s="45">
        <f t="array" ref="C17">INDEX(停留所!$F:$F,MATCH($B17&amp;$E17,停留所!B:B&amp;停留所!G:G,0))</f>
        <v>40.593938999999999</v>
      </c>
      <c r="D17" s="45">
        <f t="array" ref="D17">INDEX(停留所!$E:$E,MATCH($B17&amp;$E17,停留所!B:B&amp;停留所!G:G,0))</f>
        <v>141.18825000000001</v>
      </c>
      <c r="E17" s="45" t="s">
        <v>382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4072</v>
      </c>
      <c r="J17" t="s">
        <v>377</v>
      </c>
      <c r="K17" s="45">
        <f t="array" ref="K17">INDEX(停留所!$F:$F,MATCH($J17&amp;$M17,停留所!B:B&amp;停留所!G:G,0))</f>
        <v>40.592604000000001</v>
      </c>
      <c r="L17" s="45">
        <f t="array" ref="L17">INDEX(停留所!$E:$E,MATCH($J17&amp;$M17,停留所!B:B&amp;停留所!G:G,0))</f>
        <v>141.176208</v>
      </c>
      <c r="M17" s="45" t="s">
        <v>383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4051</v>
      </c>
      <c r="B18" t="s">
        <v>375</v>
      </c>
      <c r="C18" s="45">
        <f t="array" ref="C18">INDEX(停留所!$F:$F,MATCH($B18&amp;$E18,停留所!B:B&amp;停留所!G:G,0))</f>
        <v>40.596080999999998</v>
      </c>
      <c r="D18" s="45">
        <f t="array" ref="D18">INDEX(停留所!$E:$E,MATCH($B18&amp;$E18,停留所!B:B&amp;停留所!G:G,0))</f>
        <v>141.18340900000001</v>
      </c>
      <c r="E18" s="45" t="s">
        <v>382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4062</v>
      </c>
      <c r="J18" t="s">
        <v>376</v>
      </c>
      <c r="K18" s="45">
        <f t="array" ref="K18">INDEX(停留所!$F:$F,MATCH($J18&amp;$M18,停留所!B:B&amp;停留所!G:G,0))</f>
        <v>40.596532000000003</v>
      </c>
      <c r="L18" s="45">
        <f t="array" ref="L18">INDEX(停留所!$E:$E,MATCH($J18&amp;$M18,停留所!B:B&amp;停留所!G:G,0))</f>
        <v>141.17952099999999</v>
      </c>
      <c r="M18" s="45" t="s">
        <v>383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4061</v>
      </c>
      <c r="B19" t="s">
        <v>376</v>
      </c>
      <c r="C19" s="45">
        <f t="array" ref="C19">INDEX(停留所!$F:$F,MATCH($B19&amp;$E19,停留所!B:B&amp;停留所!G:G,0))</f>
        <v>40.596449999999997</v>
      </c>
      <c r="D19" s="45">
        <f t="array" ref="D19">INDEX(停留所!$E:$E,MATCH($B19&amp;$E19,停留所!B:B&amp;停留所!G:G,0))</f>
        <v>141.17945399999999</v>
      </c>
      <c r="E19" s="45" t="s">
        <v>382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4052</v>
      </c>
      <c r="J19" t="s">
        <v>375</v>
      </c>
      <c r="K19" s="45">
        <f t="array" ref="K19">INDEX(停留所!$F:$F,MATCH($J19&amp;$M19,停留所!B:B&amp;停留所!G:G,0))</f>
        <v>40.596144000000002</v>
      </c>
      <c r="L19" s="45">
        <f t="array" ref="L19">INDEX(停留所!$E:$E,MATCH($J19&amp;$M19,停留所!B:B&amp;停留所!G:G,0))</f>
        <v>141.18344300000001</v>
      </c>
      <c r="M19" s="45" t="s">
        <v>383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4071</v>
      </c>
      <c r="B20" t="s">
        <v>377</v>
      </c>
      <c r="C20" s="45">
        <f t="array" ref="C20">INDEX(停留所!$F:$F,MATCH($B20&amp;$E20,停留所!B:B&amp;停留所!G:G,0))</f>
        <v>40.592685000000003</v>
      </c>
      <c r="D20" s="45">
        <f t="array" ref="D20">INDEX(停留所!$E:$E,MATCH($B20&amp;$E20,停留所!B:B&amp;停留所!G:G,0))</f>
        <v>141.176434</v>
      </c>
      <c r="E20" s="45" t="s">
        <v>382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4042</v>
      </c>
      <c r="J20" t="s">
        <v>374</v>
      </c>
      <c r="K20" s="45">
        <f t="array" ref="K20">INDEX(停留所!$F:$F,MATCH($J20&amp;$M20,停留所!B:B&amp;停留所!G:G,0))</f>
        <v>40.594065000000001</v>
      </c>
      <c r="L20" s="45">
        <f t="array" ref="L20">INDEX(停留所!$E:$E,MATCH($J20&amp;$M20,停留所!B:B&amp;停留所!G:G,0))</f>
        <v>141.18815900000001</v>
      </c>
      <c r="M20" s="45" t="s">
        <v>383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4081</v>
      </c>
      <c r="B21" t="s">
        <v>378</v>
      </c>
      <c r="C21" s="45">
        <f t="array" ref="C21">INDEX(停留所!$F:$F,MATCH($B21&amp;$E21,停留所!B:B&amp;停留所!G:G,0))</f>
        <v>40.589204000000002</v>
      </c>
      <c r="D21" s="45">
        <f t="array" ref="D21">INDEX(停留所!$E:$E,MATCH($B21&amp;$E21,停留所!B:B&amp;停留所!G:G,0))</f>
        <v>141.175016</v>
      </c>
      <c r="E21" s="45" t="s">
        <v>382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4032</v>
      </c>
      <c r="J21" t="s">
        <v>1850</v>
      </c>
      <c r="K21" s="45">
        <f t="array" ref="K21">INDEX(停留所!$F:$F,MATCH($J21&amp;$M21,停留所!B:B&amp;停留所!G:G,0))</f>
        <v>40.598070999999997</v>
      </c>
      <c r="L21" s="45">
        <f t="array" ref="L21">INDEX(停留所!$E:$E,MATCH($J21&amp;$M21,停留所!B:B&amp;停留所!G:G,0))</f>
        <v>141.203394</v>
      </c>
      <c r="M21" s="45" t="s">
        <v>1384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4091</v>
      </c>
      <c r="B22" t="s">
        <v>379</v>
      </c>
      <c r="C22" s="45">
        <f t="array" ref="C22">INDEX(停留所!$F:$F,MATCH($B22&amp;$E22,停留所!B:B&amp;停留所!G:G,0))</f>
        <v>40.58681</v>
      </c>
      <c r="D22" s="45">
        <f t="array" ref="D22">INDEX(停留所!$E:$E,MATCH($B22&amp;$E22,停留所!B:B&amp;停留所!G:G,0))</f>
        <v>141.16871499999999</v>
      </c>
      <c r="E22" s="45" t="s">
        <v>382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1231</v>
      </c>
      <c r="J22" t="s">
        <v>372</v>
      </c>
      <c r="K22" s="45">
        <f t="array" ref="K22">INDEX(停留所!$F:$F,MATCH($J22&amp;$M22,停留所!B:B&amp;停留所!I:I,0))</f>
        <v>40.60069</v>
      </c>
      <c r="L22" s="45">
        <f t="array" ref="L22">INDEX(停留所!$E:$E,MATCH($J22&amp;$M22,停留所!B:B&amp;停留所!I:I,0))</f>
        <v>141.20726300000001</v>
      </c>
      <c r="M22" s="45" t="s">
        <v>63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4101</v>
      </c>
      <c r="B23" t="s">
        <v>380</v>
      </c>
      <c r="C23" s="45">
        <f t="array" ref="C23">INDEX(停留所!$F:$F,MATCH($B23&amp;$E23,停留所!B:B&amp;停留所!G:G,0))</f>
        <v>40.584648999999999</v>
      </c>
      <c r="D23" s="45">
        <f t="array" ref="D23">INDEX(停留所!$E:$E,MATCH($B23&amp;$E23,停留所!B:B&amp;停留所!G:G,0))</f>
        <v>141.15931399999999</v>
      </c>
      <c r="E23" s="45" t="s">
        <v>382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1241</v>
      </c>
      <c r="J23" t="s">
        <v>97</v>
      </c>
      <c r="K23" s="45">
        <f t="array" ref="K23">INDEX(停留所!$F:$F,MATCH($J23&amp;$M23,停留所!B:B&amp;停留所!I:I,0))</f>
        <v>40.602412000000001</v>
      </c>
      <c r="L23" s="45">
        <f t="array" ref="L23">INDEX(停留所!$E:$E,MATCH($J23&amp;$M23,停留所!B:B&amp;停留所!I:I,0))</f>
        <v>141.21041</v>
      </c>
      <c r="M23" s="45" t="s">
        <v>63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4111</v>
      </c>
      <c r="B24" t="s">
        <v>381</v>
      </c>
      <c r="C24" s="45">
        <f t="array" ref="C24">INDEX(停留所!$F:$F,MATCH($B24&amp;$E24,停留所!B:B&amp;停留所!G:G,0))</f>
        <v>40.583300999999999</v>
      </c>
      <c r="D24" s="45">
        <f t="array" ref="D24">INDEX(停留所!$E:$E,MATCH($B24&amp;$E24,停留所!B:B&amp;停留所!G:G,0))</f>
        <v>141.15518800000001</v>
      </c>
      <c r="E24" s="45" t="s">
        <v>382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1251</v>
      </c>
      <c r="J24" t="s">
        <v>98</v>
      </c>
      <c r="K24" s="45">
        <f t="array" ref="K24">INDEX(停留所!$F:$F,MATCH($J24&amp;$M24,停留所!B:B&amp;停留所!I:I,0))</f>
        <v>40.603358999999998</v>
      </c>
      <c r="L24" s="45">
        <f t="array" ref="L24">INDEX(停留所!$E:$E,MATCH($J24&amp;$M24,停留所!B:B&amp;停留所!I:I,0))</f>
        <v>141.21264600000001</v>
      </c>
      <c r="M24" s="45" t="s">
        <v>63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2542</v>
      </c>
      <c r="B25" t="s">
        <v>218</v>
      </c>
      <c r="C25" s="45">
        <f t="array" ref="C25">INDEX(停留所!$F:$F,MATCH($B25&amp;$E25,停留所!B:B&amp;停留所!G:G,0))</f>
        <v>40.585034</v>
      </c>
      <c r="D25" s="45">
        <f t="array" ref="D25">INDEX(停留所!$E:$E,MATCH($B25&amp;$E25,停留所!B:B&amp;停留所!G:G,0))</f>
        <v>141.153549</v>
      </c>
      <c r="E25" s="45" t="s">
        <v>1377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1261</v>
      </c>
      <c r="J25" t="s">
        <v>99</v>
      </c>
      <c r="K25" s="45">
        <f t="array" ref="K25">INDEX(停留所!$F:$F,MATCH($J25&amp;$M25,停留所!B:B&amp;停留所!I:I,0))</f>
        <v>40.604565999999998</v>
      </c>
      <c r="L25" s="45">
        <f t="array" ref="L25">INDEX(停留所!$E:$E,MATCH($J25&amp;$M25,停留所!B:B&amp;停留所!I:I,0))</f>
        <v>141.215295</v>
      </c>
      <c r="M25" s="45" t="s">
        <v>63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2532</v>
      </c>
      <c r="B26" t="s">
        <v>1414</v>
      </c>
      <c r="C26" s="45">
        <f t="array" ref="C26">INDEX(停留所!$F:$F,MATCH($B26&amp;$E26,停留所!B:B&amp;停留所!G:G,0))</f>
        <v>40.588878000000001</v>
      </c>
      <c r="D26" s="45">
        <f t="array" ref="D26">INDEX(停留所!$E:$E,MATCH($B26&amp;$E26,停留所!B:B&amp;停留所!G:G,0))</f>
        <v>141.150533</v>
      </c>
      <c r="E26" s="45" t="s">
        <v>1377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1271</v>
      </c>
      <c r="J26" t="s">
        <v>100</v>
      </c>
      <c r="K26" s="45">
        <f t="array" ref="K26">INDEX(停留所!$F:$F,MATCH($J26&amp;$M26,停留所!B:B&amp;停留所!I:I,0))</f>
        <v>40.606504000000001</v>
      </c>
      <c r="L26" s="45">
        <f t="array" ref="L26">INDEX(停留所!$E:$E,MATCH($J26&amp;$M26,停留所!B:B&amp;停留所!I:I,0))</f>
        <v>141.218221</v>
      </c>
      <c r="M26" s="45" t="s">
        <v>63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2522</v>
      </c>
      <c r="B27" t="s">
        <v>1415</v>
      </c>
      <c r="C27" s="45">
        <f t="array" ref="C27">INDEX(停留所!$F:$F,MATCH($B27&amp;$E27,停留所!B:B&amp;停留所!G:G,0))</f>
        <v>40.591918</v>
      </c>
      <c r="D27" s="45">
        <f t="array" ref="D27">INDEX(停留所!$E:$E,MATCH($B27&amp;$E27,停留所!B:B&amp;停留所!G:G,0))</f>
        <v>141.14881099999999</v>
      </c>
      <c r="E27" s="45" t="s">
        <v>1377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1281</v>
      </c>
      <c r="J27" t="s">
        <v>101</v>
      </c>
      <c r="K27" s="45">
        <f t="array" ref="K27">INDEX(停留所!$F:$F,MATCH($J27&amp;$M27,停留所!B:B&amp;停留所!I:I,0))</f>
        <v>40.608922999999997</v>
      </c>
      <c r="L27" s="45">
        <f t="array" ref="L27">INDEX(停留所!$E:$E,MATCH($J27&amp;$M27,停留所!B:B&amp;停留所!I:I,0))</f>
        <v>141.21633700000001</v>
      </c>
      <c r="M27" s="45" t="s">
        <v>63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2593</v>
      </c>
      <c r="B28" t="s">
        <v>1416</v>
      </c>
      <c r="C28" s="45">
        <f t="array" ref="C28">INDEX(停留所!$F:$F,MATCH($B28&amp;$E28,停留所!B:B&amp;停留所!G:G,0))</f>
        <v>40.587712000000003</v>
      </c>
      <c r="D28" s="45">
        <f t="array" ref="D28">INDEX(停留所!$E:$E,MATCH($B28&amp;$E28,停留所!B:B&amp;停留所!G:G,0))</f>
        <v>141.134547</v>
      </c>
      <c r="E28" s="45" t="s">
        <v>1851</v>
      </c>
      <c r="F28" s="45" t="str">
        <f t="array" ref="F28">INDEX(停留所!$D:$D,MATCH($B28&amp;$C28&amp;$D28,停留所!$B:$B&amp;停留所!$F:$F&amp;停留所!$E:$E,0))</f>
        <v>3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72</v>
      </c>
      <c r="J28" t="s">
        <v>9</v>
      </c>
      <c r="K28" s="45">
        <f t="array" ref="K28">INDEX(停留所!$F:$F,MATCH($J28&amp;$M28,停留所!B:B&amp;停留所!I:I,0))</f>
        <v>40.610937999999997</v>
      </c>
      <c r="L28" s="45">
        <f t="array" ref="L28">INDEX(停留所!$E:$E,MATCH($J28&amp;$M28,停留所!B:B&amp;停留所!I:I,0))</f>
        <v>141.21637000000001</v>
      </c>
      <c r="M28" s="45" t="s">
        <v>63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2601</v>
      </c>
      <c r="B29" t="s">
        <v>1417</v>
      </c>
      <c r="C29" s="45">
        <f t="array" ref="C29">INDEX(停留所!$F:$F,MATCH($B29&amp;$E29,停留所!B:B&amp;停留所!G:G,0))</f>
        <v>40.587808000000003</v>
      </c>
      <c r="D29" s="45">
        <f t="array" ref="D29">INDEX(停留所!$E:$E,MATCH($B29&amp;$E29,停留所!B:B&amp;停留所!G:G,0))</f>
        <v>141.131092</v>
      </c>
      <c r="E29" s="45" t="s">
        <v>1375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62</v>
      </c>
      <c r="J29" t="s">
        <v>8</v>
      </c>
      <c r="K29" s="45">
        <f t="array" ref="K29">INDEX(停留所!$F:$F,MATCH($J29&amp;$M29,停留所!B:B&amp;停留所!I:I,0))</f>
        <v>40.612343000000003</v>
      </c>
      <c r="L29" s="45">
        <f t="array" ref="L29">INDEX(停留所!$E:$E,MATCH($J29&amp;$M29,停留所!B:B&amp;停留所!I:I,0))</f>
        <v>141.215293</v>
      </c>
      <c r="M29" s="45" t="s">
        <v>63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2611</v>
      </c>
      <c r="B30" t="s">
        <v>1418</v>
      </c>
      <c r="C30" s="45">
        <f t="array" ref="C30">INDEX(停留所!$F:$F,MATCH($B30&amp;$E30,停留所!B:B&amp;停留所!G:G,0))</f>
        <v>40.586702000000002</v>
      </c>
      <c r="D30" s="45">
        <f t="array" ref="D30">INDEX(停留所!$E:$E,MATCH($B30&amp;$E30,停留所!B:B&amp;停留所!G:G,0))</f>
        <v>141.12500299999999</v>
      </c>
      <c r="E30" s="45" t="s">
        <v>1375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52</v>
      </c>
      <c r="J30" t="s">
        <v>7</v>
      </c>
      <c r="K30" s="45">
        <f t="array" ref="K30">INDEX(停留所!$F:$F,MATCH($J30&amp;$M30,停留所!B:B&amp;停留所!I:I,0))</f>
        <v>40.613579999999999</v>
      </c>
      <c r="L30" s="45">
        <f t="array" ref="L30">INDEX(停留所!$E:$E,MATCH($J30&amp;$M30,停留所!B:B&amp;停留所!I:I,0))</f>
        <v>141.21433200000001</v>
      </c>
      <c r="M30" s="45" t="s">
        <v>63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2631</v>
      </c>
      <c r="B31" t="s">
        <v>1419</v>
      </c>
      <c r="C31" s="45">
        <f t="array" ref="C31">INDEX(停留所!$F:$F,MATCH($B31&amp;$E31,停留所!B:B&amp;停留所!G:G,0))</f>
        <v>40.585909000000001</v>
      </c>
      <c r="D31" s="45">
        <f t="array" ref="D31">INDEX(停留所!$E:$E,MATCH($B31&amp;$E31,停留所!B:B&amp;停留所!G:G,0))</f>
        <v>141.11784700000001</v>
      </c>
      <c r="E31" s="45" t="s">
        <v>1375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42</v>
      </c>
      <c r="J31" t="s">
        <v>6</v>
      </c>
      <c r="K31" s="45">
        <f t="array" ref="K31">INDEX(停留所!$F:$F,MATCH($J31&amp;$M31,停留所!B:B&amp;停留所!I:I,0))</f>
        <v>40.615659000000001</v>
      </c>
      <c r="L31" s="45">
        <f t="array" ref="L31">INDEX(停留所!$E:$E,MATCH($J31&amp;$M31,停留所!B:B&amp;停留所!I:I,0))</f>
        <v>141.212716</v>
      </c>
      <c r="M31" s="45" t="s">
        <v>63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2641</v>
      </c>
      <c r="B32" t="s">
        <v>1420</v>
      </c>
      <c r="C32" s="45">
        <f t="array" ref="C32">INDEX(停留所!$F:$F,MATCH($B32&amp;$E32,停留所!B:B&amp;停留所!G:G,0))</f>
        <v>40.586894999999998</v>
      </c>
      <c r="D32" s="45">
        <f t="array" ref="D32">INDEX(停留所!$E:$E,MATCH($B32&amp;$E32,停留所!B:B&amp;停留所!G:G,0))</f>
        <v>141.11408700000001</v>
      </c>
      <c r="E32" s="45" t="s">
        <v>1375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32</v>
      </c>
      <c r="J32" t="s">
        <v>5</v>
      </c>
      <c r="K32" s="45">
        <f t="array" ref="K32">INDEX(停留所!$F:$F,MATCH($J32&amp;$M32,停留所!B:B&amp;停留所!I:I,0))</f>
        <v>40.616931000000001</v>
      </c>
      <c r="L32" s="45">
        <f t="array" ref="L32">INDEX(停留所!$E:$E,MATCH($J32&amp;$M32,停留所!B:B&amp;停留所!I:I,0))</f>
        <v>141.211703</v>
      </c>
      <c r="M32" s="45" t="s">
        <v>63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2651</v>
      </c>
      <c r="B33" t="s">
        <v>1274</v>
      </c>
      <c r="C33" s="45">
        <f t="array" ref="C33">INDEX(停留所!$F:$F,MATCH($B33&amp;$E33,停留所!B:B&amp;停留所!G:G,0))</f>
        <v>40.586967999999999</v>
      </c>
      <c r="D33" s="45">
        <f t="array" ref="D33">INDEX(停留所!$E:$E,MATCH($B33&amp;$E33,停留所!B:B&amp;停留所!G:G,0))</f>
        <v>141.10886199999999</v>
      </c>
      <c r="E33" s="45" t="s">
        <v>1375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22</v>
      </c>
      <c r="J33" t="s">
        <v>3</v>
      </c>
      <c r="K33" s="45">
        <f t="array" ref="K33">INDEX(停留所!$F:$F,MATCH($J33&amp;$M33,停留所!B:B&amp;停留所!I:I,0))</f>
        <v>40.619145000000003</v>
      </c>
      <c r="L33" s="45">
        <f t="array" ref="L33">INDEX(停留所!$E:$E,MATCH($J33&amp;$M33,停留所!B:B&amp;停留所!I:I,0))</f>
        <v>141.20997499999999</v>
      </c>
      <c r="M33" s="45" t="s">
        <v>63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5">
        <f t="array" ref="A34">INDEX(停留所!$A:$A,MATCH($B34&amp;$C34&amp;$D34,停留所!$B:$B&amp;停留所!$F:$F&amp;停留所!$E:$E,0))</f>
        <v>2661</v>
      </c>
      <c r="B34" t="s">
        <v>1275</v>
      </c>
      <c r="C34" s="45">
        <f t="array" ref="C34">INDEX(停留所!$F:$F,MATCH($B34&amp;$E34,停留所!B:B&amp;停留所!G:G,0))</f>
        <v>40.577959999999997</v>
      </c>
      <c r="D34" s="45">
        <f t="array" ref="D34">INDEX(停留所!$E:$E,MATCH($B34&amp;$E34,停留所!B:B&amp;停留所!G:G,0))</f>
        <v>141.10798800000001</v>
      </c>
      <c r="E34" s="45" t="s">
        <v>1375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12</v>
      </c>
      <c r="J34" t="s">
        <v>1270</v>
      </c>
      <c r="K34" s="45">
        <f t="array" ref="K34">INDEX(停留所!$F:$F,MATCH($J34&amp;$M34,停留所!B:B&amp;停留所!I:I,0))</f>
        <v>40.622163999999998</v>
      </c>
      <c r="L34" s="45">
        <f t="array" ref="L34">INDEX(停留所!$E:$E,MATCH($J34&amp;$M34,停留所!B:B&amp;停留所!I:I,0))</f>
        <v>141.210408</v>
      </c>
      <c r="M34" s="45" t="s">
        <v>63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6" spans="1:15" s="45" customFormat="1" x14ac:dyDescent="0.55000000000000004">
      <c r="H36" s="93"/>
    </row>
  </sheetData>
  <phoneticPr fontId="3"/>
  <conditionalFormatting sqref="C1:C1048576 K1:K1048576">
    <cfRule type="duplicateValues" dxfId="66" priority="2"/>
  </conditionalFormatting>
  <conditionalFormatting sqref="D1:D1048576 L1:L1048576">
    <cfRule type="duplicateValues" dxfId="65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BEB114-825E-4F8E-8977-78FE6BFF6D01}">
          <x14:formula1>
            <xm:f>使用路線!$A$2:$A$100</xm:f>
          </x14:formula1>
          <xm:sqref>E3:E34 M3:M34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1317-6B0C-41DE-86B4-20A8E7F7C366}">
  <sheetPr codeName="Sheet18"/>
  <dimension ref="A1:P30"/>
  <sheetViews>
    <sheetView zoomScale="70" zoomScaleNormal="70" workbookViewId="0">
      <pane ySplit="1" topLeftCell="A2" activePane="bottomLeft" state="frozen"/>
      <selection pane="bottomLeft" activeCell="P33" sqref="P33"/>
    </sheetView>
    <sheetView workbookViewId="1"/>
  </sheetViews>
  <sheetFormatPr defaultRowHeight="18" x14ac:dyDescent="0.55000000000000004"/>
  <cols>
    <col min="1" max="1" width="8.6640625" style="45"/>
    <col min="2" max="2" width="21.5" style="45" customWidth="1"/>
    <col min="3" max="4" width="10.33203125" style="5" customWidth="1"/>
    <col min="5" max="5" width="21.75" style="45" customWidth="1"/>
    <col min="6" max="6" width="4.1640625" style="45" customWidth="1"/>
    <col min="7" max="7" width="8.6640625" style="45"/>
    <col min="8" max="8" width="21.5" style="93" customWidth="1"/>
    <col min="9" max="9" width="8.6640625" style="45"/>
    <col min="10" max="10" width="21.5" style="45" customWidth="1"/>
    <col min="11" max="12" width="13.33203125" style="5" customWidth="1"/>
    <col min="13" max="13" width="21.75" style="45" customWidth="1"/>
    <col min="14" max="14" width="4.1640625" style="45" customWidth="1"/>
    <col min="15" max="15" width="8.6640625" style="45"/>
    <col min="16" max="16" width="21.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81" customFormat="1" x14ac:dyDescent="0.55000000000000004">
      <c r="A3" s="84">
        <f t="array" ref="A3">INDEX(停留所!$A:$A,MATCH($B3&amp;$C3&amp;$D3,停留所!$B:$B&amp;停留所!$F:$F&amp;停留所!$E:$E,0))</f>
        <v>5501</v>
      </c>
      <c r="B3" s="84" t="s">
        <v>1449</v>
      </c>
      <c r="C3" s="85">
        <f t="array" ref="C3">INDEX(停留所!$F:$F,MATCH(B3&amp;E3,停留所!$B:$B&amp;停留所!$G:$G,0))</f>
        <v>40.669936999999997</v>
      </c>
      <c r="D3" s="85">
        <f t="array" ref="D3">INDEX(停留所!$E:$E,MATCH(B3&amp;E3,停留所!$B:$B&amp;停留所!$G:$G,0))</f>
        <v>141.34741199999999</v>
      </c>
      <c r="E3" s="51" t="s">
        <v>1396</v>
      </c>
      <c r="F3" s="84" t="str">
        <f t="array" ref="F3">INDEX(停留所!$D:$D,MATCH($B3&amp;$C3&amp;$D3,停留所!$B:$B&amp;停留所!$F:$F&amp;停留所!$E:$E,0))</f>
        <v>1</v>
      </c>
      <c r="G3" s="84" t="str">
        <f>IF(COUNTIFS(停留所!$B:$B,B3,停留所!$F:$F,C3,停留所!$E:$E,D3)&gt;0,"同じデータあり","なし")</f>
        <v>同じデータあり</v>
      </c>
      <c r="H3" s="102"/>
      <c r="I3" s="45">
        <f t="array" ref="I3">INDEX(停留所!$A:$A,MATCH($J3&amp;$K3&amp;$L3,停留所!$B:$B&amp;停留所!$F:$F&amp;停留所!$E:$E,0))</f>
        <v>4991</v>
      </c>
      <c r="J3" s="45" t="s">
        <v>1423</v>
      </c>
      <c r="K3" s="5">
        <f t="array" ref="K3">INDEX(停留所!$F:$F,MATCH(J3&amp;M3,停留所!$B:$B&amp;停留所!$G:$G,0))</f>
        <v>40.669429000000001</v>
      </c>
      <c r="L3" s="5">
        <f t="array" ref="L3">INDEX(停留所!$E:$E,MATCH(J3&amp;M3,停留所!$B:$B&amp;停留所!$G:$G,0))</f>
        <v>141.390703</v>
      </c>
      <c r="M3" t="s">
        <v>1446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50">
        <f t="array" ref="A4">INDEX(停留所!$A:$A,MATCH($B4&amp;$C4&amp;$D4,停留所!$B:$B&amp;停留所!$F:$F&amp;停留所!$E:$E,0))</f>
        <v>5941</v>
      </c>
      <c r="B4" s="50" t="s">
        <v>1181</v>
      </c>
      <c r="C4" s="86">
        <f t="array" ref="C4">INDEX(停留所!$F:$F,MATCH(B4&amp;E4,停留所!$B:$B&amp;停留所!$G:$G,0))</f>
        <v>40.674363</v>
      </c>
      <c r="D4" s="86">
        <f t="array" ref="D4">INDEX(停留所!$E:$E,MATCH(B4&amp;E4,停留所!$B:$B&amp;停留所!$G:$G,0))</f>
        <v>141.34213099999999</v>
      </c>
      <c r="E4" s="50" t="s">
        <v>1852</v>
      </c>
      <c r="F4" s="50" t="str">
        <f t="array" ref="F4">INDEX(停留所!$D:$D,MATCH($B4&amp;$C4&amp;$D4,停留所!$B:$B&amp;停留所!$F:$F&amp;停留所!$E:$E,0))</f>
        <v>1</v>
      </c>
      <c r="G4" s="50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5001</v>
      </c>
      <c r="J4" s="45" t="s">
        <v>1424</v>
      </c>
      <c r="K4" s="5">
        <f t="array" ref="K4">INDEX(停留所!$F:$F,MATCH(J4&amp;M4,停留所!$B:$B&amp;停留所!$G:$G,0))</f>
        <v>40.666950999999997</v>
      </c>
      <c r="L4" s="5">
        <f t="array" ref="L4">INDEX(停留所!$E:$E,MATCH(J4&amp;M4,停留所!$B:$B&amp;停留所!$G:$G,0))</f>
        <v>141.38284400000001</v>
      </c>
      <c r="M4" t="s">
        <v>1446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5511</v>
      </c>
      <c r="B5" s="45" t="s">
        <v>602</v>
      </c>
      <c r="C5" s="5">
        <f t="array" ref="C5">INDEX(停留所!$F:$F,MATCH(B5&amp;E5,停留所!$B:$B&amp;停留所!$G:$G,0))</f>
        <v>40.670209</v>
      </c>
      <c r="D5" s="5">
        <f t="array" ref="D5">INDEX(停留所!$E:$E,MATCH(B5&amp;E5,停留所!$B:$B&amp;停留所!$G:$G,0))</f>
        <v>141.342477</v>
      </c>
      <c r="E5" s="45" t="s">
        <v>1396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5011</v>
      </c>
      <c r="J5" s="45" t="s">
        <v>1425</v>
      </c>
      <c r="K5" s="5">
        <f t="array" ref="K5">INDEX(停留所!$F:$F,MATCH(J5&amp;M5,停留所!$B:$B&amp;停留所!$G:$G,0))</f>
        <v>40.674035000000003</v>
      </c>
      <c r="L5" s="5">
        <f t="array" ref="L5">INDEX(停留所!$E:$E,MATCH(J5&amp;M5,停留所!$B:$B&amp;停留所!$G:$G,0))</f>
        <v>141.37895</v>
      </c>
      <c r="M5" t="s">
        <v>1446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5521</v>
      </c>
      <c r="B6" s="45" t="s">
        <v>1160</v>
      </c>
      <c r="C6" s="5">
        <f t="array" ref="C6">INDEX(停留所!$F:$F,MATCH(B6&amp;E6,停留所!$B:$B&amp;停留所!$G:$G,0))</f>
        <v>40.669781999999998</v>
      </c>
      <c r="D6" s="5">
        <f t="array" ref="D6">INDEX(停留所!$E:$E,MATCH(B6&amp;E6,停留所!$B:$B&amp;停留所!$G:$G,0))</f>
        <v>141.34001499999999</v>
      </c>
      <c r="E6" s="45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5021</v>
      </c>
      <c r="J6" s="45" t="s">
        <v>1426</v>
      </c>
      <c r="K6" s="5">
        <f t="array" ref="K6">INDEX(停留所!$F:$F,MATCH(J6&amp;M6,停留所!$B:$B&amp;停留所!$G:$G,0))</f>
        <v>40.674982999999997</v>
      </c>
      <c r="L6" s="5">
        <f t="array" ref="L6">INDEX(停留所!$E:$E,MATCH(J6&amp;M6,停留所!$B:$B&amp;停留所!$G:$G,0))</f>
        <v>141.37861699999999</v>
      </c>
      <c r="M6" t="s">
        <v>1446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5531</v>
      </c>
      <c r="B7" s="45" t="s">
        <v>1161</v>
      </c>
      <c r="C7" s="5">
        <f t="array" ref="C7">INDEX(停留所!$F:$F,MATCH(B7&amp;E7,停留所!$B:$B&amp;停留所!$G:$G,0))</f>
        <v>40.6663</v>
      </c>
      <c r="D7" s="5">
        <f t="array" ref="D7">INDEX(停留所!$E:$E,MATCH(B7&amp;E7,停留所!$B:$B&amp;停留所!$G:$G,0))</f>
        <v>141.338202</v>
      </c>
      <c r="E7" s="45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5602</v>
      </c>
      <c r="J7" s="45" t="s">
        <v>1167</v>
      </c>
      <c r="K7" s="5">
        <f t="array" ref="K7">INDEX(停留所!$F:$F,MATCH(J7&amp;M7,停留所!$B:$B&amp;停留所!$G:$G,0))</f>
        <v>40.67465</v>
      </c>
      <c r="L7" s="5">
        <f t="array" ref="L7">INDEX(停留所!$E:$E,MATCH(J7&amp;M7,停留所!$B:$B&amp;停留所!$G:$G,0))</f>
        <v>141.37119300000001</v>
      </c>
      <c r="M7" t="s">
        <v>1450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5541</v>
      </c>
      <c r="B8" s="45" t="s">
        <v>1162</v>
      </c>
      <c r="C8" s="5">
        <f t="array" ref="C8">INDEX(停留所!$F:$F,MATCH(B8&amp;E8,停留所!$B:$B&amp;停留所!$G:$G,0))</f>
        <v>40.662678</v>
      </c>
      <c r="D8" s="5">
        <f t="array" ref="D8">INDEX(停留所!$E:$E,MATCH(B8&amp;E8,停留所!$B:$B&amp;停留所!$G:$G,0))</f>
        <v>141.34246400000001</v>
      </c>
      <c r="E8" s="45" t="s">
        <v>1396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5591</v>
      </c>
      <c r="J8" s="45" t="s">
        <v>603</v>
      </c>
      <c r="K8" s="5">
        <f t="array" ref="K8">INDEX(停留所!$F:$F,MATCH(J8&amp;M8,停留所!$B:$B&amp;停留所!$G:$G,0))</f>
        <v>40.675015999999999</v>
      </c>
      <c r="L8" s="5">
        <f t="array" ref="L8">INDEX(停留所!$E:$E,MATCH(J8&amp;M8,停留所!$B:$B&amp;停留所!$G:$G,0))</f>
        <v>141.361816</v>
      </c>
      <c r="M8" t="s">
        <v>1451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1021</v>
      </c>
      <c r="B9" s="45" t="s">
        <v>80</v>
      </c>
      <c r="C9" s="5">
        <f t="array" ref="C9">INDEX(停留所!$F:$F,MATCH(B9&amp;$E9,停留所!$B:$B&amp;停留所!$I:$I,0))</f>
        <v>40.660423999999999</v>
      </c>
      <c r="D9" s="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5582</v>
      </c>
      <c r="J9" s="45" t="s">
        <v>1166</v>
      </c>
      <c r="K9" s="5">
        <f t="array" ref="K9">INDEX(停留所!$F:$F,MATCH(J9&amp;M9,停留所!$B:$B&amp;停留所!$G:$G,0))</f>
        <v>40.676054000000001</v>
      </c>
      <c r="L9" s="5">
        <f t="array" ref="L9">INDEX(停留所!$E:$E,MATCH(J9&amp;M9,停留所!$B:$B&amp;停留所!$G:$G,0))</f>
        <v>141.36511999999999</v>
      </c>
      <c r="M9" t="s">
        <v>1450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5">
        <f t="array" ref="C10">INDEX(停留所!$F:$F,MATCH(B10&amp;$E10,停留所!$B:$B&amp;停留所!$I:$I,0))</f>
        <v>40.663407999999997</v>
      </c>
      <c r="D10" s="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1151</v>
      </c>
      <c r="J10" s="45" t="s">
        <v>738</v>
      </c>
      <c r="K10" s="5">
        <f t="array" ref="K10">INDEX(停留所!$F:$F,MATCH(J10&amp;M10,停留所!$B:$B&amp;停留所!$H:$H,0))</f>
        <v>40.679102999999998</v>
      </c>
      <c r="L10" s="5">
        <f t="array" ref="L10">INDEX(停留所!$E:$E,MATCH(J10&amp;M10,停留所!$B:$B&amp;停留所!$H:$H,0))</f>
        <v>141.369013</v>
      </c>
      <c r="M10" t="s">
        <v>1452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5">
        <f t="array" ref="C11">INDEX(停留所!$F:$F,MATCH(B11&amp;$E11,停留所!$B:$B&amp;停留所!$I:$I,0))</f>
        <v>40.668709</v>
      </c>
      <c r="D11" s="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1141</v>
      </c>
      <c r="J11" s="45" t="s">
        <v>1427</v>
      </c>
      <c r="K11" s="5">
        <f t="array" ref="K11">INDEX(停留所!$F:$F,MATCH(J11&amp;M11,停留所!$B:$B&amp;停留所!$H:$H,0))</f>
        <v>40.680683000000002</v>
      </c>
      <c r="L11" s="5">
        <f t="array" ref="L11">INDEX(停留所!$E:$E,MATCH(J11&amp;M11,停留所!$B:$B&amp;停留所!$H:$H,0))</f>
        <v>141.370249</v>
      </c>
      <c r="M11" t="s">
        <v>1452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B12" s="45" t="s">
        <v>1443</v>
      </c>
      <c r="I12" s="45">
        <f t="array" ref="I12">INDEX(停留所!$A:$A,MATCH($J12&amp;$K12&amp;$L12,停留所!$B:$B&amp;停留所!$F:$F&amp;停留所!$E:$E,0))</f>
        <v>1111</v>
      </c>
      <c r="J12" s="45" t="s">
        <v>1447</v>
      </c>
      <c r="K12" s="5">
        <f t="array" ref="K12">INDEX(停留所!$F:$F,MATCH(J12&amp;M12,停留所!$B:$B&amp;停留所!$H:$H,0))</f>
        <v>40.683351000000002</v>
      </c>
      <c r="L12" s="5">
        <f t="array" ref="L12">INDEX(停留所!$E:$E,MATCH(J12&amp;M12,停留所!$B:$B&amp;停留所!$H:$H,0))</f>
        <v>141.369574</v>
      </c>
      <c r="M12" t="s">
        <v>1452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5551</v>
      </c>
      <c r="B13" s="45" t="s">
        <v>1448</v>
      </c>
      <c r="C13" s="5">
        <f t="array" ref="C13">INDEX(停留所!$F:$F,MATCH(B13&amp;E13,停留所!$B:$B&amp;停留所!$G:$G,0))</f>
        <v>40.673780000000001</v>
      </c>
      <c r="D13" s="5">
        <f t="array" ref="D13">INDEX(停留所!$E:$E,MATCH(B13&amp;E13,停留所!$B:$B&amp;停留所!$G:$G,0))</f>
        <v>141.35238799999999</v>
      </c>
      <c r="E13" s="45" t="s">
        <v>1444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1091</v>
      </c>
      <c r="J13" s="45" t="s">
        <v>1428</v>
      </c>
      <c r="K13" s="5">
        <f t="array" ref="K13">INDEX(停留所!$F:$F,MATCH(J13&amp;M13,停留所!$B:$B&amp;停留所!$I:$I,0))</f>
        <v>40.684697999999997</v>
      </c>
      <c r="L13" s="5">
        <f t="array" ref="L13">INDEX(停留所!$E:$E,MATCH(J13&amp;M13,停留所!$B:$B&amp;停留所!$I:$I,0))</f>
        <v>141.365464</v>
      </c>
      <c r="M13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5561</v>
      </c>
      <c r="B14" s="45" t="s">
        <v>1435</v>
      </c>
      <c r="C14" s="5">
        <f t="array" ref="C14">INDEX(停留所!$F:$F,MATCH(B14&amp;E14,停留所!$B:$B&amp;停留所!$G:$G,0))</f>
        <v>40.676946000000001</v>
      </c>
      <c r="D14" s="5">
        <f t="array" ref="D14">INDEX(停留所!$E:$E,MATCH(B14&amp;E14,停留所!$B:$B&amp;停留所!$G:$G,0))</f>
        <v>141.35469399999999</v>
      </c>
      <c r="E14" s="45" t="s">
        <v>1444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1101</v>
      </c>
      <c r="J14" s="45" t="s">
        <v>1429</v>
      </c>
      <c r="K14" s="5">
        <f t="array" ref="K14">INDEX(停留所!$F:$F,MATCH(J14&amp;M14,停留所!$B:$B&amp;停留所!$I:$I,0))</f>
        <v>40.684857999999998</v>
      </c>
      <c r="L14" s="5">
        <f t="array" ref="L14">INDEX(停留所!$E:$E,MATCH(J14&amp;M14,停留所!$B:$B&amp;停留所!$I:$I,0))</f>
        <v>141.36661000000001</v>
      </c>
      <c r="M14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5571</v>
      </c>
      <c r="B15" s="45" t="s">
        <v>1436</v>
      </c>
      <c r="C15" s="5">
        <f t="array" ref="C15">INDEX(停留所!$F:$F,MATCH(B15&amp;E15,停留所!$B:$B&amp;停留所!$G:$G,0))</f>
        <v>40.678849999999997</v>
      </c>
      <c r="D15" s="5">
        <f t="array" ref="D15">INDEX(停留所!$E:$E,MATCH(B15&amp;E15,停留所!$B:$B&amp;停留所!$G:$G,0))</f>
        <v>141.356132</v>
      </c>
      <c r="E15" s="45" t="s">
        <v>1444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1291</v>
      </c>
      <c r="J15" t="s">
        <v>1453</v>
      </c>
      <c r="K15" s="5">
        <f t="array" ref="K15">INDEX(停留所!$F:$F,MATCH(J15&amp;M15,停留所!$B:$B&amp;停留所!$H:$H,0))</f>
        <v>40.682912999999999</v>
      </c>
      <c r="L15" s="5">
        <f t="array" ref="L15">INDEX(停留所!$E:$E,MATCH(J15&amp;M15,停留所!$B:$B&amp;停留所!$H:$H,0))</f>
        <v>141.36785499999999</v>
      </c>
      <c r="M15" t="s">
        <v>1452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1061</v>
      </c>
      <c r="B16" s="45" t="s">
        <v>82</v>
      </c>
      <c r="C16" s="5">
        <f t="array" ref="C16">INDEX(停留所!$F:$F,MATCH($B16&amp;$E16,停留所!B:B&amp;停留所!I:I,0))</f>
        <v>40.678991000000003</v>
      </c>
      <c r="D16" s="5">
        <f t="array" ref="D16">INDEX(停留所!$E:$E,MATCH($B16&amp;$E16,停留所!B:B&amp;停留所!I:I,0))</f>
        <v>141.36079599999999</v>
      </c>
      <c r="E16" s="45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1132</v>
      </c>
      <c r="J16" s="45" t="s">
        <v>1430</v>
      </c>
      <c r="K16" s="5">
        <f t="array" ref="K16">INDEX(停留所!$F:$F,MATCH(J16&amp;M16,停留所!$B:$B&amp;停留所!$H:$H,0))</f>
        <v>40.681235000000001</v>
      </c>
      <c r="L16" s="5">
        <f t="array" ref="L16">INDEX(停留所!$E:$E,MATCH(J16&amp;M16,停留所!$B:$B&amp;停留所!$H:$H,0))</f>
        <v>141.36637300000001</v>
      </c>
      <c r="M16" t="s">
        <v>1452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1071</v>
      </c>
      <c r="B17" s="45" t="s">
        <v>83</v>
      </c>
      <c r="C17" s="5">
        <f t="array" ref="C17">INDEX(停留所!$F:$F,MATCH($B17&amp;$E17,停留所!B:B&amp;停留所!I:I,0))</f>
        <v>40.680196000000002</v>
      </c>
      <c r="D17" s="5">
        <f t="array" ref="D17">INDEX(停留所!$E:$E,MATCH($B17&amp;$E17,停留所!B:B&amp;停留所!I:I,0))</f>
        <v>141.36168499999999</v>
      </c>
      <c r="E17" s="45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1122</v>
      </c>
      <c r="J17" s="45" t="s">
        <v>1431</v>
      </c>
      <c r="K17" s="5">
        <f t="array" ref="K17">INDEX(停留所!$F:$F,MATCH(J17&amp;M17,停留所!$B:$B&amp;停留所!$H:$H,0))</f>
        <v>40.678258999999997</v>
      </c>
      <c r="L17" s="5">
        <f t="array" ref="L17">INDEX(停留所!$E:$E,MATCH(J17&amp;M17,停留所!$B:$B&amp;停留所!$H:$H,0))</f>
        <v>141.360815</v>
      </c>
      <c r="M17" t="s">
        <v>1452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1081</v>
      </c>
      <c r="B18" s="45" t="s">
        <v>84</v>
      </c>
      <c r="C18" s="5">
        <f t="array" ref="C18">INDEX(停留所!$F:$F,MATCH($B18&amp;$E18,停留所!B:B&amp;停留所!I:I,0))</f>
        <v>40.682732999999999</v>
      </c>
      <c r="D18" s="5">
        <f t="array" ref="D18">INDEX(停留所!$E:$E,MATCH($B18&amp;$E18,停留所!B:B&amp;停留所!I:I,0))</f>
        <v>141.363786</v>
      </c>
      <c r="E18" s="45" t="s">
        <v>63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5572</v>
      </c>
      <c r="J18" s="45" t="s">
        <v>1165</v>
      </c>
      <c r="K18" s="5">
        <f t="array" ref="K18">INDEX(停留所!$F:$F,MATCH(J18&amp;M18,停留所!$B:$B&amp;停留所!$G:$G,0))</f>
        <v>40.678842000000003</v>
      </c>
      <c r="L18" s="5">
        <f t="array" ref="L18">INDEX(停留所!$E:$E,MATCH(J18&amp;M18,停留所!$B:$B&amp;停留所!$G:$G,0))</f>
        <v>141.35627199999999</v>
      </c>
      <c r="M18" t="s">
        <v>1450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1091</v>
      </c>
      <c r="B19" s="45" t="s">
        <v>85</v>
      </c>
      <c r="C19" s="5">
        <f t="array" ref="C19">INDEX(停留所!$F:$F,MATCH($B19&amp;$E19,停留所!B:B&amp;停留所!I:I,0))</f>
        <v>40.684697999999997</v>
      </c>
      <c r="D19" s="5">
        <f t="array" ref="D19">INDEX(停留所!$E:$E,MATCH($B19&amp;$E19,停留所!B:B&amp;停留所!I:I,0))</f>
        <v>141.365464</v>
      </c>
      <c r="E19" s="45" t="s">
        <v>63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5562</v>
      </c>
      <c r="J19" s="45" t="s">
        <v>1164</v>
      </c>
      <c r="K19" s="5">
        <f t="array" ref="K19">INDEX(停留所!$F:$F,MATCH(J19&amp;M19,停留所!$B:$B&amp;停留所!$G:$G,0))</f>
        <v>40.676856000000001</v>
      </c>
      <c r="L19" s="5">
        <f t="array" ref="L19">INDEX(停留所!$E:$E,MATCH(J19&amp;M19,停留所!$B:$B&amp;停留所!$G:$G,0))</f>
        <v>141.354748</v>
      </c>
      <c r="M19" t="s">
        <v>1450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1101</v>
      </c>
      <c r="B20" s="45" t="s">
        <v>86</v>
      </c>
      <c r="C20" s="5">
        <f t="array" ref="C20">INDEX(停留所!$F:$F,MATCH($B20&amp;$E20,停留所!B:B&amp;停留所!I:I,0))</f>
        <v>40.684857999999998</v>
      </c>
      <c r="D20" s="5">
        <f t="array" ref="D20">INDEX(停留所!$E:$E,MATCH($B20&amp;$E20,停留所!B:B&amp;停留所!I:I,0))</f>
        <v>141.36661000000001</v>
      </c>
      <c r="E20" s="45" t="s">
        <v>63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5552</v>
      </c>
      <c r="J20" s="45" t="s">
        <v>1448</v>
      </c>
      <c r="K20" s="5">
        <f t="array" ref="K20">INDEX(停留所!$F:$F,MATCH(J20&amp;M20,停留所!$B:$B&amp;停留所!$G:$G,0))</f>
        <v>40.673755999999997</v>
      </c>
      <c r="L20" s="5">
        <f t="array" ref="L20">INDEX(停留所!$E:$E,MATCH(J20&amp;M20,停留所!$B:$B&amp;停留所!$G:$G,0))</f>
        <v>141.35255900000001</v>
      </c>
      <c r="M20" t="s">
        <v>1450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1111</v>
      </c>
      <c r="B21" s="45" t="s">
        <v>1447</v>
      </c>
      <c r="C21" s="5">
        <f t="array" ref="C21">INDEX(停留所!$F:$F,MATCH($B21&amp;$E21,停留所!B:B&amp;停留所!I:I,0))</f>
        <v>40.683351000000002</v>
      </c>
      <c r="D21" s="5">
        <f t="array" ref="D21">INDEX(停留所!$E:$E,MATCH($B21&amp;$E21,停留所!B:B&amp;停留所!I:I,0))</f>
        <v>141.369574</v>
      </c>
      <c r="E21" s="45" t="s">
        <v>63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M21"/>
    </row>
    <row r="22" spans="1:15" x14ac:dyDescent="0.55000000000000004">
      <c r="A22" s="45">
        <f t="array" ref="A22">INDEX(停留所!$A:$A,MATCH($B22&amp;$C22&amp;$D22,停留所!$B:$B&amp;停留所!$F:$F&amp;停留所!$E:$E,0))</f>
        <v>1141</v>
      </c>
      <c r="B22" s="45" t="s">
        <v>89</v>
      </c>
      <c r="C22" s="5">
        <f t="array" ref="C22">INDEX(停留所!$F:$F,MATCH($B22&amp;$E22,停留所!B:B&amp;停留所!I:I,0))</f>
        <v>40.680683000000002</v>
      </c>
      <c r="D22" s="5">
        <f t="array" ref="D22">INDEX(停留所!$E:$E,MATCH($B22&amp;$E22,停留所!B:B&amp;停留所!I:I,0))</f>
        <v>141.370249</v>
      </c>
      <c r="E22" s="45" t="s">
        <v>63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1041</v>
      </c>
      <c r="J22" s="45" t="s">
        <v>1432</v>
      </c>
      <c r="K22" s="5">
        <f t="array" ref="K22">INDEX(停留所!$F:$F,MATCH(J22&amp;M22,停留所!$B:$B&amp;停留所!$H:$H,0))</f>
        <v>40.668709</v>
      </c>
      <c r="L22" s="5">
        <f t="array" ref="L22">INDEX(停留所!$E:$E,MATCH(J22&amp;M22,停留所!$B:$B&amp;停留所!$H:$H,0))</f>
        <v>141.353882</v>
      </c>
      <c r="M22" t="s">
        <v>1452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1151</v>
      </c>
      <c r="B23" s="45" t="s">
        <v>738</v>
      </c>
      <c r="C23" s="5">
        <f t="array" ref="C23">INDEX(停留所!$F:$F,MATCH($B23&amp;$E23,停留所!B:B&amp;停留所!I:I,0))</f>
        <v>40.679102999999998</v>
      </c>
      <c r="D23" s="5">
        <f t="array" ref="D23">INDEX(停留所!$E:$E,MATCH($B23&amp;$E23,停留所!B:B&amp;停留所!I:I,0))</f>
        <v>141.369013</v>
      </c>
      <c r="E23" s="45" t="s">
        <v>63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1032</v>
      </c>
      <c r="J23" s="45" t="s">
        <v>1433</v>
      </c>
      <c r="K23" s="5">
        <f t="array" ref="K23">INDEX(停留所!$F:$F,MATCH(J23&amp;M23,停留所!$B:$B&amp;停留所!$H:$H,0))</f>
        <v>40.663072</v>
      </c>
      <c r="L23" s="5">
        <f t="array" ref="L23">INDEX(停留所!$E:$E,MATCH(J23&amp;M23,停留所!$B:$B&amp;停留所!$H:$H,0))</f>
        <v>141.34907100000001</v>
      </c>
      <c r="M23" t="s">
        <v>1452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5581</v>
      </c>
      <c r="B24" s="45" t="s">
        <v>1437</v>
      </c>
      <c r="C24" s="5">
        <f t="array" ref="C24">INDEX(停留所!$F:$F,MATCH(B24&amp;E24,停留所!$B:$B&amp;停留所!$G:$G,0))</f>
        <v>40.675871000000001</v>
      </c>
      <c r="D24" s="5">
        <f t="array" ref="D24">INDEX(停留所!$E:$E,MATCH(B24&amp;E24,停留所!$B:$B&amp;停留所!$G:$G,0))</f>
        <v>141.36554899999999</v>
      </c>
      <c r="E24" s="45" t="s">
        <v>1444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1022</v>
      </c>
      <c r="J24" s="45" t="s">
        <v>1434</v>
      </c>
      <c r="K24" s="5">
        <f t="array" ref="K24">INDEX(停留所!$F:$F,MATCH(J24&amp;M24,停留所!$B:$B&amp;停留所!$H:$H,0))</f>
        <v>40.660572000000002</v>
      </c>
      <c r="L24" s="5">
        <f t="array" ref="L24">INDEX(停留所!$E:$E,MATCH(J24&amp;M24,停留所!$B:$B&amp;停留所!$H:$H,0))</f>
        <v>141.34594799999999</v>
      </c>
      <c r="M24" t="s">
        <v>1452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5591</v>
      </c>
      <c r="B25" s="45" t="s">
        <v>603</v>
      </c>
      <c r="C25" s="5">
        <f t="array" ref="C25">INDEX(停留所!$F:$F,MATCH(B25&amp;E25,停留所!$B:$B&amp;停留所!$G:$G,0))</f>
        <v>40.675015999999999</v>
      </c>
      <c r="D25" s="5">
        <f t="array" ref="D25">INDEX(停留所!$E:$E,MATCH(B25&amp;E25,停留所!$B:$B&amp;停留所!$G:$G,0))</f>
        <v>141.361816</v>
      </c>
      <c r="E25" s="45" t="s">
        <v>1444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5542</v>
      </c>
      <c r="J25" s="45" t="s">
        <v>1162</v>
      </c>
      <c r="K25" s="5">
        <f t="array" ref="K25">INDEX(停留所!$F:$F,MATCH(J25&amp;M25,停留所!$B:$B&amp;停留所!$G:$G,0))</f>
        <v>40.662613</v>
      </c>
      <c r="L25" s="5">
        <f t="array" ref="L25">INDEX(停留所!$E:$E,MATCH(J25&amp;M25,停留所!$B:$B&amp;停留所!$G:$G,0))</f>
        <v>141.342378</v>
      </c>
      <c r="M25" t="s">
        <v>1450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5601</v>
      </c>
      <c r="B26" s="45" t="s">
        <v>1438</v>
      </c>
      <c r="C26" s="5">
        <f t="array" ref="C26">INDEX(停留所!$F:$F,MATCH(B26&amp;E26,停留所!$B:$B&amp;停留所!$G:$G,0))</f>
        <v>40.674756000000002</v>
      </c>
      <c r="D26" s="5">
        <f t="array" ref="D26">INDEX(停留所!$E:$E,MATCH(B26&amp;E26,停留所!$B:$B&amp;停留所!$G:$G,0))</f>
        <v>141.371364</v>
      </c>
      <c r="E26" s="45" t="s">
        <v>1444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5532</v>
      </c>
      <c r="J26" s="45" t="s">
        <v>1161</v>
      </c>
      <c r="K26" s="5">
        <f t="array" ref="K26">INDEX(停留所!$F:$F,MATCH(J26&amp;M26,停留所!$B:$B&amp;停留所!$G:$G,0))</f>
        <v>40.666226000000002</v>
      </c>
      <c r="L26" s="5">
        <f t="array" ref="L26">INDEX(停留所!$E:$E,MATCH(J26&amp;M26,停留所!$B:$B&amp;停留所!$G:$G,0))</f>
        <v>141.338089</v>
      </c>
      <c r="M26" t="s">
        <v>1450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5022</v>
      </c>
      <c r="B27" s="45" t="s">
        <v>1439</v>
      </c>
      <c r="C27" s="5">
        <f t="array" ref="C27">INDEX(停留所!$F:$F,MATCH(B27&amp;E27,停留所!$B:$B&amp;停留所!$G:$G,0))</f>
        <v>40.675100999999998</v>
      </c>
      <c r="D27" s="5">
        <f t="array" ref="D27">INDEX(停留所!$E:$E,MATCH(B27&amp;E27,停留所!$B:$B&amp;停留所!$G:$G,0))</f>
        <v>141.37858</v>
      </c>
      <c r="E27" s="45" t="s">
        <v>1445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5522</v>
      </c>
      <c r="J27" s="45" t="s">
        <v>1160</v>
      </c>
      <c r="K27" s="5">
        <f t="array" ref="K27">INDEX(停留所!$F:$F,MATCH(J27&amp;M27,停留所!$B:$B&amp;停留所!$G:$G,0))</f>
        <v>40.669868000000001</v>
      </c>
      <c r="L27" s="5">
        <f t="array" ref="L27">INDEX(停留所!$E:$E,MATCH(J27&amp;M27,停留所!$B:$B&amp;停留所!$G:$G,0))</f>
        <v>141.340079</v>
      </c>
      <c r="M27" t="s">
        <v>1450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5012</v>
      </c>
      <c r="B28" s="45" t="s">
        <v>1440</v>
      </c>
      <c r="C28" s="5">
        <f t="array" ref="C28">INDEX(停留所!$F:$F,MATCH(B28&amp;E28,停留所!$B:$B&amp;停留所!$G:$G,0))</f>
        <v>40.674042999999998</v>
      </c>
      <c r="D28" s="5">
        <f t="array" ref="D28">INDEX(停留所!$E:$E,MATCH(B28&amp;E28,停留所!$B:$B&amp;停留所!$G:$G,0))</f>
        <v>141.37912700000001</v>
      </c>
      <c r="E28" s="45" t="s">
        <v>1395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5512</v>
      </c>
      <c r="J28" s="45" t="s">
        <v>602</v>
      </c>
      <c r="K28" s="5">
        <f t="array" ref="K28">INDEX(停留所!$F:$F,MATCH(J28&amp;M28,停留所!$B:$B&amp;停留所!$G:$G,0))</f>
        <v>40.670332000000002</v>
      </c>
      <c r="L28" s="5">
        <f t="array" ref="L28">INDEX(停留所!$E:$E,MATCH(J28&amp;M28,停留所!$B:$B&amp;停留所!$G:$G,0))</f>
        <v>141.34351799999999</v>
      </c>
      <c r="M28" t="s">
        <v>1450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5002</v>
      </c>
      <c r="B29" s="45" t="s">
        <v>1855</v>
      </c>
      <c r="C29" s="5">
        <f t="array" ref="C29">INDEX(停留所!$F:$F,MATCH(B29&amp;E29,停留所!$B:$B&amp;停留所!$G:$G,0))</f>
        <v>40.667203000000001</v>
      </c>
      <c r="D29" s="5">
        <f t="array" ref="D29">INDEX(停留所!$E:$E,MATCH(B29&amp;E29,停留所!$B:$B&amp;停留所!$G:$G,0))</f>
        <v>141.38181399999999</v>
      </c>
      <c r="E29" s="45" t="s">
        <v>1395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87">
        <f t="array" ref="I29">INDEX(停留所!$A:$A,MATCH($J29&amp;$K29&amp;$L29,停留所!$B:$B&amp;停留所!$F:$F&amp;停留所!$E:$E,0))</f>
        <v>5501</v>
      </c>
      <c r="J29" s="87" t="s">
        <v>1449</v>
      </c>
      <c r="K29" s="88">
        <f t="array" ref="K29">INDEX(停留所!$F:$F,MATCH(J29&amp;M29,停留所!$B:$B&amp;停留所!$G:$G,0))</f>
        <v>40.669936999999997</v>
      </c>
      <c r="L29" s="88">
        <f t="array" ref="L29">INDEX(停留所!$E:$E,MATCH(J29&amp;M29,停留所!$B:$B&amp;停留所!$G:$G,0))</f>
        <v>141.34741199999999</v>
      </c>
      <c r="M29" s="87" t="s">
        <v>1396</v>
      </c>
      <c r="N29" s="87" t="str">
        <f t="array" ref="N29">INDEX(停留所!$D:$D,MATCH($J29&amp;$K29&amp;$L29,停留所!$B:$B&amp;停留所!$F:$F&amp;停留所!$E:$E,0))</f>
        <v>1</v>
      </c>
      <c r="O29" s="87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4991</v>
      </c>
      <c r="B30" s="45" t="s">
        <v>1442</v>
      </c>
      <c r="C30" s="5">
        <f t="array" ref="C30">INDEX(停留所!$F:$F,MATCH(B30&amp;E30,停留所!$B:$B&amp;停留所!$G:$G,0))</f>
        <v>40.669429000000001</v>
      </c>
      <c r="D30" s="5">
        <f t="array" ref="D30">INDEX(停留所!$E:$E,MATCH(B30&amp;E30,停留所!$B:$B&amp;停留所!$G:$G,0))</f>
        <v>141.390703</v>
      </c>
      <c r="E30" s="45" t="s">
        <v>1446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89">
        <f t="array" ref="I30">INDEX(停留所!$A:$A,MATCH($J30&amp;$K30&amp;$L30,停留所!$B:$B&amp;停留所!$F:$F&amp;停留所!$E:$E,0))</f>
        <v>5942</v>
      </c>
      <c r="J30" s="89" t="s">
        <v>1181</v>
      </c>
      <c r="K30" s="90">
        <f t="array" ref="K30">INDEX(停留所!$F:$F,MATCH(J30&amp;M30,停留所!$B:$B&amp;停留所!$G:$G,0))</f>
        <v>40.674371000000001</v>
      </c>
      <c r="L30" s="90">
        <f t="array" ref="L30">INDEX(停留所!$E:$E,MATCH(J30&amp;M30,停留所!$B:$B&amp;停留所!$G:$G,0))</f>
        <v>141.34200200000001</v>
      </c>
      <c r="M30" s="89" t="s">
        <v>1399</v>
      </c>
      <c r="N30" s="89" t="str">
        <f t="array" ref="N30">INDEX(停留所!$D:$D,MATCH($J30&amp;$K30&amp;$L30,停留所!$B:$B&amp;停留所!$F:$F&amp;停留所!$E:$E,0))</f>
        <v>2</v>
      </c>
      <c r="O30" s="89" t="str">
        <f>IF(COUNTIFS(停留所!$B:$B,J30,停留所!$F:$F,K30,停留所!$E:$E,L30)&gt;0,"同じデータあり","なし")</f>
        <v>同じデータあり</v>
      </c>
    </row>
  </sheetData>
  <phoneticPr fontId="3"/>
  <conditionalFormatting sqref="C1:D3">
    <cfRule type="duplicateValues" dxfId="64" priority="12"/>
  </conditionalFormatting>
  <conditionalFormatting sqref="C1:D30">
    <cfRule type="duplicateValues" dxfId="63" priority="11"/>
  </conditionalFormatting>
  <conditionalFormatting sqref="K2:L2">
    <cfRule type="duplicateValues" dxfId="62" priority="8"/>
  </conditionalFormatting>
  <conditionalFormatting sqref="K2:L2">
    <cfRule type="duplicateValues" dxfId="61" priority="7"/>
  </conditionalFormatting>
  <conditionalFormatting sqref="K1:L1">
    <cfRule type="duplicateValues" dxfId="60" priority="4"/>
  </conditionalFormatting>
  <conditionalFormatting sqref="K1:L1">
    <cfRule type="duplicateValues" dxfId="59" priority="3"/>
  </conditionalFormatting>
  <conditionalFormatting sqref="C1:C1048576 K1:K1048576">
    <cfRule type="duplicateValues" dxfId="58" priority="2"/>
  </conditionalFormatting>
  <conditionalFormatting sqref="D1:D1048576 L1:L1048576">
    <cfRule type="duplicateValues" dxfId="57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19ED08-DCC6-4414-B704-95A8B95FCC99}">
          <x14:formula1>
            <xm:f>使用路線!$A$2:$A$100</xm:f>
          </x14:formula1>
          <xm:sqref>E3:E30 M59 M32:M57 M3:M30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4652-FDC0-4228-8613-A20700C623E9}">
  <sheetPr codeName="Sheet19"/>
  <dimension ref="A1:P38"/>
  <sheetViews>
    <sheetView zoomScale="60" zoomScaleNormal="60" workbookViewId="0">
      <pane ySplit="1" topLeftCell="A2" activePane="bottomLeft" state="frozen"/>
      <selection pane="bottomLeft" activeCell="M25" sqref="M25"/>
    </sheetView>
    <sheetView workbookViewId="1"/>
  </sheetViews>
  <sheetFormatPr defaultRowHeight="18" x14ac:dyDescent="0.55000000000000004"/>
  <cols>
    <col min="1" max="1" width="8.6640625" style="45"/>
    <col min="2" max="2" width="20.33203125" style="45" customWidth="1"/>
    <col min="3" max="4" width="8.9140625" style="45" customWidth="1"/>
    <col min="5" max="5" width="18.58203125" style="45" customWidth="1"/>
    <col min="6" max="6" width="3.4140625" style="45" customWidth="1"/>
    <col min="7" max="7" width="8.6640625" style="45"/>
    <col min="8" max="8" width="20.33203125" style="93" customWidth="1"/>
    <col min="9" max="9" width="8.6640625" style="45"/>
    <col min="10" max="10" width="20.33203125" style="45" customWidth="1"/>
    <col min="11" max="12" width="8.9140625" style="45" customWidth="1"/>
    <col min="13" max="13" width="18.58203125" style="45" customWidth="1"/>
    <col min="14" max="14" width="3.4140625" style="45" customWidth="1"/>
    <col min="15" max="15" width="8.6640625" style="45"/>
    <col min="16" max="16" width="20.332031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1454</v>
      </c>
      <c r="C2" s="80"/>
      <c r="D2" s="80"/>
      <c r="H2" s="92"/>
      <c r="I2" s="59" t="s">
        <v>1461</v>
      </c>
      <c r="K2" s="80"/>
      <c r="L2" s="80"/>
      <c r="P2" s="83"/>
    </row>
    <row r="3" spans="1:16" x14ac:dyDescent="0.55000000000000004">
      <c r="A3" s="45">
        <f t="array" ref="A3">INDEX(停留所!$A:$A,MATCH($B3&amp;$C3&amp;$D3,停留所!$B:$B&amp;停留所!$F:$F&amp;停留所!$E:$E,0))</f>
        <v>5961</v>
      </c>
      <c r="B3" s="45" t="s">
        <v>1189</v>
      </c>
      <c r="C3" s="45">
        <f t="array" ref="C3">INDEX(停留所!$F:$F,MATCH(B3&amp;E3,停留所!$B:$B&amp;停留所!$G:$G,0))</f>
        <v>40.67004</v>
      </c>
      <c r="D3" s="45">
        <f t="array" ref="D3">INDEX(停留所!$E:$E,MATCH(B3&amp;E3,停留所!$B:$B&amp;停留所!$G:$G,0))</f>
        <v>141.35434799999999</v>
      </c>
      <c r="E3" s="45" t="s">
        <v>1402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5961</v>
      </c>
      <c r="J3" s="45" t="s">
        <v>1189</v>
      </c>
      <c r="K3" s="45">
        <f t="array" ref="K3">INDEX(停留所!$F:$F,MATCH(J3&amp;M3,停留所!$B:$B&amp;停留所!$G:$G,0))</f>
        <v>40.67004</v>
      </c>
      <c r="L3" s="45">
        <f t="array" ref="L3">INDEX(停留所!$E:$E,MATCH(J3&amp;M3,停留所!$B:$B&amp;停留所!$G:$G,0))</f>
        <v>141.35434799999999</v>
      </c>
      <c r="M3" s="45" t="s">
        <v>1402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 x14ac:dyDescent="0.55000000000000004">
      <c r="A4" s="45">
        <f t="array" ref="A4">INDEX(停留所!$A:$A,MATCH($B4&amp;$C4&amp;$D4,停留所!$B:$B&amp;停留所!$F:$F&amp;停留所!$E:$E,0))</f>
        <v>5971</v>
      </c>
      <c r="B4" s="45" t="s">
        <v>1190</v>
      </c>
      <c r="C4" s="45">
        <f t="array" ref="C4">INDEX(停留所!$F:$F,MATCH(B4&amp;E4,停留所!$B:$B&amp;停留所!$G:$G,0))</f>
        <v>40.670479999999998</v>
      </c>
      <c r="D4" s="45">
        <f t="array" ref="D4">INDEX(停留所!$E:$E,MATCH(B4&amp;E4,停留所!$B:$B&amp;停留所!$G:$G,0))</f>
        <v>141.36078599999999</v>
      </c>
      <c r="E4" s="45" t="s">
        <v>1402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5971</v>
      </c>
      <c r="J4" s="45" t="s">
        <v>1190</v>
      </c>
      <c r="K4" s="45">
        <f t="array" ref="K4">INDEX(停留所!$F:$F,MATCH(J4&amp;M4,停留所!$B:$B&amp;停留所!$G:$G,0))</f>
        <v>40.670479999999998</v>
      </c>
      <c r="L4" s="45">
        <f t="array" ref="L4">INDEX(停留所!$E:$E,MATCH(J4&amp;M4,停留所!$B:$B&amp;停留所!$G:$G,0))</f>
        <v>141.36078599999999</v>
      </c>
      <c r="M4" s="45" t="s">
        <v>1402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1292</v>
      </c>
    </row>
    <row r="5" spans="1:16" x14ac:dyDescent="0.55000000000000004">
      <c r="A5" s="45">
        <f t="array" ref="A5">INDEX(停留所!$A:$A,MATCH($B5&amp;$C5&amp;$D5,停留所!$B:$B&amp;停留所!$F:$F&amp;停留所!$E:$E,0))</f>
        <v>5981</v>
      </c>
      <c r="B5" s="45" t="s">
        <v>1191</v>
      </c>
      <c r="C5" s="45">
        <f t="array" ref="C5">INDEX(停留所!$F:$F,MATCH(B5&amp;E5,停留所!$B:$B&amp;停留所!$G:$G,0))</f>
        <v>40.670845999999997</v>
      </c>
      <c r="D5" s="45">
        <f t="array" ref="D5">INDEX(停留所!$E:$E,MATCH(B5&amp;E5,停留所!$B:$B&amp;停留所!$G:$G,0))</f>
        <v>141.364417</v>
      </c>
      <c r="E5" s="45" t="s">
        <v>1402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5981</v>
      </c>
      <c r="J5" s="45" t="s">
        <v>1469</v>
      </c>
      <c r="K5" s="45">
        <f t="array" ref="K5">INDEX(停留所!$F:$F,MATCH(J5&amp;M5,停留所!$B:$B&amp;停留所!$G:$G,0))</f>
        <v>40.670845999999997</v>
      </c>
      <c r="L5" s="45">
        <f t="array" ref="L5">INDEX(停留所!$E:$E,MATCH(J5&amp;M5,停留所!$B:$B&amp;停留所!$G:$G,0))</f>
        <v>141.364417</v>
      </c>
      <c r="M5" s="45" t="s">
        <v>1402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1292</v>
      </c>
    </row>
    <row r="6" spans="1:16" x14ac:dyDescent="0.55000000000000004">
      <c r="A6" s="45">
        <f t="array" ref="A6">INDEX(停留所!$A:$A,MATCH($B6&amp;$C6&amp;$D6,停留所!$B:$B&amp;停留所!$F:$F&amp;停留所!$E:$E,0))</f>
        <v>5591</v>
      </c>
      <c r="B6" s="45" t="s">
        <v>603</v>
      </c>
      <c r="C6" s="45">
        <f t="array" ref="C6">INDEX(停留所!$F:$F,MATCH(B6&amp;E6,停留所!$B:$B&amp;停留所!$G:$G,0))</f>
        <v>40.675015999999999</v>
      </c>
      <c r="D6" s="45">
        <f t="array" ref="D6">INDEX(停留所!$E:$E,MATCH(B6&amp;E6,停留所!$B:$B&amp;停留所!$G:$G,0))</f>
        <v>141.361816</v>
      </c>
      <c r="E6" s="45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1457</v>
      </c>
      <c r="I6" s="45">
        <f t="array" ref="I6">INDEX(停留所!$A:$A,MATCH($J6&amp;$K6&amp;$L6,停留所!$B:$B&amp;停留所!$F:$F&amp;停留所!$E:$E,0))</f>
        <v>5591</v>
      </c>
      <c r="J6" s="45" t="s">
        <v>603</v>
      </c>
      <c r="K6" s="45">
        <f t="array" ref="K6">INDEX(停留所!$F:$F,MATCH(J6&amp;M6,停留所!$B:$B&amp;停留所!$G:$G,0))</f>
        <v>40.675015999999999</v>
      </c>
      <c r="L6" s="45">
        <f t="array" ref="L6">INDEX(停留所!$E:$E,MATCH(J6&amp;M6,停留所!$B:$B&amp;停留所!$G:$G,0))</f>
        <v>141.361816</v>
      </c>
      <c r="M6" s="45" t="s">
        <v>1396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1292</v>
      </c>
    </row>
    <row r="7" spans="1:16" x14ac:dyDescent="0.55000000000000004">
      <c r="A7" s="45">
        <f t="array" ref="A7">INDEX(停留所!$A:$A,MATCH($B7&amp;$C7&amp;$D7,停留所!$B:$B&amp;停留所!$F:$F&amp;停留所!$E:$E,0))</f>
        <v>5601</v>
      </c>
      <c r="B7" s="45" t="s">
        <v>1167</v>
      </c>
      <c r="C7" s="45">
        <f t="array" ref="C7">INDEX(停留所!$F:$F,MATCH(B7&amp;E7,停留所!$B:$B&amp;停留所!$G:$G,0))</f>
        <v>40.674756000000002</v>
      </c>
      <c r="D7" s="45">
        <f t="array" ref="D7">INDEX(停留所!$E:$E,MATCH(B7&amp;E7,停留所!$B:$B&amp;停留所!$G:$G,0))</f>
        <v>141.371364</v>
      </c>
      <c r="E7" s="45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1457</v>
      </c>
      <c r="I7" s="45">
        <f t="array" ref="I7">INDEX(停留所!$A:$A,MATCH($J7&amp;$K7&amp;$L7,停留所!$B:$B&amp;停留所!$F:$F&amp;停留所!$E:$E,0))</f>
        <v>5582</v>
      </c>
      <c r="J7" s="45" t="s">
        <v>1166</v>
      </c>
      <c r="K7" s="45">
        <f t="array" ref="K7">INDEX(停留所!$F:$F,MATCH(J7&amp;M7,停留所!$B:$B&amp;停留所!$G:$G,0))</f>
        <v>40.676054000000001</v>
      </c>
      <c r="L7" s="45">
        <f t="array" ref="L7">INDEX(停留所!$E:$E,MATCH(J7&amp;M7,停留所!$B:$B&amp;停留所!$G:$G,0))</f>
        <v>141.36511999999999</v>
      </c>
      <c r="M7" s="45" t="s">
        <v>1397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s="45" t="s">
        <v>1466</v>
      </c>
    </row>
    <row r="8" spans="1:16" x14ac:dyDescent="0.55000000000000004">
      <c r="A8" s="45">
        <f t="array" ref="A8">INDEX(停留所!$A:$A,MATCH($B8&amp;$C8&amp;$D8,停留所!$B:$B&amp;停留所!$F:$F&amp;停留所!$E:$E,0))</f>
        <v>5022</v>
      </c>
      <c r="B8" s="45" t="s">
        <v>1426</v>
      </c>
      <c r="C8" s="45">
        <f t="array" ref="C8">INDEX(停留所!$F:$F,MATCH(B8&amp;E8,停留所!$B:$B&amp;停留所!$G:$G,0))</f>
        <v>40.675100999999998</v>
      </c>
      <c r="D8" s="45">
        <f t="array" ref="D8">INDEX(停留所!$E:$E,MATCH(B8&amp;E8,停留所!$B:$B&amp;停留所!$G:$G,0))</f>
        <v>141.37858</v>
      </c>
      <c r="E8" s="45" t="s">
        <v>1445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H8" s="93" t="s">
        <v>1457</v>
      </c>
      <c r="I8" s="45">
        <f t="array" ref="I8">INDEX(停留所!$A:$A,MATCH($J8&amp;$K8&amp;$L8,停留所!$B:$B&amp;停留所!$F:$F&amp;停留所!$E:$E,0))</f>
        <v>1122</v>
      </c>
      <c r="J8" s="45" t="s">
        <v>1431</v>
      </c>
      <c r="K8" s="45">
        <f t="array" ref="K8">INDEX(停留所!$F:$F,MATCH(J8&amp;M8,停留所!$B:$B&amp;停留所!$H:$H,0))</f>
        <v>40.678258999999997</v>
      </c>
      <c r="L8" s="45">
        <f t="array" ref="L8">INDEX(停留所!$E:$E,MATCH(J8&amp;M8,停留所!$B:$B&amp;停留所!$H:$H,0))</f>
        <v>141.360815</v>
      </c>
      <c r="M8" s="45" t="s">
        <v>1452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s="45" t="s">
        <v>1458</v>
      </c>
    </row>
    <row r="9" spans="1:16" x14ac:dyDescent="0.55000000000000004">
      <c r="A9" s="45">
        <f t="array" ref="A9">INDEX(停留所!$A:$A,MATCH($B9&amp;$C9&amp;$D9,停留所!$B:$B&amp;停留所!$F:$F&amp;停留所!$E:$E,0))</f>
        <v>5012</v>
      </c>
      <c r="B9" s="45" t="s">
        <v>1425</v>
      </c>
      <c r="C9" s="45">
        <f t="array" ref="C9">INDEX(停留所!$F:$F,MATCH(B9&amp;E9,停留所!$B:$B&amp;停留所!$G:$G,0))</f>
        <v>40.674042999999998</v>
      </c>
      <c r="D9" s="45">
        <f t="array" ref="D9">INDEX(停留所!$E:$E,MATCH(B9&amp;E9,停留所!$B:$B&amp;停留所!$G:$G,0))</f>
        <v>141.37912700000001</v>
      </c>
      <c r="E9" s="45" t="s">
        <v>1395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H9" s="93" t="s">
        <v>1457</v>
      </c>
      <c r="I9" s="45">
        <f t="array" ref="I9">INDEX(停留所!$A:$A,MATCH($J9&amp;$K9&amp;$L9,停留所!$B:$B&amp;停留所!$F:$F&amp;停留所!$E:$E,0))</f>
        <v>1061</v>
      </c>
      <c r="J9" s="45" t="s">
        <v>1462</v>
      </c>
      <c r="K9" s="45">
        <f t="array" ref="K9">INDEX(停留所!$F:$F,MATCH(J9&amp;M9,停留所!$B:$B&amp;停留所!$I:$I,0))</f>
        <v>40.678991000000003</v>
      </c>
      <c r="L9" s="45">
        <f t="array" ref="L9">INDEX(停留所!$E:$E,MATCH(J9&amp;M9,停留所!$B:$B&amp;停留所!$I:$I,0))</f>
        <v>141.36079599999999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1467</v>
      </c>
    </row>
    <row r="10" spans="1:16" x14ac:dyDescent="0.55000000000000004">
      <c r="A10" s="45">
        <f t="array" ref="A10">INDEX(停留所!$A:$A,MATCH($B10&amp;$C10&amp;$D10,停留所!$B:$B&amp;停留所!$F:$F&amp;停留所!$E:$E,0))</f>
        <v>5991</v>
      </c>
      <c r="B10" s="45" t="s">
        <v>1192</v>
      </c>
      <c r="C10" s="45">
        <f t="array" ref="C10">INDEX(停留所!$F:$F,MATCH(B10&amp;E10,停留所!$B:$B&amp;停留所!$G:$G,0))</f>
        <v>40.664648</v>
      </c>
      <c r="D10" s="45">
        <f t="array" ref="D10">INDEX(停留所!$E:$E,MATCH(B10&amp;E10,停留所!$B:$B&amp;停留所!$G:$G,0))</f>
        <v>141.378692</v>
      </c>
      <c r="E10" s="45" t="s">
        <v>1402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1071</v>
      </c>
      <c r="J10" s="45" t="s">
        <v>1463</v>
      </c>
      <c r="K10" s="45">
        <f t="array" ref="K10">INDEX(停留所!$F:$F,MATCH(J10&amp;M10,停留所!$B:$B&amp;停留所!$I:$I,0))</f>
        <v>40.680196000000002</v>
      </c>
      <c r="L10" s="45">
        <f t="array" ref="L10">INDEX(停留所!$E:$E,MATCH(J10&amp;M10,停留所!$B:$B&amp;停留所!$I:$I,0))</f>
        <v>141.36168499999999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1467</v>
      </c>
    </row>
    <row r="11" spans="1:16" x14ac:dyDescent="0.55000000000000004">
      <c r="A11" s="45">
        <f t="array" ref="A11">INDEX(停留所!$A:$A,MATCH($B11&amp;$C11&amp;$D11,停留所!$B:$B&amp;停留所!$F:$F&amp;停留所!$E:$E,0))</f>
        <v>6001</v>
      </c>
      <c r="B11" s="45" t="s">
        <v>1193</v>
      </c>
      <c r="C11" s="45">
        <f t="array" ref="C11">INDEX(停留所!$F:$F,MATCH(B11&amp;E11,停留所!$B:$B&amp;停留所!$G:$G,0))</f>
        <v>40.666829</v>
      </c>
      <c r="D11" s="45">
        <f t="array" ref="D11">INDEX(停留所!$E:$E,MATCH(B11&amp;E11,停留所!$B:$B&amp;停留所!$G:$G,0))</f>
        <v>141.379143</v>
      </c>
      <c r="E11" s="45" t="s">
        <v>1402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1081</v>
      </c>
      <c r="J11" s="45" t="s">
        <v>1464</v>
      </c>
      <c r="K11" s="45">
        <f t="array" ref="K11">INDEX(停留所!$F:$F,MATCH(J11&amp;M11,停留所!$B:$B&amp;停留所!$I:$I,0))</f>
        <v>40.682732999999999</v>
      </c>
      <c r="L11" s="45">
        <f t="array" ref="L11">INDEX(停留所!$E:$E,MATCH(J11&amp;M11,停留所!$B:$B&amp;停留所!$I:$I,0))</f>
        <v>141.363786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1467</v>
      </c>
    </row>
    <row r="12" spans="1:16" x14ac:dyDescent="0.55000000000000004">
      <c r="A12" s="45">
        <f t="array" ref="A12">INDEX(停留所!$A:$A,MATCH($B12&amp;$C12&amp;$D12,停留所!$B:$B&amp;停留所!$F:$F&amp;停留所!$E:$E,0))</f>
        <v>5002</v>
      </c>
      <c r="B12" s="45" t="s">
        <v>1455</v>
      </c>
      <c r="C12" s="45">
        <f t="array" ref="C12">INDEX(停留所!$F:$F,MATCH(B12&amp;E12,停留所!$B:$B&amp;停留所!$G:$G,0))</f>
        <v>40.667203000000001</v>
      </c>
      <c r="D12" s="45">
        <f t="array" ref="D12">INDEX(停留所!$E:$E,MATCH(B12&amp;E12,停留所!$B:$B&amp;停留所!$G:$G,0))</f>
        <v>141.38181399999999</v>
      </c>
      <c r="E12" s="45" t="s">
        <v>1395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1457</v>
      </c>
      <c r="I12" s="45">
        <f t="array" ref="I12">INDEX(停留所!$A:$A,MATCH($J12&amp;$K12&amp;$L12,停留所!$B:$B&amp;停留所!$F:$F&amp;停留所!$E:$E,0))</f>
        <v>1091</v>
      </c>
      <c r="J12" s="45" t="s">
        <v>1428</v>
      </c>
      <c r="K12" s="45">
        <f t="array" ref="K12">INDEX(停留所!$F:$F,MATCH(J12&amp;M12,停留所!$B:$B&amp;停留所!$I:$I,0))</f>
        <v>40.684697999999997</v>
      </c>
      <c r="L12" s="45">
        <f t="array" ref="L12">INDEX(停留所!$E:$E,MATCH(J12&amp;M12,停留所!$B:$B&amp;停留所!$I:$I,0))</f>
        <v>141.365464</v>
      </c>
      <c r="M12" s="45" t="s">
        <v>63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P12" s="45" t="s">
        <v>1292</v>
      </c>
    </row>
    <row r="13" spans="1:16" x14ac:dyDescent="0.55000000000000004">
      <c r="A13" s="45">
        <f t="array" ref="A13">INDEX(停留所!$A:$A,MATCH($B13&amp;$C13&amp;$D13,停留所!$B:$B&amp;停留所!$F:$F&amp;停留所!$E:$E,0))</f>
        <v>4991</v>
      </c>
      <c r="B13" s="45" t="s">
        <v>1423</v>
      </c>
      <c r="C13" s="45">
        <f t="array" ref="C13">INDEX(停留所!$F:$F,MATCH(B13&amp;E13,停留所!$B:$B&amp;停留所!$G:$G,0))</f>
        <v>40.669429000000001</v>
      </c>
      <c r="D13" s="45">
        <f t="array" ref="D13">INDEX(停留所!$E:$E,MATCH(B13&amp;E13,停留所!$B:$B&amp;停留所!$G:$G,0))</f>
        <v>141.390703</v>
      </c>
      <c r="E13" s="45" t="s">
        <v>1446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1457</v>
      </c>
      <c r="I13" s="45">
        <f t="array" ref="I13">INDEX(停留所!$A:$A,MATCH($J13&amp;$K13&amp;$L13,停留所!$B:$B&amp;停留所!$F:$F&amp;停留所!$E:$E,0))</f>
        <v>1101</v>
      </c>
      <c r="J13" s="45" t="s">
        <v>1429</v>
      </c>
      <c r="K13" s="45">
        <f t="array" ref="K13">INDEX(停留所!$F:$F,MATCH(J13&amp;M13,停留所!$B:$B&amp;停留所!$I:$I,0))</f>
        <v>40.684857999999998</v>
      </c>
      <c r="L13" s="45">
        <f t="array" ref="L13">INDEX(停留所!$E:$E,MATCH(J13&amp;M13,停留所!$B:$B&amp;停留所!$I:$I,0))</f>
        <v>141.36661000000001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1292</v>
      </c>
    </row>
    <row r="14" spans="1:16" x14ac:dyDescent="0.55000000000000004">
      <c r="A14" s="45">
        <f t="array" ref="A14">INDEX(停留所!$A:$A,MATCH($B14&amp;$C14&amp;$D14,停留所!$B:$B&amp;停留所!$F:$F&amp;停留所!$E:$E,0))</f>
        <v>5611</v>
      </c>
      <c r="B14" s="45" t="s">
        <v>1168</v>
      </c>
      <c r="C14" s="45">
        <f t="array" ref="C14">INDEX(停留所!$F:$F,MATCH(B14&amp;E14,停留所!$B:$B&amp;停留所!$G:$G,0))</f>
        <v>40.675172000000003</v>
      </c>
      <c r="D14" s="45">
        <f t="array" ref="D14">INDEX(停留所!$E:$E,MATCH(B14&amp;E14,停留所!$B:$B&amp;停留所!$G:$G,0))</f>
        <v>141.386312</v>
      </c>
      <c r="E14" s="45" t="s">
        <v>1396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1457</v>
      </c>
      <c r="I14" s="45">
        <f t="array" ref="I14">INDEX(停留所!$A:$A,MATCH($J14&amp;$K14&amp;$L14,停留所!$B:$B&amp;停留所!$F:$F&amp;停留所!$E:$E,0))</f>
        <v>1111</v>
      </c>
      <c r="J14" s="45" t="s">
        <v>1470</v>
      </c>
      <c r="K14" s="45">
        <f t="array" ref="K14">INDEX(停留所!$F:$F,MATCH(J14&amp;M14,停留所!$B:$B&amp;停留所!$I:$I,0))</f>
        <v>40.683351000000002</v>
      </c>
      <c r="L14" s="45">
        <f t="array" ref="L14">INDEX(停留所!$E:$E,MATCH(J14&amp;M14,停留所!$B:$B&amp;停留所!$I:$I,0))</f>
        <v>141.369574</v>
      </c>
      <c r="M14" s="45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1457</v>
      </c>
    </row>
    <row r="15" spans="1:16" x14ac:dyDescent="0.55000000000000004">
      <c r="A15" s="45">
        <f t="array" ref="A15">INDEX(停留所!$A:$A,MATCH($B15&amp;$C15&amp;$D15,停留所!$B:$B&amp;停留所!$F:$F&amp;停留所!$E:$E,0))</f>
        <v>5621</v>
      </c>
      <c r="B15" s="45" t="s">
        <v>1169</v>
      </c>
      <c r="C15" s="45">
        <f t="array" ref="C15">INDEX(停留所!$F:$F,MATCH(B15&amp;E15,停留所!$B:$B&amp;停留所!$G:$G,0))</f>
        <v>40.675961000000001</v>
      </c>
      <c r="D15" s="45">
        <f t="array" ref="D15">INDEX(停留所!$E:$E,MATCH(B15&amp;E15,停留所!$B:$B&amp;停留所!$G:$G,0))</f>
        <v>141.39255700000001</v>
      </c>
      <c r="E15" s="45" t="s">
        <v>1396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H15" s="93" t="s">
        <v>1457</v>
      </c>
      <c r="I15" s="45">
        <f t="array" ref="I15">INDEX(停留所!$A:$A,MATCH($J15&amp;$K15&amp;$L15,停留所!$B:$B&amp;停留所!$F:$F&amp;停留所!$E:$E,0))</f>
        <v>1372</v>
      </c>
      <c r="J15" s="45" t="s">
        <v>1456</v>
      </c>
      <c r="K15" s="45">
        <f t="array" ref="K15">INDEX(停留所!$F:$F,MATCH(J15&amp;M15,停留所!$B:$B&amp;停留所!$G:$G,0))</f>
        <v>40.685524999999998</v>
      </c>
      <c r="L15" s="45">
        <f t="array" ref="L15">INDEX(停留所!$E:$E,MATCH(J15&amp;M15,停留所!$B:$B&amp;停留所!$G:$G,0))</f>
        <v>141.37102100000001</v>
      </c>
      <c r="M15" s="45" t="s">
        <v>1468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1467</v>
      </c>
    </row>
    <row r="16" spans="1:16" x14ac:dyDescent="0.55000000000000004">
      <c r="A16" s="45">
        <f t="array" ref="A16">INDEX(停留所!$A:$A,MATCH($B16&amp;$C16&amp;$D16,停留所!$B:$B&amp;停留所!$F:$F&amp;停留所!$E:$E,0))</f>
        <v>6011</v>
      </c>
      <c r="B16" s="45" t="s">
        <v>1194</v>
      </c>
      <c r="C16" s="45">
        <f t="array" ref="C16">INDEX(停留所!$F:$F,MATCH(B16&amp;E16,停留所!$B:$B&amp;停留所!$G:$G,0))</f>
        <v>40.679374000000003</v>
      </c>
      <c r="D16" s="45">
        <f t="array" ref="D16">INDEX(停留所!$E:$E,MATCH(B16&amp;E16,停留所!$B:$B&amp;停留所!$G:$G,0))</f>
        <v>141.39771400000001</v>
      </c>
      <c r="E16" s="45" t="s">
        <v>1402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6102</v>
      </c>
      <c r="J16" s="45" t="s">
        <v>1203</v>
      </c>
      <c r="K16" s="45">
        <f t="array" ref="K16">INDEX(停留所!$F:$F,MATCH(J16&amp;M16,停留所!$B:$B&amp;停留所!$G:$G,0))</f>
        <v>40.686357000000001</v>
      </c>
      <c r="L16" s="45">
        <f t="array" ref="L16">INDEX(停留所!$E:$E,MATCH(J16&amp;M16,停留所!$B:$B&amp;停留所!$G:$G,0))</f>
        <v>141.37537699999999</v>
      </c>
      <c r="M16" s="45" t="s">
        <v>1403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 x14ac:dyDescent="0.55000000000000004">
      <c r="A17" s="45">
        <f t="array" ref="A17">INDEX(停留所!$A:$A,MATCH($B17&amp;$C17&amp;$D17,停留所!$B:$B&amp;停留所!$F:$F&amp;停留所!$E:$E,0))</f>
        <v>6021</v>
      </c>
      <c r="B17" s="45" t="s">
        <v>1195</v>
      </c>
      <c r="C17" s="45">
        <f t="array" ref="C17">INDEX(停留所!$F:$F,MATCH(B17&amp;E17,停留所!$B:$B&amp;停留所!$G:$G,0))</f>
        <v>40.679442999999999</v>
      </c>
      <c r="D17" s="45">
        <f t="array" ref="D17">INDEX(停留所!$E:$E,MATCH(B17&amp;E17,停留所!$B:$B&amp;停留所!$G:$G,0))</f>
        <v>141.38939999999999</v>
      </c>
      <c r="E17" s="45" t="s">
        <v>1402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6092</v>
      </c>
      <c r="J17" s="45" t="s">
        <v>1202</v>
      </c>
      <c r="K17" s="45">
        <f t="array" ref="K17">INDEX(停留所!$F:$F,MATCH(J17&amp;M17,停留所!$B:$B&amp;停留所!$G:$G,0))</f>
        <v>40.689276999999997</v>
      </c>
      <c r="L17" s="45">
        <f t="array" ref="L17">INDEX(停留所!$E:$E,MATCH(J17&amp;M17,停留所!$B:$B&amp;停留所!$G:$G,0))</f>
        <v>141.37708599999999</v>
      </c>
      <c r="M17" s="45" t="s">
        <v>1403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 x14ac:dyDescent="0.55000000000000004">
      <c r="A18" s="45">
        <f t="array" ref="A18">INDEX(停留所!$A:$A,MATCH($B18&amp;$C18&amp;$D18,停留所!$B:$B&amp;停留所!$F:$F&amp;停留所!$E:$E,0))</f>
        <v>6031</v>
      </c>
      <c r="B18" s="45" t="s">
        <v>1196</v>
      </c>
      <c r="C18" s="45">
        <f t="array" ref="C18">INDEX(停留所!$F:$F,MATCH(B18&amp;E18,停留所!$B:$B&amp;停留所!$G:$G,0))</f>
        <v>40.683123000000002</v>
      </c>
      <c r="D18" s="45">
        <f t="array" ref="D18">INDEX(停留所!$E:$E,MATCH(B18&amp;E18,停留所!$B:$B&amp;停留所!$G:$G,0))</f>
        <v>141.38509999999999</v>
      </c>
      <c r="E18" s="45" t="s">
        <v>1402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6082</v>
      </c>
      <c r="J18" s="45" t="s">
        <v>1201</v>
      </c>
      <c r="K18" s="45">
        <f t="array" ref="K18">INDEX(停留所!$F:$F,MATCH(J18&amp;M18,停留所!$B:$B&amp;停留所!$G:$G,0))</f>
        <v>40.692734999999999</v>
      </c>
      <c r="L18" s="45">
        <f t="array" ref="L18">INDEX(停留所!$E:$E,MATCH(J18&amp;M18,停留所!$B:$B&amp;停留所!$G:$G,0))</f>
        <v>141.376935</v>
      </c>
      <c r="M18" s="45" t="s">
        <v>1403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 x14ac:dyDescent="0.55000000000000004">
      <c r="A19" s="45">
        <f t="array" ref="A19">INDEX(停留所!$A:$A,MATCH($B19&amp;$C19&amp;$D19,停留所!$B:$B&amp;停留所!$F:$F&amp;停留所!$E:$E,0))</f>
        <v>6041</v>
      </c>
      <c r="B19" s="45" t="s">
        <v>1197</v>
      </c>
      <c r="C19" s="45">
        <f t="array" ref="C19">INDEX(停留所!$F:$F,MATCH(B19&amp;E19,停留所!$B:$B&amp;停留所!$G:$G,0))</f>
        <v>40.684652999999997</v>
      </c>
      <c r="D19" s="45">
        <f t="array" ref="D19">INDEX(停留所!$E:$E,MATCH(B19&amp;E19,停留所!$B:$B&amp;停留所!$G:$G,0))</f>
        <v>141.382203</v>
      </c>
      <c r="E19" s="45" t="s">
        <v>1402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6072</v>
      </c>
      <c r="J19" s="45" t="s">
        <v>1200</v>
      </c>
      <c r="K19" s="45">
        <f t="array" ref="K19">INDEX(停留所!$F:$F,MATCH(J19&amp;M19,停留所!$B:$B&amp;停留所!$G:$G,0))</f>
        <v>40.693801000000001</v>
      </c>
      <c r="L19" s="45">
        <f t="array" ref="L19">INDEX(停留所!$E:$E,MATCH(J19&amp;M19,停留所!$B:$B&amp;停留所!$G:$G,0))</f>
        <v>141.387621</v>
      </c>
      <c r="M19" s="45" t="s">
        <v>1403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 x14ac:dyDescent="0.55000000000000004">
      <c r="A20" s="45">
        <f t="array" ref="A20">INDEX(停留所!$A:$A,MATCH($B20&amp;$C20&amp;$D20,停留所!$B:$B&amp;停留所!$F:$F&amp;停留所!$E:$E,0))</f>
        <v>6051</v>
      </c>
      <c r="B20" s="45" t="s">
        <v>1198</v>
      </c>
      <c r="C20" s="45">
        <f t="array" ref="C20">INDEX(停留所!$F:$F,MATCH(B20&amp;E20,停留所!$B:$B&amp;停留所!$G:$G,0))</f>
        <v>40.687004000000002</v>
      </c>
      <c r="D20" s="45">
        <f t="array" ref="D20">INDEX(停留所!$E:$E,MATCH(B20&amp;E20,停留所!$B:$B&amp;停留所!$G:$G,0))</f>
        <v>141.38340500000001</v>
      </c>
      <c r="E20" s="45" t="s">
        <v>1402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6062</v>
      </c>
      <c r="J20" s="45" t="s">
        <v>1199</v>
      </c>
      <c r="K20" s="45">
        <f t="array" ref="K20">INDEX(停留所!$F:$F,MATCH(J20&amp;M20,停留所!$B:$B&amp;停留所!$G:$G,0))</f>
        <v>40.689892999999998</v>
      </c>
      <c r="L20" s="45">
        <f t="array" ref="L20">INDEX(停留所!$E:$E,MATCH(J20&amp;M20,停留所!$B:$B&amp;停留所!$G:$G,0))</f>
        <v>141.38806099999999</v>
      </c>
      <c r="M20" s="45" t="s">
        <v>1403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 x14ac:dyDescent="0.55000000000000004">
      <c r="A21" s="45">
        <f t="array" ref="A21">INDEX(停留所!$A:$A,MATCH($B21&amp;$C21&amp;$D21,停留所!$B:$B&amp;停留所!$F:$F&amp;停留所!$E:$E,0))</f>
        <v>6061</v>
      </c>
      <c r="B21" s="45" t="s">
        <v>1199</v>
      </c>
      <c r="C21" s="45">
        <f t="array" ref="C21">INDEX(停留所!$F:$F,MATCH(B21&amp;E21,停留所!$B:$B&amp;停留所!$G:$G,0))</f>
        <v>40.689884999999997</v>
      </c>
      <c r="D21" s="45">
        <f t="array" ref="D21">INDEX(停留所!$E:$E,MATCH(B21&amp;E21,停留所!$B:$B&amp;停留所!$G:$G,0))</f>
        <v>141.387922</v>
      </c>
      <c r="E21" s="45" t="s">
        <v>1402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6052</v>
      </c>
      <c r="J21" s="45" t="s">
        <v>1198</v>
      </c>
      <c r="K21" s="45">
        <f t="array" ref="K21">INDEX(停留所!$F:$F,MATCH(J21&amp;M21,停留所!$B:$B&amp;停留所!$G:$G,0))</f>
        <v>40.686793000000002</v>
      </c>
      <c r="L21" s="45">
        <f t="array" ref="L21">INDEX(停留所!$E:$E,MATCH(J21&amp;M21,停留所!$B:$B&amp;停留所!$G:$G,0))</f>
        <v>141.38314700000001</v>
      </c>
      <c r="M21" s="45" t="s">
        <v>1403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 x14ac:dyDescent="0.55000000000000004">
      <c r="A22" s="45">
        <f t="array" ref="A22">INDEX(停留所!$A:$A,MATCH($B22&amp;$C22&amp;$D22,停留所!$B:$B&amp;停留所!$F:$F&amp;停留所!$E:$E,0))</f>
        <v>6071</v>
      </c>
      <c r="B22" s="45" t="s">
        <v>1200</v>
      </c>
      <c r="C22" s="45">
        <f t="array" ref="C22">INDEX(停留所!$F:$F,MATCH(B22&amp;E22,停留所!$B:$B&amp;停留所!$G:$G,0))</f>
        <v>40.693809000000002</v>
      </c>
      <c r="D22" s="45">
        <f t="array" ref="D22">INDEX(停留所!$E:$E,MATCH(B22&amp;E22,停留所!$B:$B&amp;停留所!$G:$G,0))</f>
        <v>141.38747100000001</v>
      </c>
      <c r="E22" s="45" t="s">
        <v>1402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6042</v>
      </c>
      <c r="J22" s="45" t="s">
        <v>1197</v>
      </c>
      <c r="K22" s="45">
        <f t="array" ref="K22">INDEX(停留所!$F:$F,MATCH(J22&amp;M22,停留所!$B:$B&amp;停留所!$G:$G,0))</f>
        <v>40.684660999999998</v>
      </c>
      <c r="L22" s="45">
        <f t="array" ref="L22">INDEX(停留所!$E:$E,MATCH(J22&amp;M22,停留所!$B:$B&amp;停留所!$G:$G,0))</f>
        <v>141.38233199999999</v>
      </c>
      <c r="M22" s="45" t="s">
        <v>1403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 x14ac:dyDescent="0.55000000000000004">
      <c r="A23" s="45">
        <f t="array" ref="A23">INDEX(停留所!$A:$A,MATCH($B23&amp;$C23&amp;$D23,停留所!$B:$B&amp;停留所!$F:$F&amp;停留所!$E:$E,0))</f>
        <v>6081</v>
      </c>
      <c r="B23" s="45" t="s">
        <v>1201</v>
      </c>
      <c r="C23" s="45">
        <f t="array" ref="C23">INDEX(停留所!$F:$F,MATCH(B23&amp;E23,停留所!$B:$B&amp;停留所!$G:$G,0))</f>
        <v>40.692734999999999</v>
      </c>
      <c r="D23" s="45">
        <f t="array" ref="D23">INDEX(停留所!$E:$E,MATCH(B23&amp;E23,停留所!$B:$B&amp;停留所!$G:$G,0))</f>
        <v>141.37707499999999</v>
      </c>
      <c r="E23" s="45" t="s">
        <v>1402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6032</v>
      </c>
      <c r="J23" s="45" t="s">
        <v>1196</v>
      </c>
      <c r="K23" s="45">
        <f t="array" ref="K23">INDEX(停留所!$F:$F,MATCH(J23&amp;M23,停留所!$B:$B&amp;停留所!$G:$G,0))</f>
        <v>40.683155999999997</v>
      </c>
      <c r="L23" s="45">
        <f t="array" ref="L23">INDEX(停留所!$E:$E,MATCH(J23&amp;M23,停留所!$B:$B&amp;停留所!$G:$G,0))</f>
        <v>141.385143</v>
      </c>
      <c r="M23" s="45" t="s">
        <v>1403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 x14ac:dyDescent="0.55000000000000004">
      <c r="A24" s="45">
        <f t="array" ref="A24">INDEX(停留所!$A:$A,MATCH($B24&amp;$C24&amp;$D24,停留所!$B:$B&amp;停留所!$F:$F&amp;停留所!$E:$E,0))</f>
        <v>6091</v>
      </c>
      <c r="B24" s="45" t="s">
        <v>1202</v>
      </c>
      <c r="C24" s="45">
        <f t="array" ref="C24">INDEX(停留所!$F:$F,MATCH(B24&amp;E24,停留所!$B:$B&amp;停留所!$G:$G,0))</f>
        <v>40.689349999999997</v>
      </c>
      <c r="D24" s="45">
        <f t="array" ref="D24">INDEX(停留所!$E:$E,MATCH(B24&amp;E24,停留所!$B:$B&amp;停留所!$G:$G,0))</f>
        <v>141.37720400000001</v>
      </c>
      <c r="E24" s="45" t="s">
        <v>1402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6022</v>
      </c>
      <c r="J24" s="45" t="s">
        <v>1195</v>
      </c>
      <c r="K24" s="45">
        <f t="array" ref="K24">INDEX(停留所!$F:$F,MATCH(J24&amp;M24,停留所!$B:$B&amp;停留所!$G:$G,0))</f>
        <v>40.679454999999997</v>
      </c>
      <c r="L24" s="45">
        <f t="array" ref="L24">INDEX(停留所!$E:$E,MATCH(J24&amp;M24,停留所!$B:$B&amp;停留所!$G:$G,0))</f>
        <v>141.38951800000001</v>
      </c>
      <c r="M24" s="45" t="s">
        <v>1403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6101</v>
      </c>
      <c r="B25" s="45" t="s">
        <v>1203</v>
      </c>
      <c r="C25" s="45">
        <f t="array" ref="C25">INDEX(停留所!$F:$F,MATCH(B25&amp;E25,停留所!$B:$B&amp;停留所!$G:$G,0))</f>
        <v>40.686034999999997</v>
      </c>
      <c r="D25" s="45">
        <f t="array" ref="D25">INDEX(停留所!$E:$E,MATCH(B25&amp;E25,停留所!$B:$B&amp;停留所!$G:$G,0))</f>
        <v>141.37468000000001</v>
      </c>
      <c r="E25" s="45" t="s">
        <v>1402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6012</v>
      </c>
      <c r="J25" s="45" t="s">
        <v>1194</v>
      </c>
      <c r="K25" s="45">
        <f t="array" ref="K25">INDEX(停留所!$F:$F,MATCH(J25&amp;M25,停留所!$B:$B&amp;停留所!$G:$G,0))</f>
        <v>40.679389999999998</v>
      </c>
      <c r="L25" s="45">
        <f t="array" ref="L25">INDEX(停留所!$E:$E,MATCH(J25&amp;M25,停留所!$B:$B&amp;停留所!$G:$G,0))</f>
        <v>141.39782199999999</v>
      </c>
      <c r="M25" s="45" t="s">
        <v>1857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1371</v>
      </c>
      <c r="B26" s="45" t="s">
        <v>1456</v>
      </c>
      <c r="C26" s="45">
        <f t="array" ref="C26">INDEX(停留所!$F:$F,MATCH(B26&amp;E26,停留所!$B:$B&amp;停留所!$H:$H,0))</f>
        <v>40.685389999999998</v>
      </c>
      <c r="D26" s="45">
        <f t="array" ref="D26">INDEX(停留所!$E:$E,MATCH(B26&amp;E26,停留所!$B:$B&amp;停留所!$H:$H,0))</f>
        <v>141.37084999999999</v>
      </c>
      <c r="E26" s="45" t="s">
        <v>1452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1458</v>
      </c>
      <c r="I26" s="45">
        <f t="array" ref="I26">INDEX(停留所!$A:$A,MATCH($J26&amp;$K26&amp;$L26,停留所!$B:$B&amp;停留所!$F:$F&amp;停留所!$E:$E,0))</f>
        <v>5622</v>
      </c>
      <c r="J26" s="45" t="s">
        <v>1169</v>
      </c>
      <c r="K26" s="45">
        <f t="array" ref="K26">INDEX(停留所!$F:$F,MATCH(J26&amp;M26,停留所!$B:$B&amp;停留所!$G:$G,0))</f>
        <v>40.675846999999997</v>
      </c>
      <c r="L26" s="45">
        <f t="array" ref="L26">INDEX(停留所!$E:$E,MATCH(J26&amp;M26,停留所!$B:$B&amp;停留所!$G:$G,0))</f>
        <v>141.39254600000001</v>
      </c>
      <c r="M26" s="45" t="s">
        <v>1450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  <c r="P26" s="45" t="s">
        <v>1466</v>
      </c>
    </row>
    <row r="27" spans="1:16" x14ac:dyDescent="0.55000000000000004">
      <c r="A27" s="45">
        <f t="array" ref="A27">INDEX(停留所!$A:$A,MATCH($B27&amp;$C27&amp;$D27,停留所!$B:$B&amp;停留所!$F:$F&amp;停留所!$E:$E,0))</f>
        <v>1091</v>
      </c>
      <c r="B27" s="45" t="s">
        <v>1428</v>
      </c>
      <c r="C27" s="45">
        <f t="array" ref="C27">INDEX(停留所!$F:$F,MATCH(B27&amp;E27,停留所!$B:$B&amp;停留所!$I:$I,0))</f>
        <v>40.684697999999997</v>
      </c>
      <c r="D27" s="45">
        <f t="array" ref="D27">INDEX(停留所!$E:$E,MATCH(B27&amp;E27,停留所!$B:$B&amp;停留所!$I:$I,0))</f>
        <v>141.365464</v>
      </c>
      <c r="E27" s="45" t="s">
        <v>63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93" t="s">
        <v>63</v>
      </c>
      <c r="I27" s="45">
        <f t="array" ref="I27">INDEX(停留所!$A:$A,MATCH($J27&amp;$K27&amp;$L27,停留所!$B:$B&amp;停留所!$F:$F&amp;停留所!$E:$E,0))</f>
        <v>5612</v>
      </c>
      <c r="J27" s="45" t="s">
        <v>1465</v>
      </c>
      <c r="K27" s="45">
        <f t="array" ref="K27">INDEX(停留所!$F:$F,MATCH(J27&amp;M27,停留所!$B:$B&amp;停留所!$G:$G,0))</f>
        <v>40.675147000000003</v>
      </c>
      <c r="L27" s="45">
        <f t="array" ref="L27">INDEX(停留所!$E:$E,MATCH(J27&amp;M27,停留所!$B:$B&amp;停留所!$G:$G,0))</f>
        <v>141.38646299999999</v>
      </c>
      <c r="M27" s="45" t="s">
        <v>1450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  <c r="P27" s="45" t="s">
        <v>1466</v>
      </c>
    </row>
    <row r="28" spans="1:16" x14ac:dyDescent="0.55000000000000004">
      <c r="A28" s="45">
        <f t="array" ref="A28">INDEX(停留所!$A:$A,MATCH($B28&amp;$C28&amp;$D28,停留所!$B:$B&amp;停留所!$F:$F&amp;停留所!$E:$E,0))</f>
        <v>1101</v>
      </c>
      <c r="B28" s="45" t="s">
        <v>1429</v>
      </c>
      <c r="C28" s="45">
        <f t="array" ref="C28">INDEX(停留所!$F:$F,MATCH(B28&amp;E28,停留所!$B:$B&amp;停留所!$I:$I,0))</f>
        <v>40.684857999999998</v>
      </c>
      <c r="D28" s="45">
        <f t="array" ref="D28">INDEX(停留所!$E:$E,MATCH(B28&amp;E28,停留所!$B:$B&amp;停留所!$I:$I,0))</f>
        <v>141.36661000000001</v>
      </c>
      <c r="E28" s="45" t="s">
        <v>63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93" t="s">
        <v>63</v>
      </c>
      <c r="I28" s="45">
        <f t="array" ref="I28">INDEX(停留所!$A:$A,MATCH($J28&amp;$K28&amp;$L28,停留所!$B:$B&amp;停留所!$F:$F&amp;停留所!$E:$E,0))</f>
        <v>4991</v>
      </c>
      <c r="J28" s="45" t="s">
        <v>1423</v>
      </c>
      <c r="K28" s="45">
        <f t="array" ref="K28">INDEX(停留所!$F:$F,MATCH(J28&amp;M28,停留所!$B:$B&amp;停留所!$G:$G,0))</f>
        <v>40.669429000000001</v>
      </c>
      <c r="L28" s="45">
        <f t="array" ref="L28">INDEX(停留所!$E:$E,MATCH(J28&amp;M28,停留所!$B:$B&amp;停留所!$G:$G,0))</f>
        <v>141.390703</v>
      </c>
      <c r="M28" s="45" t="s">
        <v>1446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1466</v>
      </c>
    </row>
    <row r="29" spans="1:16" x14ac:dyDescent="0.55000000000000004">
      <c r="A29" s="45">
        <f t="array" ref="A29">INDEX(停留所!$A:$A,MATCH($B29&amp;$C29&amp;$D29,停留所!$B:$B&amp;停留所!$F:$F&amp;停留所!$E:$E,0))</f>
        <v>1291</v>
      </c>
      <c r="B29" s="45" t="s">
        <v>1460</v>
      </c>
      <c r="C29" s="45">
        <f t="array" ref="C29">INDEX(停留所!$F:$F,MATCH(B29&amp;E29,停留所!$B:$B&amp;停留所!$H:$H,0))</f>
        <v>40.682912999999999</v>
      </c>
      <c r="D29" s="45">
        <f t="array" ref="D29">INDEX(停留所!$E:$E,MATCH(B29&amp;E29,停留所!$B:$B&amp;停留所!$H:$H,0))</f>
        <v>141.36785499999999</v>
      </c>
      <c r="E29" s="45" t="s">
        <v>1452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93" t="s">
        <v>1458</v>
      </c>
      <c r="I29" s="45">
        <f t="array" ref="I29">INDEX(停留所!$A:$A,MATCH($J29&amp;$K29&amp;$L29,停留所!$B:$B&amp;停留所!$F:$F&amp;停留所!$E:$E,0))</f>
        <v>5001</v>
      </c>
      <c r="J29" s="45" t="s">
        <v>1455</v>
      </c>
      <c r="K29" s="45">
        <f t="array" ref="K29">INDEX(停留所!$F:$F,MATCH(J29&amp;M29,停留所!$B:$B&amp;停留所!$G:$G,0))</f>
        <v>40.666950999999997</v>
      </c>
      <c r="L29" s="45">
        <f t="array" ref="L29">INDEX(停留所!$E:$E,MATCH(J29&amp;M29,停留所!$B:$B&amp;停留所!$G:$G,0))</f>
        <v>141.38284400000001</v>
      </c>
      <c r="M29" s="45" t="s">
        <v>1446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1466</v>
      </c>
    </row>
    <row r="30" spans="1:16" x14ac:dyDescent="0.55000000000000004">
      <c r="A30" s="45">
        <f t="array" ref="A30">INDEX(停留所!$A:$A,MATCH($B30&amp;$C30&amp;$D30,停留所!$B:$B&amp;停留所!$F:$F&amp;停留所!$E:$E,0))</f>
        <v>1132</v>
      </c>
      <c r="B30" s="45" t="s">
        <v>1430</v>
      </c>
      <c r="C30" s="45">
        <f t="array" ref="C30">INDEX(停留所!$F:$F,MATCH(B30&amp;E30,停留所!$B:$B&amp;停留所!$H:$H,0))</f>
        <v>40.681235000000001</v>
      </c>
      <c r="D30" s="45">
        <f t="array" ref="D30">INDEX(停留所!$E:$E,MATCH(B30&amp;E30,停留所!$B:$B&amp;停留所!$H:$H,0))</f>
        <v>141.36637300000001</v>
      </c>
      <c r="E30" s="45" t="s">
        <v>1452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1458</v>
      </c>
      <c r="I30" s="45">
        <f t="array" ref="I30">INDEX(停留所!$A:$A,MATCH($J30&amp;$K30&amp;$L30,停留所!$B:$B&amp;停留所!$F:$F&amp;停留所!$E:$E,0))</f>
        <v>5991</v>
      </c>
      <c r="J30" s="45" t="s">
        <v>1192</v>
      </c>
      <c r="K30" s="45">
        <f t="array" ref="K30">INDEX(停留所!$F:$F,MATCH(J30&amp;M30,停留所!$B:$B&amp;停留所!$G:$G,0))</f>
        <v>40.664648</v>
      </c>
      <c r="L30" s="45">
        <f t="array" ref="L30">INDEX(停留所!$E:$E,MATCH(J30&amp;M30,停留所!$B:$B&amp;停留所!$G:$G,0))</f>
        <v>141.378692</v>
      </c>
      <c r="M30" s="45" t="s">
        <v>1471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1292</v>
      </c>
    </row>
    <row r="31" spans="1:16" x14ac:dyDescent="0.55000000000000004">
      <c r="A31" s="45">
        <f t="array" ref="A31">INDEX(停留所!$A:$A,MATCH($B31&amp;$C31&amp;$D31,停留所!$B:$B&amp;停留所!$F:$F&amp;停留所!$E:$E,0))</f>
        <v>5581</v>
      </c>
      <c r="B31" s="45" t="s">
        <v>1166</v>
      </c>
      <c r="C31" s="45">
        <f t="array" ref="C31">INDEX(停留所!$F:$F,MATCH(B31&amp;E31,停留所!$B:$B&amp;停留所!$G:$G,0))</f>
        <v>40.675871000000001</v>
      </c>
      <c r="D31" s="45">
        <f t="array" ref="D31">INDEX(停留所!$E:$E,MATCH(B31&amp;E31,停留所!$B:$B&amp;停留所!$G:$G,0))</f>
        <v>141.36554899999999</v>
      </c>
      <c r="E31" s="45" t="s">
        <v>1396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H31" s="93" t="s">
        <v>1457</v>
      </c>
      <c r="I31" s="45">
        <f t="array" ref="I31">INDEX(停留所!$A:$A,MATCH($J31&amp;$K31&amp;$L31,停留所!$B:$B&amp;停留所!$F:$F&amp;停留所!$E:$E,0))</f>
        <v>6001</v>
      </c>
      <c r="J31" s="45" t="s">
        <v>1193</v>
      </c>
      <c r="K31" s="45">
        <f t="array" ref="K31">INDEX(停留所!$F:$F,MATCH(J31&amp;M31,停留所!$B:$B&amp;停留所!$G:$G,0))</f>
        <v>40.666829</v>
      </c>
      <c r="L31" s="45">
        <f t="array" ref="L31">INDEX(停留所!$E:$E,MATCH(J31&amp;M31,停留所!$B:$B&amp;停留所!$G:$G,0))</f>
        <v>141.379143</v>
      </c>
      <c r="M31" s="45" t="s">
        <v>1471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1292</v>
      </c>
    </row>
    <row r="32" spans="1:16" x14ac:dyDescent="0.55000000000000004">
      <c r="A32" s="45">
        <f t="array" ref="A32">INDEX(停留所!$A:$A,MATCH($B32&amp;$C32&amp;$D32,停留所!$B:$B&amp;停留所!$F:$F&amp;停留所!$E:$E,0))</f>
        <v>5591</v>
      </c>
      <c r="B32" s="45" t="s">
        <v>603</v>
      </c>
      <c r="C32" s="45">
        <f t="array" ref="C32">INDEX(停留所!$F:$F,MATCH(B32&amp;E32,停留所!$B:$B&amp;停留所!$G:$G,0))</f>
        <v>40.675015999999999</v>
      </c>
      <c r="D32" s="45">
        <f t="array" ref="D32">INDEX(停留所!$E:$E,MATCH(B32&amp;E32,停留所!$B:$B&amp;停留所!$G:$G,0))</f>
        <v>141.361816</v>
      </c>
      <c r="E32" s="45" t="s">
        <v>1396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93" t="s">
        <v>1457</v>
      </c>
      <c r="I32" s="45">
        <f t="array" ref="I32">INDEX(停留所!$A:$A,MATCH($J32&amp;$K32&amp;$L32,停留所!$B:$B&amp;停留所!$F:$F&amp;停留所!$E:$E,0))</f>
        <v>5011</v>
      </c>
      <c r="J32" s="45" t="s">
        <v>1425</v>
      </c>
      <c r="K32" s="45">
        <f t="array" ref="K32">INDEX(停留所!$F:$F,MATCH(J32&amp;M32,停留所!$B:$B&amp;停留所!$G:$G,0))</f>
        <v>40.674035000000003</v>
      </c>
      <c r="L32" s="45">
        <f t="array" ref="L32">INDEX(停留所!$E:$E,MATCH(J32&amp;M32,停留所!$B:$B&amp;停留所!$G:$G,0))</f>
        <v>141.37895</v>
      </c>
      <c r="M32" s="45" t="s">
        <v>1446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1466</v>
      </c>
    </row>
    <row r="33" spans="1:16" x14ac:dyDescent="0.55000000000000004">
      <c r="A33" s="45">
        <f t="array" ref="A33">INDEX(停留所!$A:$A,MATCH($B33&amp;$C33&amp;$D33,停留所!$B:$B&amp;停留所!$F:$F&amp;停留所!$E:$E,0))</f>
        <v>5981</v>
      </c>
      <c r="B33" s="45" t="s">
        <v>1191</v>
      </c>
      <c r="C33" s="45">
        <f t="array" ref="C33">INDEX(停留所!$F:$F,MATCH(B33&amp;E33,停留所!$B:$B&amp;停留所!$G:$G,0))</f>
        <v>40.670845999999997</v>
      </c>
      <c r="D33" s="45">
        <f t="array" ref="D33">INDEX(停留所!$E:$E,MATCH(B33&amp;E33,停留所!$B:$B&amp;停留所!$G:$G,0))</f>
        <v>141.364417</v>
      </c>
      <c r="E33" s="45" t="s">
        <v>1402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5021</v>
      </c>
      <c r="J33" s="45" t="s">
        <v>1426</v>
      </c>
      <c r="K33" s="45">
        <f t="array" ref="K33">INDEX(停留所!$F:$F,MATCH(J33&amp;M33,停留所!$B:$B&amp;停留所!$G:$G,0))</f>
        <v>40.674982999999997</v>
      </c>
      <c r="L33" s="45">
        <f t="array" ref="L33">INDEX(停留所!$E:$E,MATCH(J33&amp;M33,停留所!$B:$B&amp;停留所!$G:$G,0))</f>
        <v>141.37861699999999</v>
      </c>
      <c r="M33" s="45" t="s">
        <v>1446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1466</v>
      </c>
    </row>
    <row r="34" spans="1:16" x14ac:dyDescent="0.55000000000000004">
      <c r="A34" s="45">
        <f t="array" ref="A34">INDEX(停留所!$A:$A,MATCH($B34&amp;$C34&amp;$D34,停留所!$B:$B&amp;停留所!$F:$F&amp;停留所!$E:$E,0))</f>
        <v>5971</v>
      </c>
      <c r="B34" s="45" t="s">
        <v>1190</v>
      </c>
      <c r="C34" s="45">
        <f t="array" ref="C34">INDEX(停留所!$F:$F,MATCH(B34&amp;E34,停留所!$B:$B&amp;停留所!$G:$G,0))</f>
        <v>40.670479999999998</v>
      </c>
      <c r="D34" s="45">
        <f t="array" ref="D34">INDEX(停留所!$E:$E,MATCH(B34&amp;E34,停留所!$B:$B&amp;停留所!$G:$G,0))</f>
        <v>141.36078599999999</v>
      </c>
      <c r="E34" s="45" t="s">
        <v>1402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5602</v>
      </c>
      <c r="J34" s="45" t="s">
        <v>1167</v>
      </c>
      <c r="K34" s="45">
        <f t="array" ref="K34">INDEX(停留所!$F:$F,MATCH(J34&amp;M34,停留所!$B:$B&amp;停留所!$G:$G,0))</f>
        <v>40.67465</v>
      </c>
      <c r="L34" s="45">
        <f t="array" ref="L34">INDEX(停留所!$E:$E,MATCH(J34&amp;M34,停留所!$B:$B&amp;停留所!$G:$G,0))</f>
        <v>141.37119300000001</v>
      </c>
      <c r="M34" s="45" t="s">
        <v>1450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  <c r="P34" s="45" t="s">
        <v>1466</v>
      </c>
    </row>
    <row r="35" spans="1:16" x14ac:dyDescent="0.55000000000000004">
      <c r="A35" s="45">
        <f t="array" ref="A35">INDEX(停留所!$A:$A,MATCH($B35&amp;$C35&amp;$D35,停留所!$B:$B&amp;停留所!$F:$F&amp;停留所!$E:$E,0))</f>
        <v>5961</v>
      </c>
      <c r="B35" s="45" t="s">
        <v>1189</v>
      </c>
      <c r="C35" s="45">
        <f t="array" ref="C35">INDEX(停留所!$F:$F,MATCH(B35&amp;E35,停留所!$B:$B&amp;停留所!$G:$G,0))</f>
        <v>40.67004</v>
      </c>
      <c r="D35" s="45">
        <f t="array" ref="D35">INDEX(停留所!$E:$E,MATCH(B35&amp;E35,停留所!$B:$B&amp;停留所!$G:$G,0))</f>
        <v>141.35434799999999</v>
      </c>
      <c r="E35" s="45" t="s">
        <v>1402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1459</v>
      </c>
      <c r="I35" s="45">
        <f t="array" ref="I35">INDEX(停留所!$A:$A,MATCH($J35&amp;$K35&amp;$L35,停留所!$B:$B&amp;停留所!$F:$F&amp;停留所!$E:$E,0))</f>
        <v>5591</v>
      </c>
      <c r="J35" s="45" t="s">
        <v>603</v>
      </c>
      <c r="K35" s="45">
        <f t="array" ref="K35">INDEX(停留所!$F:$F,MATCH(J35&amp;M35,停留所!$B:$B&amp;停留所!$G:$G,0))</f>
        <v>40.675015999999999</v>
      </c>
      <c r="L35" s="45">
        <f t="array" ref="L35">INDEX(停留所!$E:$E,MATCH(J35&amp;M35,停留所!$B:$B&amp;停留所!$G:$G,0))</f>
        <v>141.361816</v>
      </c>
      <c r="M35" s="45" t="s">
        <v>1396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1292</v>
      </c>
    </row>
    <row r="36" spans="1:16" x14ac:dyDescent="0.55000000000000004">
      <c r="I36" s="45">
        <f t="array" ref="I36">INDEX(停留所!$A:$A,MATCH($J36&amp;$K36&amp;$L36,停留所!$B:$B&amp;停留所!$F:$F&amp;停留所!$E:$E,0))</f>
        <v>5981</v>
      </c>
      <c r="J36" s="45" t="s">
        <v>1191</v>
      </c>
      <c r="K36" s="45">
        <f t="array" ref="K36">INDEX(停留所!$F:$F,MATCH(J36&amp;M36,停留所!$B:$B&amp;停留所!$G:$G,0))</f>
        <v>40.670845999999997</v>
      </c>
      <c r="L36" s="45">
        <f t="array" ref="L36">INDEX(停留所!$E:$E,MATCH(J36&amp;M36,停留所!$B:$B&amp;停留所!$G:$G,0))</f>
        <v>141.364417</v>
      </c>
      <c r="M36" s="45" t="s">
        <v>1471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1292</v>
      </c>
    </row>
    <row r="37" spans="1:16" s="81" customFormat="1" x14ac:dyDescent="0.55000000000000004">
      <c r="H37" s="102"/>
      <c r="I37" s="109">
        <f t="array" ref="I37">INDEX(停留所!$A:$A,MATCH($J37&amp;$K37&amp;$L37,停留所!$B:$B&amp;停留所!$F:$F&amp;停留所!$E:$E,0))</f>
        <v>5971</v>
      </c>
      <c r="J37" s="109" t="s">
        <v>1190</v>
      </c>
      <c r="K37" s="109">
        <f t="array" ref="K37">INDEX(停留所!$F:$F,MATCH(J37&amp;M37,停留所!$B:$B&amp;停留所!$G:$G,0))</f>
        <v>40.670479999999998</v>
      </c>
      <c r="L37" s="109">
        <f t="array" ref="L37">INDEX(停留所!$E:$E,MATCH(J37&amp;M37,停留所!$B:$B&amp;停留所!$G:$G,0))</f>
        <v>141.36078599999999</v>
      </c>
      <c r="M37" s="109" t="s">
        <v>1471</v>
      </c>
      <c r="N37" s="109" t="str">
        <f t="array" ref="N37">INDEX(停留所!$D:$D,MATCH($J37&amp;$K37&amp;$L37,停留所!$B:$B&amp;停留所!$F:$F&amp;停留所!$E:$E,0))</f>
        <v>1</v>
      </c>
      <c r="O37" s="109" t="str">
        <f>IF(COUNTIFS(停留所!$B:$B,J37,停留所!$F:$F,K37,停留所!$E:$E,L37)&gt;0,"同じデータあり","なし")</f>
        <v>同じデータあり</v>
      </c>
      <c r="P37" s="109" t="s">
        <v>1292</v>
      </c>
    </row>
    <row r="38" spans="1:16" x14ac:dyDescent="0.55000000000000004">
      <c r="I38" s="45">
        <f t="array" ref="I38">INDEX(停留所!$A:$A,MATCH($J38&amp;$K38&amp;$L38,停留所!$B:$B&amp;停留所!$F:$F&amp;停留所!$E:$E,0))</f>
        <v>5961</v>
      </c>
      <c r="J38" s="45" t="s">
        <v>1189</v>
      </c>
      <c r="K38" s="45">
        <f t="array" ref="K38">INDEX(停留所!$F:$F,MATCH(J38&amp;M38,停留所!$B:$B&amp;停留所!$G:$G,0))</f>
        <v>40.67004</v>
      </c>
      <c r="L38" s="45">
        <f t="array" ref="L38">INDEX(停留所!$E:$E,MATCH(J38&amp;M38,停留所!$B:$B&amp;停留所!$G:$G,0))</f>
        <v>141.35434799999999</v>
      </c>
      <c r="M38" s="45" t="s">
        <v>1471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1292</v>
      </c>
    </row>
  </sheetData>
  <phoneticPr fontId="3"/>
  <conditionalFormatting sqref="C1:D2">
    <cfRule type="duplicateValues" dxfId="56" priority="12"/>
  </conditionalFormatting>
  <conditionalFormatting sqref="C1:D2">
    <cfRule type="duplicateValues" dxfId="55" priority="11"/>
  </conditionalFormatting>
  <conditionalFormatting sqref="K2:L2">
    <cfRule type="duplicateValues" dxfId="54" priority="8"/>
  </conditionalFormatting>
  <conditionalFormatting sqref="K2:L2">
    <cfRule type="duplicateValues" dxfId="53" priority="7"/>
  </conditionalFormatting>
  <conditionalFormatting sqref="K1:L1">
    <cfRule type="duplicateValues" dxfId="52" priority="4"/>
  </conditionalFormatting>
  <conditionalFormatting sqref="K1:L1">
    <cfRule type="duplicateValues" dxfId="51" priority="3"/>
  </conditionalFormatting>
  <conditionalFormatting sqref="C1:C1048576 K1:K1048576">
    <cfRule type="duplicateValues" dxfId="50" priority="2"/>
  </conditionalFormatting>
  <conditionalFormatting sqref="D1:D1048576 L1:L1048576">
    <cfRule type="duplicateValues" dxfId="49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285393-80D3-4CDA-BF46-0E45EA5502D3}">
          <x14:formula1>
            <xm:f>使用路線!$A$2:$A$100</xm:f>
          </x14:formula1>
          <xm:sqref>E3:E36 M3:M38 E74:E1048576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C93E-E9C1-46BB-B54F-8A66D4D9FD2B}">
  <sheetPr codeName="Sheet20"/>
  <dimension ref="A1:P26"/>
  <sheetViews>
    <sheetView zoomScale="70" zoomScaleNormal="70" workbookViewId="0">
      <pane ySplit="1" topLeftCell="A2" activePane="bottomLeft" state="frozen"/>
      <selection pane="bottomLeft" activeCell="M12" sqref="M12"/>
    </sheetView>
    <sheetView workbookViewId="1"/>
  </sheetViews>
  <sheetFormatPr defaultRowHeight="18" x14ac:dyDescent="0.55000000000000004"/>
  <cols>
    <col min="1" max="1" width="8.6640625" style="45"/>
    <col min="2" max="2" width="21.4140625" style="45" customWidth="1"/>
    <col min="3" max="4" width="8.6640625" style="45"/>
    <col min="5" max="5" width="17.6640625" style="45" customWidth="1"/>
    <col min="6" max="6" width="1.75" style="45" customWidth="1"/>
    <col min="7" max="7" width="8.6640625" style="45"/>
    <col min="8" max="8" width="21.4140625" style="93" customWidth="1"/>
    <col min="9" max="9" width="8.6640625" style="45"/>
    <col min="10" max="10" width="21.4140625" style="45" customWidth="1"/>
    <col min="11" max="12" width="8.6640625" style="45"/>
    <col min="13" max="13" width="17.6640625" style="45" customWidth="1"/>
    <col min="14" max="14" width="1.75" style="45" customWidth="1"/>
    <col min="15" max="15" width="8.6640625" style="45"/>
    <col min="16" max="16" width="21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 x14ac:dyDescent="0.55000000000000004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449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1488</v>
      </c>
      <c r="I3" s="45">
        <f t="array" ref="I3">INDEX(停留所!$A:$A,MATCH($J3&amp;$K3&amp;$L3,停留所!$B:$B&amp;停留所!$F:$F&amp;停留所!$E:$E,0))</f>
        <v>6251</v>
      </c>
      <c r="J3" s="45" t="s">
        <v>1481</v>
      </c>
      <c r="K3" s="45">
        <f t="array" ref="K3">INDEX(停留所!$F:$F,MATCH(J3&amp;M3,停留所!$B:$B&amp;停留所!$G:$G,0))</f>
        <v>40.602048000000003</v>
      </c>
      <c r="L3" s="45">
        <f t="array" ref="L3">INDEX(停留所!$E:$E,MATCH(J3&amp;M3,停留所!$B:$B&amp;停留所!$G:$G,0))</f>
        <v>141.41661300000001</v>
      </c>
      <c r="M3" s="45" t="s">
        <v>1500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 x14ac:dyDescent="0.55000000000000004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449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1488</v>
      </c>
      <c r="I4" s="45">
        <f t="array" ref="I4">INDEX(停留所!$A:$A,MATCH($J4&amp;$K4&amp;$L4,停留所!$B:$B&amp;停留所!$F:$F&amp;停留所!$E:$E,0))</f>
        <v>6242</v>
      </c>
      <c r="J4" s="45" t="s">
        <v>1204</v>
      </c>
      <c r="K4" s="45">
        <f t="array" ref="K4">INDEX(停留所!$F:$F,MATCH(J4&amp;M4,停留所!$B:$B&amp;停留所!$G:$G,0))</f>
        <v>40.671270999999997</v>
      </c>
      <c r="L4" s="45">
        <f t="array" ref="L4">INDEX(停留所!$E:$E,MATCH(J4&amp;M4,停留所!$B:$B&amp;停留所!$G:$G,0))</f>
        <v>141.413252</v>
      </c>
      <c r="M4" s="45" t="s">
        <v>1501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449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1488</v>
      </c>
      <c r="I5" s="45">
        <f t="array" ref="I5">INDEX(停留所!$A:$A,MATCH($J5&amp;$K5&amp;$L5,停留所!$B:$B&amp;停留所!$F:$F&amp;停留所!$E:$E,0))</f>
        <v>5702</v>
      </c>
      <c r="J5" s="45" t="s">
        <v>1177</v>
      </c>
      <c r="K5" s="45">
        <f t="array" ref="K5">INDEX(停留所!$F:$F,MATCH(J5&amp;M5,停留所!$B:$B&amp;停留所!$G:$G,0))</f>
        <v>40.672601</v>
      </c>
      <c r="L5" s="45">
        <f t="array" ref="L5">INDEX(停留所!$E:$E,MATCH(J5&amp;M5,停留所!$B:$B&amp;停留所!$G:$G,0))</f>
        <v>141.410034</v>
      </c>
      <c r="M5" s="45" t="s">
        <v>609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1466</v>
      </c>
    </row>
    <row r="6" spans="1:16" x14ac:dyDescent="0.55000000000000004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449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1488</v>
      </c>
      <c r="I6" s="45">
        <f t="array" ref="I6">INDEX(停留所!$A:$A,MATCH($J6&amp;$K6&amp;$L6,停留所!$B:$B&amp;停留所!$F:$F&amp;停留所!$E:$E,0))</f>
        <v>5661</v>
      </c>
      <c r="J6" s="45" t="s">
        <v>1180</v>
      </c>
      <c r="K6" s="45">
        <f t="array" ref="K6">INDEX(停留所!$F:$F,MATCH(J6&amp;M6,停留所!$B:$B&amp;停留所!$G:$G,0))</f>
        <v>40.681023000000003</v>
      </c>
      <c r="L6" s="45">
        <f t="array" ref="L6">INDEX(停留所!$E:$E,MATCH(J6&amp;M6,停留所!$B:$B&amp;停留所!$G:$G,0))</f>
        <v>141.41359600000001</v>
      </c>
      <c r="M6" s="45" t="s">
        <v>1396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1457</v>
      </c>
    </row>
    <row r="7" spans="1:16" x14ac:dyDescent="0.55000000000000004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449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1488</v>
      </c>
      <c r="I7" s="45">
        <f t="array" ref="I7">INDEX(停留所!$A:$A,MATCH($J7&amp;$K7&amp;$L7,停留所!$B:$B&amp;停留所!$F:$F&amp;停留所!$E:$E,0))</f>
        <v>6014</v>
      </c>
      <c r="J7" s="45" t="s">
        <v>1194</v>
      </c>
      <c r="K7" s="45">
        <f t="array" ref="K7">INDEX(停留所!$F:$F,MATCH(J7&amp;M7,停留所!$B:$B&amp;停留所!$G:$G,0))</f>
        <v>40.679659999999998</v>
      </c>
      <c r="L7" s="45">
        <f t="array" ref="L7">INDEX(停留所!$E:$E,MATCH(J7&amp;M7,停留所!$B:$B&amp;停留所!$G:$G,0))</f>
        <v>141.39801800000001</v>
      </c>
      <c r="M7" s="45" t="s">
        <v>1501</v>
      </c>
      <c r="N7" s="45" t="str">
        <f t="array" ref="N7">INDEX(停留所!$D:$D,MATCH($J7&amp;$K7&amp;$L7,停留所!$B:$B&amp;停留所!$F:$F&amp;停留所!$E:$E,0))</f>
        <v>4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449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1488</v>
      </c>
      <c r="I8" s="45">
        <f t="array" ref="I8">INDEX(停留所!$A:$A,MATCH($J8&amp;$K8&amp;$L8,停留所!$B:$B&amp;停留所!$F:$F&amp;停留所!$E:$E,0))</f>
        <v>6061</v>
      </c>
      <c r="J8" s="45" t="s">
        <v>1199</v>
      </c>
      <c r="K8" s="45">
        <f t="array" ref="K8">INDEX(停留所!$F:$F,MATCH(J8&amp;M8,停留所!$B:$B&amp;停留所!$G:$G,0))</f>
        <v>40.689884999999997</v>
      </c>
      <c r="L8" s="45">
        <f t="array" ref="L8">INDEX(停留所!$E:$E,MATCH(J8&amp;M8,停留所!$B:$B&amp;停留所!$G:$G,0))</f>
        <v>141.387922</v>
      </c>
      <c r="M8" s="45" t="s">
        <v>629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1495</v>
      </c>
    </row>
    <row r="9" spans="1:16" x14ac:dyDescent="0.55000000000000004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1488</v>
      </c>
      <c r="I9" s="45">
        <f t="array" ref="I9">INDEX(停留所!$A:$A,MATCH($J9&amp;$K9&amp;$L9,停留所!$B:$B&amp;停留所!$F:$F&amp;停留所!$E:$E,0))</f>
        <v>1341</v>
      </c>
      <c r="J9" s="45" t="s">
        <v>1480</v>
      </c>
      <c r="K9" s="45">
        <f t="array" ref="K9">INDEX(停留所!$F:$F,MATCH(J9&amp;M9,停留所!$B:$B&amp;停留所!$H:$H,0))</f>
        <v>40.691336999999997</v>
      </c>
      <c r="L9" s="45">
        <f t="array" ref="L9">INDEX(停留所!$E:$E,MATCH(J9&amp;M9,停留所!$B:$B&amp;停留所!$H:$H,0))</f>
        <v>141.383014</v>
      </c>
      <c r="M9" s="45" t="s">
        <v>1285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1496</v>
      </c>
    </row>
    <row r="10" spans="1:16" x14ac:dyDescent="0.55000000000000004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1488</v>
      </c>
      <c r="I10" s="45">
        <f t="array" ref="I10">INDEX(停留所!$A:$A,MATCH($J10&amp;$K10&amp;$L10,停留所!$B:$B&amp;停留所!$F:$F&amp;停留所!$E:$E,0))</f>
        <v>1351</v>
      </c>
      <c r="J10" s="45" t="s">
        <v>1493</v>
      </c>
      <c r="K10" s="45">
        <f t="array" ref="K10">INDEX(停留所!$F:$F,MATCH(J10&amp;M10,停留所!$B:$B&amp;停留所!$H:$H,0))</f>
        <v>40.690272</v>
      </c>
      <c r="L10" s="45">
        <f t="array" ref="L10">INDEX(停留所!$E:$E,MATCH(J10&amp;M10,停留所!$B:$B&amp;停留所!$H:$H,0))</f>
        <v>141.377962</v>
      </c>
      <c r="M10" s="45" t="s">
        <v>1285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1496</v>
      </c>
    </row>
    <row r="11" spans="1:16" x14ac:dyDescent="0.55000000000000004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1488</v>
      </c>
      <c r="I11" s="45">
        <f t="array" ref="I11">INDEX(停留所!$A:$A,MATCH($J11&amp;$K11&amp;$L11,停留所!$B:$B&amp;停留所!$F:$F&amp;停留所!$E:$E,0))</f>
        <v>1361</v>
      </c>
      <c r="J11" s="45" t="s">
        <v>1479</v>
      </c>
      <c r="K11" s="45">
        <f t="array" ref="K11">INDEX(停留所!$F:$F,MATCH(J11&amp;M11,停留所!$B:$B&amp;停留所!$H:$H,0))</f>
        <v>40.688892000000003</v>
      </c>
      <c r="L11" s="45">
        <f t="array" ref="L11">INDEX(停留所!$E:$E,MATCH(J11&amp;M11,停留所!$B:$B&amp;停留所!$H:$H,0))</f>
        <v>141.37326300000001</v>
      </c>
      <c r="M11" s="45" t="s">
        <v>1285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1496</v>
      </c>
    </row>
    <row r="12" spans="1:16" x14ac:dyDescent="0.55000000000000004">
      <c r="A12" s="45">
        <f t="array" ref="A12">INDEX(停留所!$A:$A,MATCH($B12&amp;$C12&amp;$D12,停留所!$B:$B&amp;停留所!$F:$F&amp;停留所!$E:$E,0))</f>
        <v>1051</v>
      </c>
      <c r="B12" s="45" t="s">
        <v>1859</v>
      </c>
      <c r="C12" s="45">
        <f t="array" ref="C12">INDEX(停留所!$F:$F,MATCH(B12&amp;E12,停留所!$B:$B&amp;停留所!$I:$I,0))</f>
        <v>40.674267100000002</v>
      </c>
      <c r="D12" s="45">
        <f t="array" ref="D12">INDEX(停留所!$E:$E,MATCH(B12&amp;E12,停留所!$B:$B&amp;停留所!$I:$I,0))</f>
        <v>141.35419920000001</v>
      </c>
      <c r="E12" s="45" t="s">
        <v>63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1488</v>
      </c>
      <c r="I12" s="45">
        <f t="array" ref="I12">INDEX(停留所!$A:$A,MATCH($J12&amp;$K12&amp;$L12,停留所!$B:$B&amp;停留所!$F:$F&amp;停留所!$E:$E,0))</f>
        <v>4712</v>
      </c>
      <c r="J12" s="45" t="s">
        <v>1478</v>
      </c>
      <c r="K12" s="45">
        <f t="array" ref="K12">INDEX(停留所!$F:$F,MATCH(J12&amp;M12,停留所!$B:$B&amp;停留所!$G:$G,0))</f>
        <v>40.687657000000002</v>
      </c>
      <c r="L12" s="45">
        <f t="array" ref="L12">INDEX(停留所!$E:$E,MATCH(J12&amp;M12,停留所!$B:$B&amp;停留所!$G:$G,0))</f>
        <v>141.369428</v>
      </c>
      <c r="M12" s="45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1496</v>
      </c>
    </row>
    <row r="13" spans="1:16" x14ac:dyDescent="0.55000000000000004">
      <c r="A13" s="45">
        <f t="array" ref="A13">INDEX(停留所!$A:$A,MATCH($B13&amp;$C13&amp;$D13,停留所!$B:$B&amp;停留所!$F:$F&amp;停留所!$E:$E,0))</f>
        <v>1121</v>
      </c>
      <c r="B13" s="45" t="s">
        <v>87</v>
      </c>
      <c r="C13" s="45">
        <f t="array" ref="C13">INDEX(停留所!$F:$F,MATCH(B13&amp;E13,停留所!$B:$B&amp;停留所!$I:$I,0))</f>
        <v>40.678398000000001</v>
      </c>
      <c r="D13" s="45">
        <f t="array" ref="D13">INDEX(停留所!$E:$E,MATCH(B13&amp;E13,停留所!$B:$B&amp;停留所!$I:$I,0))</f>
        <v>141.361536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1488</v>
      </c>
      <c r="I13" s="45">
        <f t="array" ref="I13">INDEX(停留所!$A:$A,MATCH($J13&amp;$K13&amp;$L13,停留所!$B:$B&amp;停留所!$F:$F&amp;停留所!$E:$E,0))</f>
        <v>1101</v>
      </c>
      <c r="J13" s="45" t="s">
        <v>1429</v>
      </c>
      <c r="K13" s="45">
        <f t="array" ref="K13">INDEX(停留所!$F:$F,MATCH(J13&amp;M13,停留所!$B:$B&amp;停留所!$I:$I,0))</f>
        <v>40.684857999999998</v>
      </c>
      <c r="L13" s="45">
        <f t="array" ref="L13">INDEX(停留所!$E:$E,MATCH(J13&amp;M13,停留所!$B:$B&amp;停留所!$I:$I,0))</f>
        <v>141.36661000000001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1496</v>
      </c>
    </row>
    <row r="14" spans="1:16" x14ac:dyDescent="0.55000000000000004">
      <c r="A14" s="45">
        <f t="array" ref="A14">INDEX(停留所!$A:$A,MATCH($B14&amp;$C14&amp;$D14,停留所!$B:$B&amp;停留所!$F:$F&amp;停留所!$E:$E,0))</f>
        <v>1131</v>
      </c>
      <c r="B14" s="45" t="s">
        <v>88</v>
      </c>
      <c r="C14" s="45">
        <f t="array" ref="C14">INDEX(停留所!$F:$F,MATCH(B14&amp;E14,停留所!$B:$B&amp;停留所!$I:$I,0))</f>
        <v>40.680048999999997</v>
      </c>
      <c r="D14" s="45">
        <f t="array" ref="D14">INDEX(停留所!$E:$E,MATCH(B14&amp;E14,停留所!$B:$B&amp;停留所!$I:$I,0))</f>
        <v>141.36514700000001</v>
      </c>
      <c r="E14" s="45" t="s">
        <v>63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1488</v>
      </c>
      <c r="I14" s="45">
        <f t="array" ref="I14">INDEX(停留所!$A:$A,MATCH($J14&amp;$K14&amp;$L14,停留所!$B:$B&amp;停留所!$F:$F&amp;停留所!$E:$E,0))</f>
        <v>1291</v>
      </c>
      <c r="J14" s="45" t="s">
        <v>1502</v>
      </c>
      <c r="K14" s="45">
        <f t="array" ref="K14">INDEX(停留所!$F:$F,MATCH(J14&amp;M14,停留所!$B:$B&amp;停留所!$H:$H,0))</f>
        <v>40.682912999999999</v>
      </c>
      <c r="L14" s="45">
        <f t="array" ref="L14">INDEX(停留所!$E:$E,MATCH(J14&amp;M14,停留所!$B:$B&amp;停留所!$H:$H,0))</f>
        <v>141.36785499999999</v>
      </c>
      <c r="M14" s="45" t="s">
        <v>1285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1496</v>
      </c>
    </row>
    <row r="15" spans="1:16" x14ac:dyDescent="0.55000000000000004">
      <c r="A15" s="45">
        <f t="array" ref="A15">INDEX(停留所!$A:$A,MATCH($B15&amp;$C15&amp;$D15,停留所!$B:$B&amp;停留所!$F:$F&amp;停留所!$E:$E,0))</f>
        <v>1292</v>
      </c>
      <c r="B15" s="45" t="s">
        <v>1503</v>
      </c>
      <c r="C15" s="45">
        <f t="array" ref="C15">INDEX(停留所!$F:$F,MATCH(B15&amp;E15,停留所!$B:$B&amp;停留所!$G:$G,0))</f>
        <v>40.683427000000002</v>
      </c>
      <c r="D15" s="45">
        <f t="array" ref="D15">INDEX(停留所!$E:$E,MATCH(B15&amp;E15,停留所!$B:$B&amp;停留所!$G:$G,0))</f>
        <v>141.368156</v>
      </c>
      <c r="E15" s="45" t="s">
        <v>1498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1488</v>
      </c>
      <c r="I15" s="45">
        <f t="array" ref="I15">INDEX(停留所!$A:$A,MATCH($J15&amp;$K15&amp;$L15,停留所!$B:$B&amp;停留所!$F:$F&amp;停留所!$E:$E,0))</f>
        <v>1132</v>
      </c>
      <c r="J15" s="45" t="s">
        <v>1430</v>
      </c>
      <c r="K15" s="45">
        <f t="array" ref="K15">INDEX(停留所!$F:$F,MATCH(J15&amp;M15,停留所!$B:$B&amp;停留所!$H:$H,0))</f>
        <v>40.681235000000001</v>
      </c>
      <c r="L15" s="45">
        <f t="array" ref="L15">INDEX(停留所!$E:$E,MATCH(J15&amp;M15,停留所!$B:$B&amp;停留所!$H:$H,0))</f>
        <v>141.36637300000001</v>
      </c>
      <c r="M15" s="45" t="s">
        <v>1285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1496</v>
      </c>
    </row>
    <row r="16" spans="1:16" x14ac:dyDescent="0.55000000000000004">
      <c r="A16" s="45">
        <f t="array" ref="A16">INDEX(停留所!$A:$A,MATCH($B16&amp;$C16&amp;$D16,停留所!$B:$B&amp;停留所!$F:$F&amp;停留所!$E:$E,0))</f>
        <v>1102</v>
      </c>
      <c r="B16" s="45" t="s">
        <v>86</v>
      </c>
      <c r="C16" s="45">
        <f t="array" ref="C16">INDEX(停留所!$F:$F,MATCH(B16&amp;E16,停留所!$B:$B&amp;停留所!$G:$G,0))</f>
        <v>40.685993000000003</v>
      </c>
      <c r="D16" s="45">
        <f t="array" ref="D16">INDEX(停留所!$E:$E,MATCH(B16&amp;E16,停留所!$B:$B&amp;停留所!$G:$G,0))</f>
        <v>141.36657400000001</v>
      </c>
      <c r="E16" s="45" t="s">
        <v>1498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1488</v>
      </c>
      <c r="I16" s="45">
        <f t="array" ref="I16">INDEX(停留所!$A:$A,MATCH($J16&amp;$K16&amp;$L16,停留所!$B:$B&amp;停留所!$F:$F&amp;停留所!$E:$E,0))</f>
        <v>1122</v>
      </c>
      <c r="J16" s="45" t="s">
        <v>1431</v>
      </c>
      <c r="K16" s="45">
        <f t="array" ref="K16">INDEX(停留所!$F:$F,MATCH(J16&amp;M16,停留所!$B:$B&amp;停留所!$H:$H,0))</f>
        <v>40.678258999999997</v>
      </c>
      <c r="L16" s="45">
        <f t="array" ref="L16">INDEX(停留所!$E:$E,MATCH(J16&amp;M16,停留所!$B:$B&amp;停留所!$H:$H,0))</f>
        <v>141.360815</v>
      </c>
      <c r="M16" s="45" t="s">
        <v>1285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1496</v>
      </c>
    </row>
    <row r="17" spans="1:16" x14ac:dyDescent="0.55000000000000004">
      <c r="A17" s="45">
        <f t="array" ref="A17">INDEX(停留所!$A:$A,MATCH($B17&amp;$C17&amp;$D17,停留所!$B:$B&amp;停留所!$F:$F&amp;停留所!$E:$E,0))</f>
        <v>4711</v>
      </c>
      <c r="B17" s="45" t="s">
        <v>459</v>
      </c>
      <c r="C17" s="45">
        <f t="array" ref="C17">INDEX(停留所!$F:$F,MATCH(B17&amp;E17,停留所!$B:$B&amp;停留所!$G:$G,0))</f>
        <v>40.687607999999997</v>
      </c>
      <c r="D17" s="45">
        <f t="array" ref="D17">INDEX(停留所!$E:$E,MATCH(B17&amp;E17,停留所!$B:$B&amp;停留所!$G:$G,0))</f>
        <v>141.36891800000001</v>
      </c>
      <c r="E17" s="45" t="s">
        <v>1498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H17" s="93" t="s">
        <v>1488</v>
      </c>
      <c r="I17" s="45">
        <f t="array" ref="I17">INDEX(停留所!$A:$A,MATCH($J17&amp;$K17&amp;$L17,停留所!$B:$B&amp;停留所!$F:$F&amp;停留所!$E:$E,0))</f>
        <v>1052</v>
      </c>
      <c r="J17" s="45" t="s">
        <v>1859</v>
      </c>
      <c r="K17" s="45">
        <f t="array" ref="K17">INDEX(停留所!$F:$F,MATCH(J17&amp;M17,停留所!$B:$B&amp;停留所!$H:$H,0))</f>
        <v>40.673996000000002</v>
      </c>
      <c r="L17" s="45">
        <f t="array" ref="L17">INDEX(停留所!$E:$E,MATCH(J17&amp;M17,停留所!$B:$B&amp;停留所!$H:$H,0))</f>
        <v>141.35322600000001</v>
      </c>
      <c r="M17" s="45" t="s">
        <v>1285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1496</v>
      </c>
    </row>
    <row r="18" spans="1:16" x14ac:dyDescent="0.55000000000000004">
      <c r="A18" s="45">
        <f t="array" ref="A18">INDEX(停留所!$A:$A,MATCH($B18&amp;$C18&amp;$D18,停留所!$B:$B&amp;停留所!$F:$F&amp;停留所!$E:$E,0))</f>
        <v>1362</v>
      </c>
      <c r="B18" s="45" t="s">
        <v>106</v>
      </c>
      <c r="C18" s="45">
        <f t="array" ref="C18">INDEX(停留所!$F:$F,MATCH(B18&amp;E18,停留所!$B:$B&amp;停留所!$G:$G,0))</f>
        <v>40.688710999999998</v>
      </c>
      <c r="D18" s="45">
        <f t="array" ref="D18">INDEX(停留所!$E:$E,MATCH(B18&amp;E18,停留所!$B:$B&amp;停留所!$G:$G,0))</f>
        <v>141.37266299999999</v>
      </c>
      <c r="E18" s="45" t="s">
        <v>1498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1488</v>
      </c>
      <c r="I18" s="45">
        <f t="array" ref="I18">INDEX(停留所!$A:$A,MATCH($J18&amp;$K18&amp;$L18,停留所!$B:$B&amp;停留所!$F:$F&amp;停留所!$E:$E,0))</f>
        <v>1041</v>
      </c>
      <c r="J18" s="45" t="s">
        <v>1477</v>
      </c>
      <c r="K18" s="45">
        <f t="array" ref="K18">INDEX(停留所!$F:$F,MATCH(J18&amp;M18,停留所!$B:$B&amp;停留所!$H:$H,0))</f>
        <v>40.668709</v>
      </c>
      <c r="L18" s="45">
        <f t="array" ref="L18">INDEX(停留所!$E:$E,MATCH(J18&amp;M18,停留所!$B:$B&amp;停留所!$H:$H,0))</f>
        <v>141.353882</v>
      </c>
      <c r="M18" s="45" t="s">
        <v>1285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1496</v>
      </c>
    </row>
    <row r="19" spans="1:16" x14ac:dyDescent="0.55000000000000004">
      <c r="A19" s="45">
        <f t="array" ref="A19">INDEX(停留所!$A:$A,MATCH($B19&amp;$C19&amp;$D19,停留所!$B:$B&amp;停留所!$F:$F&amp;停留所!$E:$E,0))</f>
        <v>1362</v>
      </c>
      <c r="B19" s="45" t="s">
        <v>106</v>
      </c>
      <c r="C19" s="45">
        <f t="array" ref="C19">INDEX(停留所!$F:$F,MATCH(B19&amp;E19,停留所!$B:$B&amp;停留所!$G:$G,0))</f>
        <v>40.688710999999998</v>
      </c>
      <c r="D19" s="45">
        <f t="array" ref="D19">INDEX(停留所!$E:$E,MATCH(B19&amp;E19,停留所!$B:$B&amp;停留所!$G:$G,0))</f>
        <v>141.37266299999999</v>
      </c>
      <c r="E19" s="45" t="s">
        <v>1498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1488</v>
      </c>
      <c r="I19" s="45">
        <f t="array" ref="I19">INDEX(停留所!$A:$A,MATCH($J19&amp;$K19&amp;$L19,停留所!$B:$B&amp;停留所!$F:$F&amp;停留所!$E:$E,0))</f>
        <v>1032</v>
      </c>
      <c r="J19" s="45" t="s">
        <v>1433</v>
      </c>
      <c r="K19" s="45">
        <f t="array" ref="K19">INDEX(停留所!$F:$F,MATCH(J19&amp;M19,停留所!$B:$B&amp;停留所!$H:$H,0))</f>
        <v>40.663072</v>
      </c>
      <c r="L19" s="45">
        <f t="array" ref="L19">INDEX(停留所!$E:$E,MATCH(J19&amp;M19,停留所!$B:$B&amp;停留所!$H:$H,0))</f>
        <v>141.34907100000001</v>
      </c>
      <c r="M19" s="45" t="s">
        <v>1285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1496</v>
      </c>
    </row>
    <row r="20" spans="1:16" x14ac:dyDescent="0.55000000000000004">
      <c r="A20" s="45">
        <f t="array" ref="A20">INDEX(停留所!$A:$A,MATCH($B20&amp;$C20&amp;$D20,停留所!$B:$B&amp;停留所!$F:$F&amp;停留所!$E:$E,0))</f>
        <v>1342</v>
      </c>
      <c r="B20" s="45" t="s">
        <v>104</v>
      </c>
      <c r="C20" s="45">
        <f t="array" ref="C20">INDEX(停留所!$F:$F,MATCH(B20&amp;E20,停留所!$B:$B&amp;停留所!$G:$G,0))</f>
        <v>40.691412999999997</v>
      </c>
      <c r="D20" s="45">
        <f t="array" ref="D20">INDEX(停留所!$E:$E,MATCH(B20&amp;E20,停留所!$B:$B&amp;停留所!$G:$G,0))</f>
        <v>141.382925</v>
      </c>
      <c r="E20" s="45" t="s">
        <v>1498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1488</v>
      </c>
      <c r="I20" s="45">
        <f t="array" ref="I20">INDEX(停留所!$A:$A,MATCH($J20&amp;$K20&amp;$L20,停留所!$B:$B&amp;停留所!$F:$F&amp;停留所!$E:$E,0))</f>
        <v>1022</v>
      </c>
      <c r="J20" s="45" t="s">
        <v>1434</v>
      </c>
      <c r="K20" s="45">
        <f t="array" ref="K20">INDEX(停留所!$F:$F,MATCH(J20&amp;M20,停留所!$B:$B&amp;停留所!$H:$H,0))</f>
        <v>40.660572000000002</v>
      </c>
      <c r="L20" s="45">
        <f t="array" ref="L20">INDEX(停留所!$E:$E,MATCH(J20&amp;M20,停留所!$B:$B&amp;停留所!$H:$H,0))</f>
        <v>141.34594799999999</v>
      </c>
      <c r="M20" s="45" t="s">
        <v>1285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s="45" t="s">
        <v>1496</v>
      </c>
    </row>
    <row r="21" spans="1:16" x14ac:dyDescent="0.55000000000000004">
      <c r="A21" s="45">
        <f t="array" ref="A21">INDEX(停留所!$A:$A,MATCH($B21&amp;$C21&amp;$D21,停留所!$B:$B&amp;停留所!$F:$F&amp;停留所!$E:$E,0))</f>
        <v>6062</v>
      </c>
      <c r="B21" s="45" t="s">
        <v>1482</v>
      </c>
      <c r="C21" s="45">
        <f t="array" ref="C21">INDEX(停留所!$F:$F,MATCH(B21&amp;E21,停留所!$B:$B&amp;停留所!$G:$G,0))</f>
        <v>40.689892999999998</v>
      </c>
      <c r="D21" s="45">
        <f t="array" ref="D21">INDEX(停留所!$E:$E,MATCH(B21&amp;E21,停留所!$B:$B&amp;停留所!$G:$G,0))</f>
        <v>141.38806099999999</v>
      </c>
      <c r="E21" s="45" t="s">
        <v>1499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1489</v>
      </c>
      <c r="I21" s="45">
        <f t="array" ref="I21">INDEX(停留所!$A:$A,MATCH($J21&amp;$K21&amp;$L21,停留所!$B:$B&amp;停留所!$F:$F&amp;停留所!$E:$E,0))</f>
        <v>4392</v>
      </c>
      <c r="J21" s="45" t="s">
        <v>1476</v>
      </c>
      <c r="K21" s="45">
        <f t="array" ref="K21">INDEX(停留所!$F:$F,MATCH(J21&amp;M21,停留所!$B:$B&amp;停留所!$G:$G,0))</f>
        <v>40.659523</v>
      </c>
      <c r="L21" s="45">
        <f t="array" ref="L21">INDEX(停留所!$E:$E,MATCH(J21&amp;M21,停留所!$B:$B&amp;停留所!$G:$G,0))</f>
        <v>141.343941</v>
      </c>
      <c r="M21" s="45" t="s">
        <v>454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s="45" t="s">
        <v>1496</v>
      </c>
    </row>
    <row r="22" spans="1:16" x14ac:dyDescent="0.55000000000000004">
      <c r="A22" s="45">
        <f t="array" ref="A22">INDEX(停留所!$A:$A,MATCH($B22&amp;$C22&amp;$D22,停留所!$B:$B&amp;停留所!$F:$F&amp;停留所!$E:$E,0))</f>
        <v>6013</v>
      </c>
      <c r="B22" s="45" t="s">
        <v>1483</v>
      </c>
      <c r="C22" s="45">
        <f t="array" ref="C22">INDEX(停留所!$F:$F,MATCH(B22&amp;E22,停留所!$B:$B&amp;停留所!$G:$G,0))</f>
        <v>40.679766000000001</v>
      </c>
      <c r="D22" s="45">
        <f t="array" ref="D22">INDEX(停留所!$E:$E,MATCH(B22&amp;E22,停留所!$B:$B&amp;停留所!$G:$G,0))</f>
        <v>141.39799600000001</v>
      </c>
      <c r="E22" s="45" t="s">
        <v>1404</v>
      </c>
      <c r="F22" s="45" t="str">
        <f t="array" ref="F22">INDEX(停留所!$D:$D,MATCH($B22&amp;$C22&amp;$D22,停留所!$B:$B&amp;停留所!$F:$F&amp;停留所!$E:$E,0))</f>
        <v>3</v>
      </c>
      <c r="G22" s="45" t="str">
        <f>IF(COUNTIFS(停留所!$B:$B,B22,停留所!$F:$F,C22,停留所!$E:$E,D22)&gt;0,"同じデータあり","なし")</f>
        <v>同じデータあり</v>
      </c>
      <c r="H22" s="93" t="s">
        <v>1490</v>
      </c>
      <c r="I22" s="45">
        <f t="array" ref="I22">INDEX(停留所!$A:$A,MATCH($J22&amp;$K22&amp;$L22,停留所!$B:$B&amp;停留所!$F:$F&amp;停留所!$E:$E,0))</f>
        <v>4382</v>
      </c>
      <c r="J22" s="45" t="s">
        <v>1475</v>
      </c>
      <c r="K22" s="45">
        <f t="array" ref="K22">INDEX(停留所!$F:$F,MATCH(J22&amp;M22,停留所!$B:$B&amp;停留所!$G:$G,0))</f>
        <v>40.658562000000003</v>
      </c>
      <c r="L22" s="45">
        <f t="array" ref="L22">INDEX(停留所!$E:$E,MATCH(J22&amp;M22,停留所!$B:$B&amp;停留所!$G:$G,0))</f>
        <v>141.338641</v>
      </c>
      <c r="M22" s="45" t="s">
        <v>454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s="45" t="s">
        <v>1496</v>
      </c>
    </row>
    <row r="23" spans="1:16" x14ac:dyDescent="0.55000000000000004">
      <c r="A23" s="45">
        <f t="array" ref="A23">INDEX(停留所!$A:$A,MATCH($B23&amp;$C23&amp;$D23,停留所!$B:$B&amp;停留所!$F:$F&amp;停留所!$E:$E,0))</f>
        <v>5662</v>
      </c>
      <c r="B23" s="45" t="s">
        <v>1484</v>
      </c>
      <c r="C23" s="45">
        <f t="array" ref="C23">INDEX(停留所!$F:$F,MATCH(B23&amp;E23,停留所!$B:$B&amp;停留所!$G:$G,0))</f>
        <v>40.681038999999998</v>
      </c>
      <c r="D23" s="45">
        <f t="array" ref="D23">INDEX(停留所!$E:$E,MATCH(B23&amp;E23,停留所!$B:$B&amp;停留所!$G:$G,0))</f>
        <v>141.413735</v>
      </c>
      <c r="E23" s="45" t="s">
        <v>1450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1466</v>
      </c>
      <c r="I23" s="45">
        <f t="array" ref="I23">INDEX(停留所!$A:$A,MATCH($J23&amp;$K23&amp;$L23,停留所!$B:$B&amp;停留所!$F:$F&amp;停留所!$E:$E,0))</f>
        <v>4372</v>
      </c>
      <c r="J23" s="45" t="s">
        <v>1474</v>
      </c>
      <c r="K23" s="45">
        <f t="array" ref="K23">INDEX(停留所!$F:$F,MATCH(J23&amp;M23,停留所!$B:$B&amp;停留所!$G:$G,0))</f>
        <v>40.661166999999999</v>
      </c>
      <c r="L23" s="45">
        <f t="array" ref="L23">INDEX(停留所!$E:$E,MATCH(J23&amp;M23,停留所!$B:$B&amp;停留所!$G:$G,0))</f>
        <v>141.33592200000001</v>
      </c>
      <c r="M23" s="45" t="s">
        <v>454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  <c r="P23" s="45" t="s">
        <v>1496</v>
      </c>
    </row>
    <row r="24" spans="1:16" x14ac:dyDescent="0.55000000000000004">
      <c r="A24" s="45">
        <f t="array" ref="A24">INDEX(停留所!$A:$A,MATCH($B24&amp;$C24&amp;$D24,停留所!$B:$B&amp;停留所!$F:$F&amp;停留所!$E:$E,0))</f>
        <v>5701</v>
      </c>
      <c r="B24" s="45" t="s">
        <v>1485</v>
      </c>
      <c r="C24" s="45">
        <f t="array" ref="C24">INDEX(停留所!$F:$F,MATCH(B24&amp;E24,停留所!$B:$B&amp;停留所!$G:$G,0))</f>
        <v>40.672584000000001</v>
      </c>
      <c r="D24" s="45">
        <f t="array" ref="D24">INDEX(停留所!$E:$E,MATCH(B24&amp;E24,停留所!$B:$B&amp;停留所!$G:$G,0))</f>
        <v>141.41018399999999</v>
      </c>
      <c r="E24" s="45" t="s">
        <v>1396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H24" s="93" t="s">
        <v>1457</v>
      </c>
      <c r="I24" s="45">
        <f t="array" ref="I24">INDEX(停留所!$A:$A,MATCH($J24&amp;$K24&amp;$L24,停留所!$B:$B&amp;停留所!$F:$F&amp;停留所!$E:$E,0))</f>
        <v>4701</v>
      </c>
      <c r="J24" s="45" t="s">
        <v>1494</v>
      </c>
      <c r="K24" s="45">
        <f t="array" ref="K24">INDEX(停留所!$F:$F,MATCH(J24&amp;M24,停留所!$B:$B&amp;停留所!$G:$G,0))</f>
        <v>40.661830000000002</v>
      </c>
      <c r="L24" s="45">
        <f t="array" ref="L24">INDEX(停留所!$E:$E,MATCH(J24&amp;M24,停留所!$B:$B&amp;停留所!$G:$G,0))</f>
        <v>141.33343300000001</v>
      </c>
      <c r="M24" s="45" t="s">
        <v>454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1496</v>
      </c>
    </row>
    <row r="25" spans="1:16" x14ac:dyDescent="0.55000000000000004">
      <c r="A25" s="45">
        <f t="array" ref="A25">INDEX(停留所!$A:$A,MATCH($B25&amp;$C25&amp;$D25,停留所!$B:$B&amp;停留所!$F:$F&amp;停留所!$E:$E,0))</f>
        <v>6241</v>
      </c>
      <c r="B25" s="45" t="s">
        <v>1486</v>
      </c>
      <c r="C25" s="45">
        <f t="array" ref="C25">INDEX(停留所!$F:$F,MATCH(B25&amp;E25,停留所!$B:$B&amp;停留所!$G:$G,0))</f>
        <v>40.671393000000002</v>
      </c>
      <c r="D25" s="45">
        <f t="array" ref="D25">INDEX(停留所!$E:$E,MATCH(B25&amp;E25,停留所!$B:$B&amp;停留所!$G:$G,0))</f>
        <v>141.41317699999999</v>
      </c>
      <c r="E25" s="45" t="s">
        <v>1404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93" t="s">
        <v>1491</v>
      </c>
      <c r="I25" s="45">
        <f t="array" ref="I25">INDEX(停留所!$A:$A,MATCH($J25&amp;$K25&amp;$L25,停留所!$B:$B&amp;停留所!$F:$F&amp;停留所!$E:$E,0))</f>
        <v>4352</v>
      </c>
      <c r="J25" s="45" t="s">
        <v>1473</v>
      </c>
      <c r="K25" s="45">
        <f t="array" ref="K25">INDEX(停留所!$F:$F,MATCH(J25&amp;M25,停留所!$B:$B&amp;停留所!$G:$G,0))</f>
        <v>40.660722999999997</v>
      </c>
      <c r="L25" s="45">
        <f t="array" ref="L25">INDEX(停留所!$E:$E,MATCH(J25&amp;M25,停留所!$B:$B&amp;停留所!$G:$G,0))</f>
        <v>141.331603</v>
      </c>
      <c r="M25" s="45" t="s">
        <v>454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  <c r="P25" s="45" t="s">
        <v>1496</v>
      </c>
    </row>
    <row r="26" spans="1:16" x14ac:dyDescent="0.55000000000000004">
      <c r="A26" s="45">
        <f t="array" ref="A26">INDEX(停留所!$A:$A,MATCH($B26&amp;$C26&amp;$D26,停留所!$B:$B&amp;停留所!$F:$F&amp;停留所!$E:$E,0))</f>
        <v>6251</v>
      </c>
      <c r="B26" s="45" t="s">
        <v>1487</v>
      </c>
      <c r="C26" s="45">
        <f t="array" ref="C26">INDEX(停留所!$F:$F,MATCH(B26&amp;E26,停留所!$B:$B&amp;停留所!$G:$G,0))</f>
        <v>40.602048000000003</v>
      </c>
      <c r="D26" s="45">
        <f t="array" ref="D26">INDEX(停留所!$E:$E,MATCH(B26&amp;E26,停留所!$B:$B&amp;停留所!$G:$G,0))</f>
        <v>141.41661300000001</v>
      </c>
      <c r="E26" s="45" t="s">
        <v>1860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1492</v>
      </c>
      <c r="I26" s="45">
        <f t="array" ref="I26">INDEX(停留所!$A:$A,MATCH($J26&amp;$K26&amp;$L26,停留所!$B:$B&amp;停留所!$F:$F&amp;停留所!$E:$E,0))</f>
        <v>4342</v>
      </c>
      <c r="J26" s="45" t="s">
        <v>1472</v>
      </c>
      <c r="K26" s="45">
        <f t="array" ref="K26">INDEX(停留所!$F:$F,MATCH(J26&amp;M26,停留所!$B:$B&amp;停留所!$G:$G,0))</f>
        <v>40.662579999999998</v>
      </c>
      <c r="L26" s="45">
        <f t="array" ref="L26">INDEX(停留所!$E:$E,MATCH(J26&amp;M26,停留所!$B:$B&amp;停留所!$G:$G,0))</f>
        <v>141.33029999999999</v>
      </c>
      <c r="M26" s="45" t="s">
        <v>1861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  <c r="P26" s="45" t="s">
        <v>1496</v>
      </c>
    </row>
  </sheetData>
  <phoneticPr fontId="3"/>
  <conditionalFormatting sqref="C1:D2">
    <cfRule type="duplicateValues" dxfId="48" priority="13"/>
  </conditionalFormatting>
  <conditionalFormatting sqref="C1:D2">
    <cfRule type="duplicateValues" dxfId="47" priority="12"/>
  </conditionalFormatting>
  <conditionalFormatting sqref="K2:L2">
    <cfRule type="duplicateValues" dxfId="46" priority="9"/>
  </conditionalFormatting>
  <conditionalFormatting sqref="K2:L2">
    <cfRule type="duplicateValues" dxfId="45" priority="8"/>
  </conditionalFormatting>
  <conditionalFormatting sqref="E3">
    <cfRule type="duplicateValues" dxfId="44" priority="5"/>
  </conditionalFormatting>
  <conditionalFormatting sqref="K1:L1">
    <cfRule type="duplicateValues" dxfId="43" priority="4"/>
  </conditionalFormatting>
  <conditionalFormatting sqref="K1:L1">
    <cfRule type="duplicateValues" dxfId="42" priority="3"/>
  </conditionalFormatting>
  <conditionalFormatting sqref="C1:C1048576 K1:K1048576">
    <cfRule type="duplicateValues" dxfId="41" priority="2"/>
  </conditionalFormatting>
  <conditionalFormatting sqref="D1:D1048576 L1:L1048576">
    <cfRule type="duplicateValues" dxfId="4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862550-1198-467F-8E01-6EFD59E690C9}">
          <x14:formula1>
            <xm:f>使用路線!$A$2:$A$100</xm:f>
          </x14:formula1>
          <xm:sqref>E3:E27 M3:M26 E52:E1048576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E6AA-265E-472B-B47B-07A5E46362B1}">
  <sheetPr codeName="Sheet21"/>
  <dimension ref="A1:P59"/>
  <sheetViews>
    <sheetView zoomScale="60" zoomScaleNormal="60" workbookViewId="0">
      <pane ySplit="1" topLeftCell="A8" activePane="bottomLeft" state="frozen"/>
      <selection pane="bottomLeft" activeCell="J41" sqref="J41"/>
    </sheetView>
    <sheetView workbookViewId="1"/>
  </sheetViews>
  <sheetFormatPr defaultRowHeight="18" x14ac:dyDescent="0.55000000000000004"/>
  <cols>
    <col min="1" max="1" width="8.6640625" style="45"/>
    <col min="2" max="2" width="22.25" style="45" customWidth="1"/>
    <col min="3" max="4" width="8.6640625" style="45"/>
    <col min="5" max="5" width="26.33203125" style="45" customWidth="1"/>
    <col min="6" max="6" width="3.83203125" style="45" customWidth="1"/>
    <col min="7" max="7" width="8.6640625" style="45"/>
    <col min="8" max="8" width="22.25" style="93" customWidth="1"/>
    <col min="9" max="9" width="8.6640625" style="45"/>
    <col min="10" max="10" width="22.25" style="45" customWidth="1"/>
    <col min="11" max="12" width="8.6640625" style="45"/>
    <col min="13" max="13" width="26.33203125" style="45" customWidth="1"/>
    <col min="14" max="14" width="3.83203125" style="45" customWidth="1"/>
    <col min="15" max="15" width="8.6640625" style="45"/>
    <col min="16" max="16" width="22.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 x14ac:dyDescent="0.55000000000000004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449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1507</v>
      </c>
      <c r="I3" s="45">
        <f t="array" ref="I3">INDEX(停留所!$A:$A,MATCH($J3&amp;$K3&amp;$L3,停留所!$B:$B&amp;停留所!$F:$F&amp;停留所!$E:$E,0))</f>
        <v>412</v>
      </c>
      <c r="J3" s="45" t="s">
        <v>33</v>
      </c>
      <c r="K3" s="45">
        <f t="array" ref="K3">INDEX(停留所!$F:$F,MATCH(J3&amp;M3,停留所!$B:$B&amp;停留所!$G:$G,0))</f>
        <v>40.594746000000001</v>
      </c>
      <c r="L3" s="45">
        <f t="array" ref="L3">INDEX(停留所!$E:$E,MATCH(J3&amp;M3,停留所!$B:$B&amp;停留所!$G:$G,0))</f>
        <v>141.43007499999999</v>
      </c>
      <c r="M3" s="45" t="s">
        <v>1382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P3" s="45" t="s">
        <v>1509</v>
      </c>
    </row>
    <row r="4" spans="1:16" x14ac:dyDescent="0.55000000000000004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449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1507</v>
      </c>
      <c r="I4" s="45">
        <f t="array" ref="I4">INDEX(停留所!$A:$A,MATCH($J4&amp;$K4&amp;$L4,停留所!$B:$B&amp;停留所!$F:$F&amp;停留所!$E:$E,0))</f>
        <v>402</v>
      </c>
      <c r="J4" s="45" t="s">
        <v>1506</v>
      </c>
      <c r="K4" s="45">
        <f t="array" ref="K4">INDEX(停留所!$F:$F,MATCH(J4&amp;M4,停留所!$B:$B&amp;停留所!$G:$G,0))</f>
        <v>40.597045000000001</v>
      </c>
      <c r="L4" s="45">
        <f t="array" ref="L4">INDEX(停留所!$E:$E,MATCH(J4&amp;M4,停留所!$B:$B&amp;停留所!$G:$G,0))</f>
        <v>141.43005400000001</v>
      </c>
      <c r="M4" s="45" t="s">
        <v>1382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1509</v>
      </c>
    </row>
    <row r="5" spans="1:16" x14ac:dyDescent="0.55000000000000004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449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1507</v>
      </c>
      <c r="I5" s="45">
        <f t="array" ref="I5">INDEX(停留所!$A:$A,MATCH($J5&amp;$K5&amp;$L5,停留所!$B:$B&amp;停留所!$F:$F&amp;停留所!$E:$E,0))</f>
        <v>392</v>
      </c>
      <c r="J5" s="45" t="s">
        <v>1505</v>
      </c>
      <c r="K5" s="45">
        <f t="array" ref="K5">INDEX(停留所!$F:$F,MATCH(J5&amp;M5,停留所!$B:$B&amp;停留所!$G:$G,0))</f>
        <v>40.598638000000001</v>
      </c>
      <c r="L5" s="45">
        <f t="array" ref="L5">INDEX(停留所!$E:$E,MATCH(J5&amp;M5,停留所!$B:$B&amp;停留所!$G:$G,0))</f>
        <v>141.430362</v>
      </c>
      <c r="M5" s="45" t="s">
        <v>1382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1509</v>
      </c>
    </row>
    <row r="6" spans="1:16" x14ac:dyDescent="0.55000000000000004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449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1507</v>
      </c>
      <c r="I6" s="45">
        <f t="array" ref="I6">INDEX(停留所!$A:$A,MATCH($J6&amp;$K6&amp;$L6,停留所!$B:$B&amp;停留所!$F:$F&amp;停留所!$E:$E,0))</f>
        <v>384</v>
      </c>
      <c r="J6" s="45" t="s">
        <v>1504</v>
      </c>
      <c r="K6" s="45">
        <f t="array" ref="K6">INDEX(停留所!$F:$F,MATCH(J6&amp;M6,停留所!$B:$B&amp;停留所!$G:$G,0))</f>
        <v>40.601652999999999</v>
      </c>
      <c r="L6" s="45">
        <f t="array" ref="L6">INDEX(停留所!$E:$E,MATCH(J6&amp;M6,停留所!$B:$B&amp;停留所!$G:$G,0))</f>
        <v>141.41558900000001</v>
      </c>
      <c r="M6" s="45" t="s">
        <v>488</v>
      </c>
      <c r="N6" s="45" t="str">
        <f t="array" ref="N6">INDEX(停留所!$D:$D,MATCH($J6&amp;$K6&amp;$L6,停留所!$B:$B&amp;停留所!$F:$F&amp;停留所!$E:$E,0))</f>
        <v>4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449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1507</v>
      </c>
      <c r="I7" s="45">
        <f t="array" ref="I7">INDEX(停留所!$A:$A,MATCH($J7&amp;$K7&amp;$L7,停留所!$B:$B&amp;停留所!$F:$F&amp;停留所!$E:$E,0))</f>
        <v>4982</v>
      </c>
      <c r="J7" s="45" t="s">
        <v>487</v>
      </c>
      <c r="K7" s="45">
        <f t="array" ref="K7">INDEX(停留所!$F:$F,MATCH(J7&amp;M7,停留所!$B:$B&amp;停留所!$G:$G,0))</f>
        <v>40.602879999999999</v>
      </c>
      <c r="L7" s="45">
        <f t="array" ref="L7">INDEX(停留所!$E:$E,MATCH(J7&amp;M7,停留所!$B:$B&amp;停留所!$G:$G,0))</f>
        <v>141.42952500000001</v>
      </c>
      <c r="M7" s="45" t="s">
        <v>488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449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1507</v>
      </c>
      <c r="I8" s="45">
        <f t="array" ref="I8">INDEX(停留所!$A:$A,MATCH($J8&amp;$K8&amp;$L8,停留所!$B:$B&amp;停留所!$F:$F&amp;停留所!$E:$E,0))</f>
        <v>4972</v>
      </c>
      <c r="J8" s="45" t="s">
        <v>486</v>
      </c>
      <c r="K8" s="45">
        <f t="array" ref="K8">INDEX(停留所!$F:$F,MATCH(J8&amp;M8,停留所!$B:$B&amp;停留所!$G:$G,0))</f>
        <v>40.603994</v>
      </c>
      <c r="L8" s="45">
        <f t="array" ref="L8">INDEX(停留所!$E:$E,MATCH(J8&amp;M8,停留所!$B:$B&amp;停留所!$G:$G,0))</f>
        <v>141.43439100000001</v>
      </c>
      <c r="M8" s="45" t="s">
        <v>488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1507</v>
      </c>
      <c r="I9" s="45">
        <f t="array" ref="I9">INDEX(停留所!$A:$A,MATCH($J9&amp;$K9&amp;$L9,停留所!$B:$B&amp;停留所!$F:$F&amp;停留所!$E:$E,0))</f>
        <v>4962</v>
      </c>
      <c r="J9" s="45" t="s">
        <v>485</v>
      </c>
      <c r="K9" s="45">
        <f t="array" ref="K9">INDEX(停留所!$F:$F,MATCH(J9&amp;M9,停留所!$B:$B&amp;停留所!$G:$G,0))</f>
        <v>40.604723999999997</v>
      </c>
      <c r="L9" s="45">
        <f t="array" ref="L9">INDEX(停留所!$E:$E,MATCH(J9&amp;M9,停留所!$B:$B&amp;停留所!$G:$G,0))</f>
        <v>141.44022699999999</v>
      </c>
      <c r="M9" s="45" t="s">
        <v>488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1507</v>
      </c>
      <c r="I10" s="45">
        <f t="array" ref="I10">INDEX(停留所!$A:$A,MATCH($J10&amp;$K10&amp;$L10,停留所!$B:$B&amp;停留所!$F:$F&amp;停留所!$E:$E,0))</f>
        <v>4952</v>
      </c>
      <c r="J10" s="45" t="s">
        <v>484</v>
      </c>
      <c r="K10" s="45">
        <f t="array" ref="K10">INDEX(停留所!$F:$F,MATCH(J10&amp;M10,停留所!$B:$B&amp;停留所!$G:$G,0))</f>
        <v>40.611179</v>
      </c>
      <c r="L10" s="45">
        <f t="array" ref="L10">INDEX(停留所!$E:$E,MATCH(J10&amp;M10,停留所!$B:$B&amp;停留所!$G:$G,0))</f>
        <v>141.442421</v>
      </c>
      <c r="M10" s="45" t="s">
        <v>488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1507</v>
      </c>
      <c r="I11" s="45">
        <f t="array" ref="I11">INDEX(停留所!$A:$A,MATCH($J11&amp;$K11&amp;$L11,停留所!$B:$B&amp;停留所!$F:$F&amp;停留所!$E:$E,0))</f>
        <v>4942</v>
      </c>
      <c r="J11" s="45" t="s">
        <v>483</v>
      </c>
      <c r="K11" s="45">
        <f t="array" ref="K11">INDEX(停留所!$F:$F,MATCH(J11&amp;M11,停留所!$B:$B&amp;停留所!$G:$G,0))</f>
        <v>40.612797</v>
      </c>
      <c r="L11" s="45">
        <f t="array" ref="L11">INDEX(停留所!$E:$E,MATCH(J11&amp;M11,停留所!$B:$B&amp;停留所!$G:$G,0))</f>
        <v>141.43933699999999</v>
      </c>
      <c r="M11" s="45" t="s">
        <v>488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B12" s="45" t="s">
        <v>1443</v>
      </c>
      <c r="I12" s="45">
        <f t="array" ref="I12">INDEX(停留所!$A:$A,MATCH($J12&amp;$K12&amp;$L12,停留所!$B:$B&amp;停留所!$F:$F&amp;停留所!$E:$E,0))</f>
        <v>4932</v>
      </c>
      <c r="J12" s="45" t="s">
        <v>482</v>
      </c>
      <c r="K12" s="45">
        <f t="array" ref="K12">INDEX(停留所!$F:$F,MATCH(J12&amp;M12,停留所!$B:$B&amp;停留所!$G:$G,0))</f>
        <v>40.614268000000003</v>
      </c>
      <c r="L12" s="45">
        <f t="array" ref="L12">INDEX(停留所!$E:$E,MATCH(J12&amp;M12,停留所!$B:$B&amp;停留所!$G:$G,0))</f>
        <v>141.43497600000001</v>
      </c>
      <c r="M12" s="45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1051</v>
      </c>
      <c r="B13" s="45" t="s">
        <v>1859</v>
      </c>
      <c r="C13" s="45">
        <f t="array" ref="C13">INDEX(停留所!$F:$F,MATCH(B13&amp;E13,停留所!$B:$B&amp;停留所!$I:$I,0))</f>
        <v>40.674267100000002</v>
      </c>
      <c r="D13" s="45">
        <f t="array" ref="D13">INDEX(停留所!$E:$E,MATCH(B13&amp;E13,停留所!$B:$B&amp;停留所!$I:$I,0))</f>
        <v>141.35419920000001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1507</v>
      </c>
      <c r="I13" s="45">
        <f t="array" ref="I13">INDEX(停留所!$A:$A,MATCH($J13&amp;$K13&amp;$L13,停留所!$B:$B&amp;停留所!$F:$F&amp;停留所!$E:$E,0))</f>
        <v>4922</v>
      </c>
      <c r="J13" s="45" t="s">
        <v>481</v>
      </c>
      <c r="K13" s="45">
        <f t="array" ref="K13">INDEX(停留所!$F:$F,MATCH(J13&amp;M13,停留所!$B:$B&amp;停留所!$G:$G,0))</f>
        <v>40.613517999999999</v>
      </c>
      <c r="L13" s="45">
        <f t="array" ref="L13">INDEX(停留所!$E:$E,MATCH(J13&amp;M13,停留所!$B:$B&amp;停留所!$G:$G,0))</f>
        <v>141.42952</v>
      </c>
      <c r="M13" s="45" t="s">
        <v>488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52">
        <f t="array" ref="A14">INDEX(停留所!$A:$A,MATCH($B14&amp;$C14&amp;$D14,停留所!$B:$B&amp;停留所!$F:$F&amp;停留所!$E:$E,0))</f>
        <v>1121</v>
      </c>
      <c r="B14" s="52" t="s">
        <v>1431</v>
      </c>
      <c r="C14" s="52">
        <f t="array" ref="C14">INDEX(停留所!$F:$F,MATCH(B14&amp;E14,停留所!$B:$B&amp;停留所!$I:$I,0))</f>
        <v>40.678398000000001</v>
      </c>
      <c r="D14" s="52">
        <f t="array" ref="D14">INDEX(停留所!$E:$E,MATCH(B14&amp;E14,停留所!$B:$B&amp;停留所!$I:$I,0))</f>
        <v>141.361536</v>
      </c>
      <c r="E14" s="52" t="s">
        <v>63</v>
      </c>
      <c r="F14" s="52" t="str">
        <f t="array" ref="F14">INDEX(停留所!$D:$D,MATCH($B14&amp;$C14&amp;$D14,停留所!$B:$B&amp;停留所!$F:$F&amp;停留所!$E:$E,0))</f>
        <v>1</v>
      </c>
      <c r="G14" s="52" t="str">
        <f>IF(COUNTIFS(停留所!$B:$B,B14,停留所!$F:$F,C14,停留所!$E:$E,D14)&gt;0,"同じデータあり","なし")</f>
        <v>同じデータあり</v>
      </c>
      <c r="H14" s="93" t="s">
        <v>63</v>
      </c>
      <c r="I14" s="45">
        <f t="array" ref="I14">INDEX(停留所!$A:$A,MATCH($J14&amp;$K14&amp;$L14,停留所!$B:$B&amp;停留所!$F:$F&amp;停留所!$E:$E,0))</f>
        <v>4912</v>
      </c>
      <c r="J14" s="45" t="s">
        <v>480</v>
      </c>
      <c r="K14" s="45">
        <f t="array" ref="K14">INDEX(停留所!$F:$F,MATCH(J14&amp;M14,停留所!$B:$B&amp;停留所!$G:$G,0))</f>
        <v>40.616399999999999</v>
      </c>
      <c r="L14" s="45">
        <f t="array" ref="L14">INDEX(停留所!$E:$E,MATCH(J14&amp;M14,停留所!$B:$B&amp;停留所!$G:$G,0))</f>
        <v>141.42885999999999</v>
      </c>
      <c r="M14" s="45" t="s">
        <v>488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8">
        <f t="array" ref="A15">INDEX(停留所!$A:$A,MATCH($B15&amp;$C15&amp;$D15,停留所!$B:$B&amp;停留所!$F:$F&amp;停留所!$E:$E,0))</f>
        <v>1131</v>
      </c>
      <c r="B15" s="48" t="s">
        <v>1430</v>
      </c>
      <c r="C15" s="48">
        <f t="array" ref="C15">INDEX(停留所!$F:$F,MATCH(B15&amp;E15,停留所!$B:$B&amp;停留所!$I:$I,0))</f>
        <v>40.680048999999997</v>
      </c>
      <c r="D15" s="48">
        <f t="array" ref="D15">INDEX(停留所!$E:$E,MATCH(B15&amp;E15,停留所!$B:$B&amp;停留所!$I:$I,0))</f>
        <v>141.36514700000001</v>
      </c>
      <c r="E15" s="48" t="s">
        <v>63</v>
      </c>
      <c r="F15" s="48" t="str">
        <f t="array" ref="F15">INDEX(停留所!$D:$D,MATCH($B15&amp;$C15&amp;$D15,停留所!$B:$B&amp;停留所!$F:$F&amp;停留所!$E:$E,0))</f>
        <v>1</v>
      </c>
      <c r="G15" s="48" t="str">
        <f>IF(COUNTIFS(停留所!$B:$B,B15,停留所!$F:$F,C15,停留所!$E:$E,D15)&gt;0,"同じデータあり","なし")</f>
        <v>同じデータあり</v>
      </c>
      <c r="H15" s="93" t="s">
        <v>63</v>
      </c>
      <c r="I15" s="45">
        <f t="array" ref="I15">INDEX(停留所!$A:$A,MATCH($J15&amp;$K15&amp;$L15,停留所!$B:$B&amp;停留所!$F:$F&amp;停留所!$E:$E,0))</f>
        <v>4902</v>
      </c>
      <c r="J15" s="45" t="s">
        <v>479</v>
      </c>
      <c r="K15" s="45">
        <f t="array" ref="K15">INDEX(停留所!$F:$F,MATCH(J15&amp;M15,停留所!$B:$B&amp;停留所!$G:$G,0))</f>
        <v>40.621420000000001</v>
      </c>
      <c r="L15" s="45">
        <f t="array" ref="L15">INDEX(停留所!$E:$E,MATCH(J15&amp;M15,停留所!$B:$B&amp;停留所!$G:$G,0))</f>
        <v>141.430432</v>
      </c>
      <c r="M15" s="45" t="s">
        <v>488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8">
        <f t="array" ref="A16">INDEX(停留所!$A:$A,MATCH($B16&amp;$C16&amp;$D16,停留所!$B:$B&amp;停留所!$F:$F&amp;停留所!$E:$E,0))</f>
        <v>1292</v>
      </c>
      <c r="B16" s="48" t="s">
        <v>1502</v>
      </c>
      <c r="C16" s="48">
        <f t="array" ref="C16">INDEX(停留所!$F:$F,MATCH(B16&amp;E16,停留所!$B:$B&amp;停留所!$G:$G,0))</f>
        <v>40.683427000000002</v>
      </c>
      <c r="D16" s="48">
        <f t="array" ref="D16">INDEX(停留所!$E:$E,MATCH(B16&amp;E16,停留所!$B:$B&amp;停留所!$G:$G,0))</f>
        <v>141.368156</v>
      </c>
      <c r="E16" s="48" t="s">
        <v>1497</v>
      </c>
      <c r="F16" s="48" t="str">
        <f t="array" ref="F16">INDEX(停留所!$D:$D,MATCH($B16&amp;$C16&amp;$D16,停留所!$B:$B&amp;停留所!$F:$F&amp;停留所!$E:$E,0))</f>
        <v>2</v>
      </c>
      <c r="G16" s="48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4892</v>
      </c>
      <c r="J16" s="45" t="s">
        <v>478</v>
      </c>
      <c r="K16" s="45">
        <f t="array" ref="K16">INDEX(停留所!$F:$F,MATCH(J16&amp;M16,停留所!$B:$B&amp;停留所!$G:$G,0))</f>
        <v>40.630842000000001</v>
      </c>
      <c r="L16" s="45">
        <f t="array" ref="L16">INDEX(停留所!$E:$E,MATCH(J16&amp;M16,停留所!$B:$B&amp;停留所!$G:$G,0))</f>
        <v>141.43730400000001</v>
      </c>
      <c r="M16" s="45" t="s">
        <v>488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51">
        <f t="array" ref="A17">INDEX(停留所!$A:$A,MATCH($B17&amp;$C17&amp;$D17,停留所!$B:$B&amp;停留所!$F:$F&amp;停留所!$E:$E,0))</f>
        <v>1372</v>
      </c>
      <c r="B17" s="51" t="s">
        <v>1456</v>
      </c>
      <c r="C17" s="51">
        <f t="array" ref="C17">INDEX(停留所!$F:$F,MATCH(B17&amp;E17,停留所!$B:$B&amp;停留所!$G:$G,0))</f>
        <v>40.685524999999998</v>
      </c>
      <c r="D17" s="51">
        <f t="array" ref="D17">INDEX(停留所!$E:$E,MATCH(B17&amp;E17,停留所!$B:$B&amp;停留所!$G:$G,0))</f>
        <v>141.37102100000001</v>
      </c>
      <c r="E17" s="51" t="s">
        <v>1497</v>
      </c>
      <c r="F17" s="51" t="str">
        <f t="array" ref="F17">INDEX(停留所!$D:$D,MATCH($B17&amp;$C17&amp;$D17,停留所!$B:$B&amp;停留所!$F:$F&amp;停留所!$E:$E,0))</f>
        <v>2</v>
      </c>
      <c r="G17" s="51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4882</v>
      </c>
      <c r="J17" s="45" t="s">
        <v>477</v>
      </c>
      <c r="K17" s="45">
        <f t="array" ref="K17">INDEX(停留所!$F:$F,MATCH(J17&amp;M17,停留所!$B:$B&amp;停留所!$G:$G,0))</f>
        <v>40.635845000000003</v>
      </c>
      <c r="L17" s="45">
        <f t="array" ref="L17">INDEX(停留所!$E:$E,MATCH(J17&amp;M17,停留所!$B:$B&amp;停留所!$G:$G,0))</f>
        <v>141.44179399999999</v>
      </c>
      <c r="M17" s="45" t="s">
        <v>488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53">
        <f t="array" ref="A18">INDEX(停留所!$A:$A,MATCH($B18&amp;$C18&amp;$D18,停留所!$B:$B&amp;停留所!$F:$F&amp;停留所!$E:$E,0))</f>
        <v>1061</v>
      </c>
      <c r="B18" s="53" t="s">
        <v>82</v>
      </c>
      <c r="C18" s="53">
        <f t="array" ref="C18">INDEX(停留所!$F:$F,MATCH(B18&amp;E18,停留所!$B:$B&amp;停留所!$I:$I,0))</f>
        <v>40.678991000000003</v>
      </c>
      <c r="D18" s="53">
        <f t="array" ref="D18">INDEX(停留所!$E:$E,MATCH(B18&amp;E18,停留所!$B:$B&amp;停留所!$I:$I,0))</f>
        <v>141.36079599999999</v>
      </c>
      <c r="E18" s="53" t="s">
        <v>63</v>
      </c>
      <c r="F18" s="53" t="str">
        <f t="array" ref="F18">INDEX(停留所!$D:$D,MATCH($B18&amp;$C18&amp;$D18,停留所!$B:$B&amp;停留所!$F:$F&amp;停留所!$E:$E,0))</f>
        <v>1</v>
      </c>
      <c r="G18" s="53" t="str">
        <f>IF(COUNTIFS(停留所!$B:$B,B18,停留所!$F:$F,C18,停留所!$E:$E,D18)&gt;0,"同じデータあり","なし")</f>
        <v>同じデータあり</v>
      </c>
      <c r="H18" s="93" t="s">
        <v>63</v>
      </c>
      <c r="I18" s="45">
        <f t="array" ref="I18">INDEX(停留所!$A:$A,MATCH($J18&amp;$K18&amp;$L18,停留所!$B:$B&amp;停留所!$F:$F&amp;停留所!$E:$E,0))</f>
        <v>4872</v>
      </c>
      <c r="J18" s="45" t="s">
        <v>476</v>
      </c>
      <c r="K18" s="45">
        <f t="array" ref="K18">INDEX(停留所!$F:$F,MATCH(J18&amp;M18,停留所!$B:$B&amp;停留所!$G:$G,0))</f>
        <v>40.642707999999999</v>
      </c>
      <c r="L18" s="45">
        <f t="array" ref="L18">INDEX(停留所!$E:$E,MATCH(J18&amp;M18,停留所!$B:$B&amp;停留所!$G:$G,0))</f>
        <v>141.44091399999999</v>
      </c>
      <c r="M18" s="45" t="s">
        <v>488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4">
        <f t="array" ref="A19">INDEX(停留所!$A:$A,MATCH($B19&amp;$C19&amp;$D19,停留所!$B:$B&amp;停留所!$F:$F&amp;停留所!$E:$E,0))</f>
        <v>1071</v>
      </c>
      <c r="B19" s="44" t="s">
        <v>83</v>
      </c>
      <c r="C19" s="44">
        <f t="array" ref="C19">INDEX(停留所!$F:$F,MATCH(B19&amp;E19,停留所!$B:$B&amp;停留所!$I:$I,0))</f>
        <v>40.680196000000002</v>
      </c>
      <c r="D19" s="44">
        <f t="array" ref="D19">INDEX(停留所!$E:$E,MATCH(B19&amp;E19,停留所!$B:$B&amp;停留所!$I:$I,0))</f>
        <v>141.36168499999999</v>
      </c>
      <c r="E19" s="44" t="s">
        <v>63</v>
      </c>
      <c r="F19" s="44" t="str">
        <f t="array" ref="F19">INDEX(停留所!$D:$D,MATCH($B19&amp;$C19&amp;$D19,停留所!$B:$B&amp;停留所!$F:$F&amp;停留所!$E:$E,0))</f>
        <v>1</v>
      </c>
      <c r="G19" s="44" t="str">
        <f>IF(COUNTIFS(停留所!$B:$B,B19,停留所!$F:$F,C19,停留所!$E:$E,D19)&gt;0,"同じデータあり","なし")</f>
        <v>同じデータあり</v>
      </c>
      <c r="H19" s="93" t="s">
        <v>63</v>
      </c>
      <c r="I19" s="45">
        <f t="array" ref="I19">INDEX(停留所!$A:$A,MATCH($J19&amp;$K19&amp;$L19,停留所!$B:$B&amp;停留所!$F:$F&amp;停留所!$E:$E,0))</f>
        <v>4862</v>
      </c>
      <c r="J19" s="45" t="s">
        <v>475</v>
      </c>
      <c r="K19" s="45">
        <f t="array" ref="K19">INDEX(停留所!$F:$F,MATCH(J19&amp;M19,停留所!$B:$B&amp;停留所!$G:$G,0))</f>
        <v>40.645122000000001</v>
      </c>
      <c r="L19" s="45">
        <f t="array" ref="L19">INDEX(停留所!$E:$E,MATCH(J19&amp;M19,停留所!$B:$B&amp;停留所!$G:$G,0))</f>
        <v>141.43964299999999</v>
      </c>
      <c r="M19" s="45" t="s">
        <v>488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4">
        <f t="array" ref="A20">INDEX(停留所!$A:$A,MATCH($B20&amp;$C20&amp;$D20,停留所!$B:$B&amp;停留所!$F:$F&amp;停留所!$E:$E,0))</f>
        <v>1081</v>
      </c>
      <c r="B20" s="44" t="s">
        <v>84</v>
      </c>
      <c r="C20" s="44">
        <f t="array" ref="C20">INDEX(停留所!$F:$F,MATCH(B20&amp;E20,停留所!$B:$B&amp;停留所!$I:$I,0))</f>
        <v>40.682732999999999</v>
      </c>
      <c r="D20" s="44">
        <f t="array" ref="D20">INDEX(停留所!$E:$E,MATCH(B20&amp;E20,停留所!$B:$B&amp;停留所!$I:$I,0))</f>
        <v>141.363786</v>
      </c>
      <c r="E20" s="44" t="s">
        <v>63</v>
      </c>
      <c r="F20" s="44" t="str">
        <f t="array" ref="F20">INDEX(停留所!$D:$D,MATCH($B20&amp;$C20&amp;$D20,停留所!$B:$B&amp;停留所!$F:$F&amp;停留所!$E:$E,0))</f>
        <v>1</v>
      </c>
      <c r="G20" s="44" t="str">
        <f>IF(COUNTIFS(停留所!$B:$B,B20,停留所!$F:$F,C20,停留所!$E:$E,D20)&gt;0,"同じデータあり","なし")</f>
        <v>同じデータあり</v>
      </c>
      <c r="H20" s="93" t="s">
        <v>63</v>
      </c>
      <c r="I20" s="45">
        <f t="array" ref="I20">INDEX(停留所!$A:$A,MATCH($J20&amp;$K20&amp;$L20,停留所!$B:$B&amp;停留所!$F:$F&amp;停留所!$E:$E,0))</f>
        <v>4852</v>
      </c>
      <c r="J20" s="45" t="s">
        <v>474</v>
      </c>
      <c r="K20" s="45">
        <f t="array" ref="K20">INDEX(停留所!$F:$F,MATCH(J20&amp;M20,停留所!$B:$B&amp;停留所!$G:$G,0))</f>
        <v>40.651381000000001</v>
      </c>
      <c r="L20" s="45">
        <f t="array" ref="L20">INDEX(停留所!$E:$E,MATCH(J20&amp;M20,停留所!$B:$B&amp;停留所!$G:$G,0))</f>
        <v>141.438017</v>
      </c>
      <c r="M20" s="45" t="s">
        <v>488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4">
        <f t="array" ref="A21">INDEX(停留所!$A:$A,MATCH($B21&amp;$C21&amp;$D21,停留所!$B:$B&amp;停留所!$F:$F&amp;停留所!$E:$E,0))</f>
        <v>1102</v>
      </c>
      <c r="B21" s="44" t="s">
        <v>86</v>
      </c>
      <c r="C21" s="44">
        <f t="array" ref="C21">INDEX(停留所!$F:$F,MATCH(B21&amp;E21,停留所!$B:$B&amp;停留所!$G:$G,0))</f>
        <v>40.685993000000003</v>
      </c>
      <c r="D21" s="44">
        <f t="array" ref="D21">INDEX(停留所!$E:$E,MATCH(B21&amp;E21,停留所!$B:$B&amp;停留所!$G:$G,0))</f>
        <v>141.36657400000001</v>
      </c>
      <c r="E21" s="44" t="s">
        <v>1497</v>
      </c>
      <c r="F21" s="44" t="str">
        <f t="array" ref="F21">INDEX(停留所!$D:$D,MATCH($B21&amp;$C21&amp;$D21,停留所!$B:$B&amp;停留所!$F:$F&amp;停留所!$E:$E,0))</f>
        <v>2</v>
      </c>
      <c r="G21" s="44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4842</v>
      </c>
      <c r="J21" s="45" t="s">
        <v>473</v>
      </c>
      <c r="K21" s="45">
        <f t="array" ref="K21">INDEX(停留所!$F:$F,MATCH(J21&amp;M21,停留所!$B:$B&amp;停留所!$G:$G,0))</f>
        <v>40.654834000000001</v>
      </c>
      <c r="L21" s="45">
        <f t="array" ref="L21">INDEX(停留所!$E:$E,MATCH(J21&amp;M21,停留所!$B:$B&amp;停留所!$G:$G,0))</f>
        <v>141.437996</v>
      </c>
      <c r="M21" s="45" t="s">
        <v>488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50">
        <f t="array" ref="A22">INDEX(停留所!$A:$A,MATCH($B22&amp;$C22&amp;$D22,停留所!$B:$B&amp;停留所!$F:$F&amp;停留所!$E:$E,0))</f>
        <v>4711</v>
      </c>
      <c r="B22" s="50" t="s">
        <v>459</v>
      </c>
      <c r="C22" s="50">
        <f t="array" ref="C22">INDEX(停留所!$F:$F,MATCH(B22&amp;E22,停留所!$B:$B&amp;停留所!$G:$G,0))</f>
        <v>40.687607999999997</v>
      </c>
      <c r="D22" s="50">
        <f t="array" ref="D22">INDEX(停留所!$E:$E,MATCH(B22&amp;E22,停留所!$B:$B&amp;停留所!$G:$G,0))</f>
        <v>141.36891800000001</v>
      </c>
      <c r="E22" s="50" t="s">
        <v>1497</v>
      </c>
      <c r="F22" s="50" t="str">
        <f t="array" ref="F22">INDEX(停留所!$D:$D,MATCH($B22&amp;$C22&amp;$D22,停留所!$B:$B&amp;停留所!$F:$F&amp;停留所!$E:$E,0))</f>
        <v>1</v>
      </c>
      <c r="G22" s="50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4832</v>
      </c>
      <c r="J22" s="45" t="s">
        <v>472</v>
      </c>
      <c r="K22" s="45">
        <f t="array" ref="K22">INDEX(停留所!$F:$F,MATCH(J22&amp;M22,停留所!$B:$B&amp;停留所!$G:$G,0))</f>
        <v>40.660707000000002</v>
      </c>
      <c r="L22" s="45">
        <f t="array" ref="L22">INDEX(停留所!$E:$E,MATCH(J22&amp;M22,停留所!$B:$B&amp;停留所!$G:$G,0))</f>
        <v>141.433989</v>
      </c>
      <c r="M22" s="45" t="s">
        <v>488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1362</v>
      </c>
      <c r="B23" s="45" t="s">
        <v>106</v>
      </c>
      <c r="C23" s="45">
        <f t="array" ref="C23">INDEX(停留所!$F:$F,MATCH(B23&amp;E23,停留所!$B:$B&amp;停留所!$G:$G,0))</f>
        <v>40.688710999999998</v>
      </c>
      <c r="D23" s="45">
        <f t="array" ref="D23">INDEX(停留所!$E:$E,MATCH(B23&amp;E23,停留所!$B:$B&amp;停留所!$G:$G,0))</f>
        <v>141.37266299999999</v>
      </c>
      <c r="E23" s="45" t="s">
        <v>1497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4822</v>
      </c>
      <c r="J23" s="45" t="s">
        <v>471</v>
      </c>
      <c r="K23" s="45">
        <f t="array" ref="K23">INDEX(停留所!$F:$F,MATCH(J23&amp;M23,停留所!$B:$B&amp;停留所!$G:$G,0))</f>
        <v>40.663843</v>
      </c>
      <c r="L23" s="45">
        <f t="array" ref="L23">INDEX(停留所!$E:$E,MATCH(J23&amp;M23,停留所!$B:$B&amp;停留所!$G:$G,0))</f>
        <v>141.43249700000001</v>
      </c>
      <c r="M23" s="45" t="s">
        <v>488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1352</v>
      </c>
      <c r="B24" s="45" t="s">
        <v>105</v>
      </c>
      <c r="C24" s="45">
        <f t="array" ref="C24">INDEX(停留所!$F:$F,MATCH(B24&amp;E24,停留所!$B:$B&amp;停留所!$G:$G,0))</f>
        <v>40.690407999999998</v>
      </c>
      <c r="D24" s="45">
        <f t="array" ref="D24">INDEX(停留所!$E:$E,MATCH(B24&amp;E24,停留所!$B:$B&amp;停留所!$G:$G,0))</f>
        <v>141.378488</v>
      </c>
      <c r="E24" s="45" t="s">
        <v>1497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4812</v>
      </c>
      <c r="J24" s="45" t="s">
        <v>470</v>
      </c>
      <c r="K24" s="45">
        <f t="array" ref="K24">INDEX(停留所!$F:$F,MATCH(J24&amp;M24,停留所!$B:$B&amp;停留所!$G:$G,0))</f>
        <v>40.671737</v>
      </c>
      <c r="L24" s="45">
        <f t="array" ref="L24">INDEX(停留所!$E:$E,MATCH(J24&amp;M24,停留所!$B:$B&amp;停留所!$G:$G,0))</f>
        <v>141.43053900000001</v>
      </c>
      <c r="M24" s="45" t="s">
        <v>488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1342</v>
      </c>
      <c r="B25" s="45" t="s">
        <v>104</v>
      </c>
      <c r="C25" s="45">
        <f t="array" ref="C25">INDEX(停留所!$F:$F,MATCH(B25&amp;E25,停留所!$B:$B&amp;停留所!$G:$G,0))</f>
        <v>40.691412999999997</v>
      </c>
      <c r="D25" s="45">
        <f t="array" ref="D25">INDEX(停留所!$E:$E,MATCH(B25&amp;E25,停留所!$B:$B&amp;停留所!$G:$G,0))</f>
        <v>141.382925</v>
      </c>
      <c r="E25" s="45" t="s">
        <v>1497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4802</v>
      </c>
      <c r="J25" s="45" t="s">
        <v>469</v>
      </c>
      <c r="K25" s="45">
        <f t="array" ref="K25">INDEX(停留所!$F:$F,MATCH(J25&amp;M25,停留所!$B:$B&amp;停留所!$G:$G,0))</f>
        <v>40.676811999999998</v>
      </c>
      <c r="L25" s="45">
        <f t="array" ref="L25">INDEX(停留所!$E:$E,MATCH(J25&amp;M25,停留所!$B:$B&amp;停留所!$G:$G,0))</f>
        <v>141.42987400000001</v>
      </c>
      <c r="M25" s="45" t="s">
        <v>488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1332</v>
      </c>
      <c r="B26" s="45" t="s">
        <v>103</v>
      </c>
      <c r="C26" s="45">
        <f t="array" ref="C26">INDEX(停留所!$F:$F,MATCH(B26&amp;E26,停留所!$B:$B&amp;停留所!$G:$G,0))</f>
        <v>40.692093999999997</v>
      </c>
      <c r="D26" s="45">
        <f t="array" ref="D26">INDEX(停留所!$E:$E,MATCH(B26&amp;E26,停留所!$B:$B&amp;停留所!$G:$G,0))</f>
        <v>141.388273</v>
      </c>
      <c r="E26" s="45" t="s">
        <v>1497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4792</v>
      </c>
      <c r="J26" s="45" t="s">
        <v>468</v>
      </c>
      <c r="K26" s="45">
        <f t="array" ref="K26">INDEX(停留所!$F:$F,MATCH(J26&amp;M26,停留所!$B:$B&amp;停留所!$G:$G,0))</f>
        <v>40.681082000000004</v>
      </c>
      <c r="L26" s="45">
        <f t="array" ref="L26">INDEX(停留所!$E:$E,MATCH(J26&amp;M26,停留所!$B:$B&amp;停留所!$G:$G,0))</f>
        <v>141.42852199999999</v>
      </c>
      <c r="M26" s="45" t="s">
        <v>488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1322</v>
      </c>
      <c r="B27" s="45" t="s">
        <v>460</v>
      </c>
      <c r="C27" s="45">
        <f t="array" ref="C27">INDEX(停留所!$F:$F,MATCH(B27&amp;E27,停留所!$B:$B&amp;停留所!$G:$G,0))</f>
        <v>40.691735999999999</v>
      </c>
      <c r="D27" s="45">
        <f t="array" ref="D27">INDEX(停留所!$E:$E,MATCH(B27&amp;E27,停留所!$B:$B&amp;停留所!$G:$G,0))</f>
        <v>141.39457100000001</v>
      </c>
      <c r="E27" s="45" t="s">
        <v>1497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4782</v>
      </c>
      <c r="J27" s="45" t="s">
        <v>467</v>
      </c>
      <c r="K27" s="45">
        <f t="array" ref="K27">INDEX(停留所!$F:$F,MATCH(J27&amp;M27,停留所!$B:$B&amp;停留所!$G:$G,0))</f>
        <v>40.6843</v>
      </c>
      <c r="L27" s="45">
        <f t="array" ref="L27">INDEX(停留所!$E:$E,MATCH(J27&amp;M27,停留所!$B:$B&amp;停留所!$G:$G,0))</f>
        <v>141.42668800000001</v>
      </c>
      <c r="M27" s="45" t="s">
        <v>488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1312</v>
      </c>
      <c r="B28" s="45" t="s">
        <v>1216</v>
      </c>
      <c r="C28" s="45">
        <f t="array" ref="C28">INDEX(停留所!$F:$F,MATCH(B28&amp;E28,停留所!$B:$B&amp;停留所!$G:$G,0))</f>
        <v>40.691406999999998</v>
      </c>
      <c r="D28" s="45">
        <f t="array" ref="D28">INDEX(停留所!$E:$E,MATCH(B28&amp;E28,停留所!$B:$B&amp;停留所!$G:$G,0))</f>
        <v>141.397527</v>
      </c>
      <c r="E28" s="45" t="s">
        <v>1497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4772</v>
      </c>
      <c r="J28" s="45" t="s">
        <v>466</v>
      </c>
      <c r="K28" s="45">
        <f t="array" ref="K28">INDEX(停留所!$F:$F,MATCH(J28&amp;M28,停留所!$B:$B&amp;停留所!$G:$G,0))</f>
        <v>40.686782999999998</v>
      </c>
      <c r="L28" s="45">
        <f t="array" ref="L28">INDEX(停留所!$E:$E,MATCH(J28&amp;M28,停留所!$B:$B&amp;停留所!$G:$G,0))</f>
        <v>141.424746</v>
      </c>
      <c r="M28" s="45" t="s">
        <v>488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4721</v>
      </c>
      <c r="B29" s="45" t="s">
        <v>461</v>
      </c>
      <c r="C29" s="45">
        <f t="array" ref="C29">INDEX(停留所!$F:$F,MATCH(B29&amp;E29,停留所!$B:$B&amp;停留所!$G:$G,0))</f>
        <v>40.692281999999999</v>
      </c>
      <c r="D29" s="45">
        <f t="array" ref="D29">INDEX(停留所!$E:$E,MATCH(B29&amp;E29,停留所!$B:$B&amp;停留所!$G:$G,0))</f>
        <v>141.405058</v>
      </c>
      <c r="E29" s="45" t="s">
        <v>1497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4762</v>
      </c>
      <c r="J29" s="45" t="s">
        <v>465</v>
      </c>
      <c r="K29" s="45">
        <f t="array" ref="K29">INDEX(停留所!$F:$F,MATCH(J29&amp;M29,停留所!$B:$B&amp;停留所!$G:$G,0))</f>
        <v>40.685581999999997</v>
      </c>
      <c r="L29" s="45">
        <f t="array" ref="L29">INDEX(停留所!$E:$E,MATCH(J29&amp;M29,停留所!$B:$B&amp;停留所!$G:$G,0))</f>
        <v>141.420063</v>
      </c>
      <c r="M29" s="45" t="s">
        <v>488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4731</v>
      </c>
      <c r="B30" s="45" t="s">
        <v>462</v>
      </c>
      <c r="C30" s="45">
        <f t="array" ref="C30">INDEX(停留所!$F:$F,MATCH(B30&amp;E30,停留所!$B:$B&amp;停留所!$G:$G,0))</f>
        <v>40.692855000000002</v>
      </c>
      <c r="D30" s="45">
        <f t="array" ref="D30">INDEX(停留所!$E:$E,MATCH(B30&amp;E30,停留所!$B:$B&amp;停留所!$G:$G,0))</f>
        <v>141.409817</v>
      </c>
      <c r="E30" s="45" t="s">
        <v>1497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4752</v>
      </c>
      <c r="J30" s="45" t="s">
        <v>464</v>
      </c>
      <c r="K30" s="45">
        <f t="array" ref="K30">INDEX(停留所!$F:$F,MATCH(J30&amp;M30,停留所!$B:$B&amp;停留所!$G:$G,0))</f>
        <v>40.685308999999997</v>
      </c>
      <c r="L30" s="45">
        <f t="array" ref="L30">INDEX(停留所!$E:$E,MATCH(J30&amp;M30,停留所!$B:$B&amp;停留所!$G:$G,0))</f>
        <v>141.414682</v>
      </c>
      <c r="M30" s="45" t="s">
        <v>488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4741</v>
      </c>
      <c r="B31" s="45" t="s">
        <v>463</v>
      </c>
      <c r="C31" s="45">
        <f t="array" ref="C31">INDEX(停留所!$F:$F,MATCH(B31&amp;E31,停留所!$B:$B&amp;停留所!$G:$G,0))</f>
        <v>40.685113000000001</v>
      </c>
      <c r="D31" s="45">
        <f t="array" ref="D31">INDEX(停留所!$E:$E,MATCH(B31&amp;E31,停留所!$B:$B&amp;停留所!$G:$G,0))</f>
        <v>141.411742</v>
      </c>
      <c r="E31" s="45" t="s">
        <v>1497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4742</v>
      </c>
      <c r="J31" s="45" t="s">
        <v>463</v>
      </c>
      <c r="K31" s="45">
        <f t="array" ref="K31">INDEX(停留所!$F:$F,MATCH(J31&amp;M31,停留所!$B:$B&amp;停留所!$G:$G,0))</f>
        <v>40.685043999999998</v>
      </c>
      <c r="L31" s="45">
        <f t="array" ref="L31">INDEX(停留所!$E:$E,MATCH(J31&amp;M31,停留所!$B:$B&amp;停留所!$G:$G,0))</f>
        <v>141.41196199999999</v>
      </c>
      <c r="M31" s="45" t="s">
        <v>488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4751</v>
      </c>
      <c r="B32" s="45" t="s">
        <v>464</v>
      </c>
      <c r="C32" s="45">
        <f t="array" ref="C32">INDEX(停留所!$F:$F,MATCH(B32&amp;E32,停留所!$B:$B&amp;停留所!$G:$G,0))</f>
        <v>40.685417999999999</v>
      </c>
      <c r="D32" s="45">
        <f t="array" ref="D32">INDEX(停留所!$E:$E,MATCH(B32&amp;E32,停留所!$B:$B&amp;停留所!$G:$G,0))</f>
        <v>141.41471999999999</v>
      </c>
      <c r="E32" s="45" t="s">
        <v>1497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4732</v>
      </c>
      <c r="J32" s="45" t="s">
        <v>462</v>
      </c>
      <c r="K32" s="45">
        <f t="array" ref="K32">INDEX(停留所!$F:$F,MATCH(J32&amp;M32,停留所!$B:$B&amp;停留所!$G:$G,0))</f>
        <v>40.692858999999999</v>
      </c>
      <c r="L32" s="45">
        <f t="array" ref="L32">INDEX(停留所!$E:$E,MATCH(J32&amp;M32,停留所!$B:$B&amp;停留所!$G:$G,0))</f>
        <v>141.40971500000001</v>
      </c>
      <c r="M32" s="45" t="s">
        <v>488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 x14ac:dyDescent="0.55000000000000004">
      <c r="A33" s="45">
        <f t="array" ref="A33">INDEX(停留所!$A:$A,MATCH($B33&amp;$C33&amp;$D33,停留所!$B:$B&amp;停留所!$F:$F&amp;停留所!$E:$E,0))</f>
        <v>4761</v>
      </c>
      <c r="B33" s="45" t="s">
        <v>465</v>
      </c>
      <c r="C33" s="45">
        <f t="array" ref="C33">INDEX(停留所!$F:$F,MATCH(B33&amp;E33,停留所!$B:$B&amp;停留所!$G:$G,0))</f>
        <v>40.685724999999998</v>
      </c>
      <c r="D33" s="45">
        <f t="array" ref="D33">INDEX(停留所!$E:$E,MATCH(B33&amp;E33,停留所!$B:$B&amp;停留所!$G:$G,0))</f>
        <v>141.42032499999999</v>
      </c>
      <c r="E33" s="45" t="s">
        <v>1497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4722</v>
      </c>
      <c r="J33" s="45" t="s">
        <v>461</v>
      </c>
      <c r="K33" s="45">
        <f t="array" ref="K33">INDEX(停留所!$F:$F,MATCH(J33&amp;M33,停留所!$B:$B&amp;停留所!$G:$G,0))</f>
        <v>40.691870999999999</v>
      </c>
      <c r="L33" s="45">
        <f t="array" ref="L33">INDEX(停留所!$E:$E,MATCH(J33&amp;M33,停留所!$B:$B&amp;停留所!$G:$G,0))</f>
        <v>141.40316999999999</v>
      </c>
      <c r="M33" s="45" t="s">
        <v>488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 x14ac:dyDescent="0.55000000000000004">
      <c r="A34" s="45">
        <f t="array" ref="A34">INDEX(停留所!$A:$A,MATCH($B34&amp;$C34&amp;$D34,停留所!$B:$B&amp;停留所!$F:$F&amp;停留所!$E:$E,0))</f>
        <v>4771</v>
      </c>
      <c r="B34" s="45" t="s">
        <v>466</v>
      </c>
      <c r="C34" s="45">
        <f t="array" ref="C34">INDEX(停留所!$F:$F,MATCH(B34&amp;E34,停留所!$B:$B&amp;停留所!$G:$G,0))</f>
        <v>40.686928999999999</v>
      </c>
      <c r="D34" s="45">
        <f t="array" ref="D34">INDEX(停留所!$E:$E,MATCH(B34&amp;E34,停留所!$B:$B&amp;停留所!$G:$G,0))</f>
        <v>141.425051</v>
      </c>
      <c r="E34" s="45" t="s">
        <v>1497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1311</v>
      </c>
      <c r="J34" s="45" t="s">
        <v>1216</v>
      </c>
      <c r="K34" s="45">
        <f t="array" ref="K34">INDEX(停留所!$F:$F,MATCH(J34&amp;M34,停留所!$B:$B&amp;停留所!$H:$H,0))</f>
        <v>40.691273000000002</v>
      </c>
      <c r="L34" s="45">
        <f t="array" ref="L34">INDEX(停留所!$E:$E,MATCH(J34&amp;M34,停留所!$B:$B&amp;停留所!$H:$H,0))</f>
        <v>141.39789099999999</v>
      </c>
      <c r="M34" s="45" t="s">
        <v>1285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1285</v>
      </c>
    </row>
    <row r="35" spans="1:16" x14ac:dyDescent="0.55000000000000004">
      <c r="A35" s="45">
        <f t="array" ref="A35">INDEX(停留所!$A:$A,MATCH($B35&amp;$C35&amp;$D35,停留所!$B:$B&amp;停留所!$F:$F&amp;停留所!$E:$E,0))</f>
        <v>4781</v>
      </c>
      <c r="B35" s="45" t="s">
        <v>467</v>
      </c>
      <c r="C35" s="45">
        <f t="array" ref="C35">INDEX(停留所!$F:$F,MATCH(B35&amp;E35,停留所!$B:$B&amp;停留所!$G:$G,0))</f>
        <v>40.684238999999998</v>
      </c>
      <c r="D35" s="45">
        <f t="array" ref="D35">INDEX(停留所!$E:$E,MATCH(B35&amp;E35,停留所!$B:$B&amp;停留所!$G:$G,0))</f>
        <v>141.42685399999999</v>
      </c>
      <c r="E35" s="45" t="s">
        <v>1497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1321</v>
      </c>
      <c r="J35" s="45" t="s">
        <v>460</v>
      </c>
      <c r="K35" s="45">
        <f t="array" ref="K35">INDEX(停留所!$F:$F,MATCH(J35&amp;M35,停留所!$B:$B&amp;停留所!$H:$H,0))</f>
        <v>40.691668999999997</v>
      </c>
      <c r="L35" s="45">
        <f t="array" ref="L35">INDEX(停留所!$E:$E,MATCH(J35&amp;M35,停留所!$B:$B&amp;停留所!$H:$H,0))</f>
        <v>141.39440099999999</v>
      </c>
      <c r="M35" s="45" t="s">
        <v>1285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1285</v>
      </c>
    </row>
    <row r="36" spans="1:16" x14ac:dyDescent="0.55000000000000004">
      <c r="A36" s="45">
        <f t="array" ref="A36">INDEX(停留所!$A:$A,MATCH($B36&amp;$C36&amp;$D36,停留所!$B:$B&amp;停留所!$F:$F&amp;停留所!$E:$E,0))</f>
        <v>4791</v>
      </c>
      <c r="B36" s="45" t="s">
        <v>468</v>
      </c>
      <c r="C36" s="45">
        <f t="array" ref="C36">INDEX(停留所!$F:$F,MATCH(B36&amp;E36,停留所!$B:$B&amp;停留所!$G:$G,0))</f>
        <v>40.681102000000003</v>
      </c>
      <c r="D36" s="45">
        <f t="array" ref="D36">INDEX(停留所!$E:$E,MATCH(B36&amp;E36,停留所!$B:$B&amp;停留所!$G:$G,0))</f>
        <v>141.42864</v>
      </c>
      <c r="E36" s="45" t="s">
        <v>1497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1331</v>
      </c>
      <c r="J36" s="45" t="s">
        <v>103</v>
      </c>
      <c r="K36" s="45">
        <f t="array" ref="K36">INDEX(停留所!$F:$F,MATCH(J36&amp;M36,停留所!$B:$B&amp;停留所!$H:$H,0))</f>
        <v>40.692013000000003</v>
      </c>
      <c r="L36" s="45">
        <f t="array" ref="L36">INDEX(停留所!$E:$E,MATCH(J36&amp;M36,停留所!$B:$B&amp;停留所!$H:$H,0))</f>
        <v>141.388452</v>
      </c>
      <c r="M36" s="45" t="s">
        <v>1285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1285</v>
      </c>
    </row>
    <row r="37" spans="1:16" x14ac:dyDescent="0.55000000000000004">
      <c r="A37" s="45">
        <f t="array" ref="A37">INDEX(停留所!$A:$A,MATCH($B37&amp;$C37&amp;$D37,停留所!$B:$B&amp;停留所!$F:$F&amp;停留所!$E:$E,0))</f>
        <v>4801</v>
      </c>
      <c r="B37" s="45" t="s">
        <v>469</v>
      </c>
      <c r="C37" s="45">
        <f t="array" ref="C37">INDEX(停留所!$F:$F,MATCH(B37&amp;E37,停留所!$B:$B&amp;停留所!$G:$G,0))</f>
        <v>40.676796000000003</v>
      </c>
      <c r="D37" s="45">
        <f t="array" ref="D37">INDEX(停留所!$E:$E,MATCH(B37&amp;E37,停留所!$B:$B&amp;停留所!$G:$G,0))</f>
        <v>141.429992</v>
      </c>
      <c r="E37" s="45" t="s">
        <v>1497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1341</v>
      </c>
      <c r="J37" s="45" t="s">
        <v>104</v>
      </c>
      <c r="K37" s="45">
        <f t="array" ref="K37">INDEX(停留所!$F:$F,MATCH(J37&amp;M37,停留所!$B:$B&amp;停留所!$H:$H,0))</f>
        <v>40.691336999999997</v>
      </c>
      <c r="L37" s="45">
        <f t="array" ref="L37">INDEX(停留所!$E:$E,MATCH(J37&amp;M37,停留所!$B:$B&amp;停留所!$H:$H,0))</f>
        <v>141.383014</v>
      </c>
      <c r="M37" s="45" t="s">
        <v>1285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1285</v>
      </c>
    </row>
    <row r="38" spans="1:16" x14ac:dyDescent="0.55000000000000004">
      <c r="A38" s="45">
        <f t="array" ref="A38">INDEX(停留所!$A:$A,MATCH($B38&amp;$C38&amp;$D38,停留所!$B:$B&amp;停留所!$F:$F&amp;停留所!$E:$E,0))</f>
        <v>4811</v>
      </c>
      <c r="B38" s="45" t="s">
        <v>470</v>
      </c>
      <c r="C38" s="45">
        <f t="array" ref="C38">INDEX(停留所!$F:$F,MATCH(B38&amp;E38,停留所!$B:$B&amp;停留所!$G:$G,0))</f>
        <v>40.671827</v>
      </c>
      <c r="D38" s="45">
        <f t="array" ref="D38">INDEX(停留所!$E:$E,MATCH(B38&amp;E38,停留所!$B:$B&amp;停留所!$G:$G,0))</f>
        <v>141.4307</v>
      </c>
      <c r="E38" s="45" t="s">
        <v>1497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1351</v>
      </c>
      <c r="J38" s="45" t="s">
        <v>105</v>
      </c>
      <c r="K38" s="45">
        <f t="array" ref="K38">INDEX(停留所!$F:$F,MATCH(J38&amp;M38,停留所!$B:$B&amp;停留所!$H:$H,0))</f>
        <v>40.690272</v>
      </c>
      <c r="L38" s="45">
        <f t="array" ref="L38">INDEX(停留所!$E:$E,MATCH(J38&amp;M38,停留所!$B:$B&amp;停留所!$H:$H,0))</f>
        <v>141.377962</v>
      </c>
      <c r="M38" s="45" t="s">
        <v>1285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1285</v>
      </c>
    </row>
    <row r="39" spans="1:16" x14ac:dyDescent="0.55000000000000004">
      <c r="A39" s="45">
        <f t="array" ref="A39">INDEX(停留所!$A:$A,MATCH($B39&amp;$C39&amp;$D39,停留所!$B:$B&amp;停留所!$F:$F&amp;停留所!$E:$E,0))</f>
        <v>4821</v>
      </c>
      <c r="B39" s="45" t="s">
        <v>471</v>
      </c>
      <c r="C39" s="45">
        <f t="array" ref="C39">INDEX(停留所!$F:$F,MATCH(B39&amp;E39,停留所!$B:$B&amp;停留所!$G:$G,0))</f>
        <v>40.663159</v>
      </c>
      <c r="D39" s="45">
        <f t="array" ref="D39">INDEX(停留所!$E:$E,MATCH(B39&amp;E39,停留所!$B:$B&amp;停留所!$G:$G,0))</f>
        <v>141.43293199999999</v>
      </c>
      <c r="E39" s="45" t="s">
        <v>1497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1361</v>
      </c>
      <c r="J39" s="45" t="s">
        <v>106</v>
      </c>
      <c r="K39" s="45">
        <f t="array" ref="K39">INDEX(停留所!$F:$F,MATCH(J39&amp;M39,停留所!$B:$B&amp;停留所!$H:$H,0))</f>
        <v>40.688892000000003</v>
      </c>
      <c r="L39" s="45">
        <f t="array" ref="L39">INDEX(停留所!$E:$E,MATCH(J39&amp;M39,停留所!$B:$B&amp;停留所!$H:$H,0))</f>
        <v>141.37326300000001</v>
      </c>
      <c r="M39" s="45" t="s">
        <v>1285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P39" s="45" t="s">
        <v>1285</v>
      </c>
    </row>
    <row r="40" spans="1:16" x14ac:dyDescent="0.55000000000000004">
      <c r="A40" s="45">
        <f t="array" ref="A40">INDEX(停留所!$A:$A,MATCH($B40&amp;$C40&amp;$D40,停留所!$B:$B&amp;停留所!$F:$F&amp;停留所!$E:$E,0))</f>
        <v>4831</v>
      </c>
      <c r="B40" s="45" t="s">
        <v>472</v>
      </c>
      <c r="C40" s="45">
        <f t="array" ref="C40">INDEX(停留所!$F:$F,MATCH(B40&amp;E40,停留所!$B:$B&amp;停留所!$G:$G,0))</f>
        <v>40.660414000000003</v>
      </c>
      <c r="D40" s="45">
        <f t="array" ref="D40">INDEX(停留所!$E:$E,MATCH(B40&amp;E40,停留所!$B:$B&amp;停留所!$G:$G,0))</f>
        <v>141.434235</v>
      </c>
      <c r="E40" s="45" t="s">
        <v>1497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87">
        <f t="array" ref="I40">INDEX(停留所!$A:$A,MATCH($J40&amp;$K40&amp;$L40,停留所!$B:$B&amp;停留所!$F:$F&amp;停留所!$E:$E,0))</f>
        <v>1371</v>
      </c>
      <c r="J40" s="87" t="s">
        <v>1456</v>
      </c>
      <c r="K40" s="87">
        <f t="array" ref="K40">INDEX(停留所!$F:$F,MATCH(J40&amp;M40,停留所!$B:$B&amp;停留所!$H:$H,0))</f>
        <v>40.685389999999998</v>
      </c>
      <c r="L40" s="87">
        <f t="array" ref="L40">INDEX(停留所!$E:$E,MATCH(J40&amp;M40,停留所!$B:$B&amp;停留所!$H:$H,0))</f>
        <v>141.37084999999999</v>
      </c>
      <c r="M40" s="87" t="s">
        <v>1285</v>
      </c>
      <c r="N40" s="87" t="str">
        <f t="array" ref="N40">INDEX(停留所!$D:$D,MATCH($J40&amp;$K40&amp;$L40,停留所!$B:$B&amp;停留所!$F:$F&amp;停留所!$E:$E,0))</f>
        <v>1</v>
      </c>
      <c r="O40" s="87" t="str">
        <f>IF(COUNTIFS(停留所!$B:$B,J40,停留所!$F:$F,K40,停留所!$E:$E,L40)&gt;0,"同じデータあり","なし")</f>
        <v>同じデータあり</v>
      </c>
      <c r="P40" s="45" t="s">
        <v>1285</v>
      </c>
    </row>
    <row r="41" spans="1:16" x14ac:dyDescent="0.55000000000000004">
      <c r="A41" s="45">
        <f t="array" ref="A41">INDEX(停留所!$A:$A,MATCH($B41&amp;$C41&amp;$D41,停留所!$B:$B&amp;停留所!$F:$F&amp;停留所!$E:$E,0))</f>
        <v>4841</v>
      </c>
      <c r="B41" s="45" t="s">
        <v>473</v>
      </c>
      <c r="C41" s="45">
        <f t="array" ref="C41">INDEX(停留所!$F:$F,MATCH(B41&amp;E41,停留所!$B:$B&amp;停留所!$G:$G,0))</f>
        <v>40.654454999999999</v>
      </c>
      <c r="D41" s="45">
        <f t="array" ref="D41">INDEX(停留所!$E:$E,MATCH(B41&amp;E41,停留所!$B:$B&amp;停留所!$G:$G,0))</f>
        <v>141.438366</v>
      </c>
      <c r="E41" s="45" t="s">
        <v>1497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53">
        <f t="array" ref="I41">INDEX(停留所!$A:$A,MATCH($J41&amp;$K41&amp;$L41,停留所!$B:$B&amp;停留所!$F:$F&amp;停留所!$E:$E,0))</f>
        <v>4712</v>
      </c>
      <c r="J41" s="53" t="s">
        <v>459</v>
      </c>
      <c r="K41" s="53">
        <f t="array" ref="K41">INDEX(停留所!$F:$F,MATCH(J41&amp;M41,停留所!$B:$B&amp;停留所!$G:$G,0))</f>
        <v>40.687657000000002</v>
      </c>
      <c r="L41" s="53">
        <f t="array" ref="L41">INDEX(停留所!$E:$E,MATCH(J41&amp;M41,停留所!$B:$B&amp;停留所!$G:$G,0))</f>
        <v>141.369428</v>
      </c>
      <c r="M41" s="53" t="s">
        <v>488</v>
      </c>
      <c r="N41" s="53" t="str">
        <f t="array" ref="N41">INDEX(停留所!$D:$D,MATCH($J41&amp;$K41&amp;$L41,停留所!$B:$B&amp;停留所!$F:$F&amp;停留所!$E:$E,0))</f>
        <v>2</v>
      </c>
      <c r="O41" s="53" t="str">
        <f>IF(COUNTIFS(停留所!$B:$B,J41,停留所!$F:$F,K41,停留所!$E:$E,L41)&gt;0,"同じデータあり","なし")</f>
        <v>同じデータあり</v>
      </c>
    </row>
    <row r="42" spans="1:16" x14ac:dyDescent="0.55000000000000004">
      <c r="A42" s="45">
        <f t="array" ref="A42">INDEX(停留所!$A:$A,MATCH($B42&amp;$C42&amp;$D42,停留所!$B:$B&amp;停留所!$F:$F&amp;停留所!$E:$E,0))</f>
        <v>4851</v>
      </c>
      <c r="B42" s="45" t="s">
        <v>474</v>
      </c>
      <c r="C42" s="45">
        <f t="array" ref="C42">INDEX(停留所!$F:$F,MATCH(B42&amp;E42,停留所!$B:$B&amp;停留所!$G:$G,0))</f>
        <v>40.651569000000002</v>
      </c>
      <c r="D42" s="45">
        <f t="array" ref="D42">INDEX(停留所!$E:$E,MATCH(B42&amp;E42,停留所!$B:$B&amp;停留所!$G:$G,0))</f>
        <v>141.43811400000001</v>
      </c>
      <c r="E42" s="45" t="s">
        <v>1497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50">
        <f t="array" ref="I42">INDEX(停留所!$A:$A,MATCH($J42&amp;$K42&amp;$L42,停留所!$B:$B&amp;停留所!$F:$F&amp;停留所!$E:$E,0))</f>
        <v>1101</v>
      </c>
      <c r="J42" s="50" t="s">
        <v>86</v>
      </c>
      <c r="K42" s="50">
        <f t="array" ref="K42">INDEX(停留所!$F:$F,MATCH(J42&amp;M42,停留所!$B:$B&amp;停留所!$I:$I,0))</f>
        <v>40.684857999999998</v>
      </c>
      <c r="L42" s="50">
        <f t="array" ref="L42">INDEX(停留所!$E:$E,MATCH(J42&amp;M42,停留所!$B:$B&amp;停留所!$I:$I,0))</f>
        <v>141.36661000000001</v>
      </c>
      <c r="M42" s="50" t="s">
        <v>63</v>
      </c>
      <c r="N42" s="50" t="str">
        <f t="array" ref="N42">INDEX(停留所!$D:$D,MATCH($J42&amp;$K42&amp;$L42,停留所!$B:$B&amp;停留所!$F:$F&amp;停留所!$E:$E,0))</f>
        <v>1</v>
      </c>
      <c r="O42" s="50" t="str">
        <f>IF(COUNTIFS(停留所!$B:$B,J42,停留所!$F:$F,K42,停留所!$E:$E,L42)&gt;0,"同じデータあり","なし")</f>
        <v>同じデータあり</v>
      </c>
      <c r="P42" s="45" t="s">
        <v>1510</v>
      </c>
    </row>
    <row r="43" spans="1:16" x14ac:dyDescent="0.55000000000000004">
      <c r="A43" s="45">
        <f t="array" ref="A43">INDEX(停留所!$A:$A,MATCH($B43&amp;$C43&amp;$D43,停留所!$B:$B&amp;停留所!$F:$F&amp;停留所!$E:$E,0))</f>
        <v>4861</v>
      </c>
      <c r="B43" s="45" t="s">
        <v>475</v>
      </c>
      <c r="C43" s="45">
        <f t="array" ref="C43">INDEX(停留所!$F:$F,MATCH(B43&amp;E43,停留所!$B:$B&amp;停留所!$G:$G,0))</f>
        <v>40.645139</v>
      </c>
      <c r="D43" s="45">
        <f t="array" ref="D43">INDEX(停留所!$E:$E,MATCH(B43&amp;E43,停留所!$B:$B&amp;停留所!$G:$G,0))</f>
        <v>141.43974499999999</v>
      </c>
      <c r="E43" s="45" t="s">
        <v>1497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1291</v>
      </c>
      <c r="J43" s="45" t="s">
        <v>1503</v>
      </c>
      <c r="K43" s="45">
        <f t="array" ref="K43">INDEX(停留所!$F:$F,MATCH(J43&amp;M43,停留所!$B:$B&amp;停留所!$H:$H,0))</f>
        <v>40.682912999999999</v>
      </c>
      <c r="L43" s="45">
        <f t="array" ref="L43">INDEX(停留所!$E:$E,MATCH(J43&amp;M43,停留所!$B:$B&amp;停留所!$H:$H,0))</f>
        <v>141.36785499999999</v>
      </c>
      <c r="M43" s="45" t="s">
        <v>1285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  <c r="P43" s="45" t="s">
        <v>1510</v>
      </c>
    </row>
    <row r="44" spans="1:16" x14ac:dyDescent="0.55000000000000004">
      <c r="A44" s="45">
        <f t="array" ref="A44">INDEX(停留所!$A:$A,MATCH($B44&amp;$C44&amp;$D44,停留所!$B:$B&amp;停留所!$F:$F&amp;停留所!$E:$E,0))</f>
        <v>4871</v>
      </c>
      <c r="B44" s="45" t="s">
        <v>476</v>
      </c>
      <c r="C44" s="45">
        <f t="array" ref="C44">INDEX(停留所!$F:$F,MATCH(B44&amp;E44,停留所!$B:$B&amp;停留所!$G:$G,0))</f>
        <v>40.642601999999997</v>
      </c>
      <c r="D44" s="45">
        <f t="array" ref="D44">INDEX(停留所!$E:$E,MATCH(B44&amp;E44,停留所!$B:$B&amp;停留所!$G:$G,0))</f>
        <v>141.44107</v>
      </c>
      <c r="E44" s="45" t="s">
        <v>1497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1132</v>
      </c>
      <c r="J44" s="45" t="s">
        <v>1430</v>
      </c>
      <c r="K44" s="45">
        <f t="array" ref="K44">INDEX(停留所!$F:$F,MATCH(J44&amp;M44,停留所!$B:$B&amp;停留所!$H:$H,0))</f>
        <v>40.681235000000001</v>
      </c>
      <c r="L44" s="45">
        <f t="array" ref="L44">INDEX(停留所!$E:$E,MATCH(J44&amp;M44,停留所!$B:$B&amp;停留所!$H:$H,0))</f>
        <v>141.36637300000001</v>
      </c>
      <c r="M44" s="45" t="s">
        <v>1285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  <c r="P44" s="45" t="s">
        <v>1510</v>
      </c>
    </row>
    <row r="45" spans="1:16" x14ac:dyDescent="0.55000000000000004">
      <c r="A45" s="45">
        <f t="array" ref="A45">INDEX(停留所!$A:$A,MATCH($B45&amp;$C45&amp;$D45,停留所!$B:$B&amp;停留所!$F:$F&amp;停留所!$E:$E,0))</f>
        <v>4881</v>
      </c>
      <c r="B45" s="45" t="s">
        <v>477</v>
      </c>
      <c r="C45" s="45">
        <f t="array" ref="C45">INDEX(停留所!$F:$F,MATCH(B45&amp;E45,停留所!$B:$B&amp;停留所!$G:$G,0))</f>
        <v>40.636035999999997</v>
      </c>
      <c r="D45" s="45">
        <f t="array" ref="D45">INDEX(停留所!$E:$E,MATCH(B45&amp;E45,停留所!$B:$B&amp;停留所!$G:$G,0))</f>
        <v>141.44211000000001</v>
      </c>
      <c r="E45" s="45" t="s">
        <v>1497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1122</v>
      </c>
      <c r="J45" s="45" t="s">
        <v>87</v>
      </c>
      <c r="K45" s="45">
        <f t="array" ref="K45">INDEX(停留所!$F:$F,MATCH(J45&amp;M45,停留所!$B:$B&amp;停留所!$H:$H,0))</f>
        <v>40.678258999999997</v>
      </c>
      <c r="L45" s="45">
        <f t="array" ref="L45">INDEX(停留所!$E:$E,MATCH(J45&amp;M45,停留所!$B:$B&amp;停留所!$H:$H,0))</f>
        <v>141.360815</v>
      </c>
      <c r="M45" s="45" t="s">
        <v>1285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  <c r="P45" s="45" t="s">
        <v>1510</v>
      </c>
    </row>
    <row r="46" spans="1:16" x14ac:dyDescent="0.55000000000000004">
      <c r="A46" s="45">
        <f t="array" ref="A46">INDEX(停留所!$A:$A,MATCH($B46&amp;$C46&amp;$D46,停留所!$B:$B&amp;停留所!$F:$F&amp;停留所!$E:$E,0))</f>
        <v>4891</v>
      </c>
      <c r="B46" s="45" t="s">
        <v>478</v>
      </c>
      <c r="C46" s="45">
        <f t="array" ref="C46">INDEX(停留所!$F:$F,MATCH(B46&amp;E46,停留所!$B:$B&amp;停留所!$G:$G,0))</f>
        <v>40.630586000000001</v>
      </c>
      <c r="D46" s="45">
        <f t="array" ref="D46">INDEX(停留所!$E:$E,MATCH(B46&amp;E46,停留所!$B:$B&amp;停留所!$G:$G,0))</f>
        <v>141.437229</v>
      </c>
      <c r="E46" s="45" t="s">
        <v>1497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1052</v>
      </c>
      <c r="J46" s="45" t="s">
        <v>1858</v>
      </c>
      <c r="K46" s="45">
        <f t="array" ref="K46">INDEX(停留所!$F:$F,MATCH(J46&amp;M46,停留所!$B:$B&amp;停留所!$H:$H,0))</f>
        <v>40.673996000000002</v>
      </c>
      <c r="L46" s="45">
        <f t="array" ref="L46">INDEX(停留所!$E:$E,MATCH(J46&amp;M46,停留所!$B:$B&amp;停留所!$H:$H,0))</f>
        <v>141.35322600000001</v>
      </c>
      <c r="M46" s="45" t="s">
        <v>1285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  <c r="P46" s="45" t="s">
        <v>1510</v>
      </c>
    </row>
    <row r="47" spans="1:16" x14ac:dyDescent="0.55000000000000004">
      <c r="A47" s="45">
        <f t="array" ref="A47">INDEX(停留所!$A:$A,MATCH($B47&amp;$C47&amp;$D47,停留所!$B:$B&amp;停留所!$F:$F&amp;停留所!$E:$E,0))</f>
        <v>4901</v>
      </c>
      <c r="B47" s="45" t="s">
        <v>479</v>
      </c>
      <c r="C47" s="45">
        <f t="array" ref="C47">INDEX(停留所!$F:$F,MATCH(B47&amp;E47,停留所!$B:$B&amp;停留所!$G:$G,0))</f>
        <v>40.621378999999997</v>
      </c>
      <c r="D47" s="45">
        <f t="array" ref="D47">INDEX(停留所!$E:$E,MATCH(B47&amp;E47,停留所!$B:$B&amp;停留所!$G:$G,0))</f>
        <v>141.430545</v>
      </c>
      <c r="E47" s="45" t="s">
        <v>1497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1041</v>
      </c>
      <c r="J47" s="45" t="s">
        <v>736</v>
      </c>
      <c r="K47" s="45">
        <f t="array" ref="K47">INDEX(停留所!$F:$F,MATCH(J47&amp;M47,停留所!$B:$B&amp;停留所!$H:$H,0))</f>
        <v>40.668709</v>
      </c>
      <c r="L47" s="45">
        <f t="array" ref="L47">INDEX(停留所!$E:$E,MATCH(J47&amp;M47,停留所!$B:$B&amp;停留所!$H:$H,0))</f>
        <v>141.353882</v>
      </c>
      <c r="M47" s="45" t="s">
        <v>1285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  <c r="P47" s="45" t="s">
        <v>1510</v>
      </c>
    </row>
    <row r="48" spans="1:16" x14ac:dyDescent="0.55000000000000004">
      <c r="A48" s="45">
        <f t="array" ref="A48">INDEX(停留所!$A:$A,MATCH($B48&amp;$C48&amp;$D48,停留所!$B:$B&amp;停留所!$F:$F&amp;停留所!$E:$E,0))</f>
        <v>4911</v>
      </c>
      <c r="B48" s="45" t="s">
        <v>480</v>
      </c>
      <c r="C48" s="45">
        <f t="array" ref="C48">INDEX(停留所!$F:$F,MATCH(B48&amp;E48,停留所!$B:$B&amp;停留所!$G:$G,0))</f>
        <v>40.616456999999997</v>
      </c>
      <c r="D48" s="45">
        <f t="array" ref="D48">INDEX(停留所!$E:$E,MATCH(B48&amp;E48,停留所!$B:$B&amp;停留所!$G:$G,0))</f>
        <v>141.42899399999999</v>
      </c>
      <c r="E48" s="45" t="s">
        <v>1497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J48" s="45" t="s">
        <v>1443</v>
      </c>
    </row>
    <row r="49" spans="1:16" x14ac:dyDescent="0.55000000000000004">
      <c r="A49" s="45">
        <f t="array" ref="A49">INDEX(停留所!$A:$A,MATCH($B49&amp;$C49&amp;$D49,停留所!$B:$B&amp;停留所!$F:$F&amp;停留所!$E:$E,0))</f>
        <v>4921</v>
      </c>
      <c r="B49" s="45" t="s">
        <v>481</v>
      </c>
      <c r="C49" s="45">
        <f t="array" ref="C49">INDEX(停留所!$F:$F,MATCH(B49&amp;E49,停留所!$B:$B&amp;停留所!$G:$G,0))</f>
        <v>40.613602999999998</v>
      </c>
      <c r="D49" s="45">
        <f t="array" ref="D49">INDEX(停留所!$E:$E,MATCH(B49&amp;E49,停留所!$B:$B&amp;停留所!$G:$G,0))</f>
        <v>141.429563</v>
      </c>
      <c r="E49" s="45" t="s">
        <v>1497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1032</v>
      </c>
      <c r="J49" s="45" t="s">
        <v>81</v>
      </c>
      <c r="K49" s="45">
        <f t="array" ref="K49">INDEX(停留所!$F:$F,MATCH(J49&amp;M49,停留所!$B:$B&amp;停留所!$H:$H,0))</f>
        <v>40.663072</v>
      </c>
      <c r="L49" s="45">
        <f t="array" ref="L49">INDEX(停留所!$E:$E,MATCH(J49&amp;M49,停留所!$B:$B&amp;停留所!$H:$H,0))</f>
        <v>141.34907100000001</v>
      </c>
      <c r="M49" s="45" t="s">
        <v>1285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  <c r="P49" s="45" t="s">
        <v>1510</v>
      </c>
    </row>
    <row r="50" spans="1:16" x14ac:dyDescent="0.55000000000000004">
      <c r="A50" s="45">
        <f t="array" ref="A50">INDEX(停留所!$A:$A,MATCH($B50&amp;$C50&amp;$D50,停留所!$B:$B&amp;停留所!$F:$F&amp;停留所!$E:$E,0))</f>
        <v>4931</v>
      </c>
      <c r="B50" s="45" t="s">
        <v>482</v>
      </c>
      <c r="C50" s="45">
        <f t="array" ref="C50">INDEX(停留所!$F:$F,MATCH(B50&amp;E50,停留所!$B:$B&amp;停留所!$G:$G,0))</f>
        <v>40.614336999999999</v>
      </c>
      <c r="D50" s="45">
        <f t="array" ref="D50">INDEX(停留所!$E:$E,MATCH(B50&amp;E50,停留所!$B:$B&amp;停留所!$G:$G,0))</f>
        <v>141.43505099999999</v>
      </c>
      <c r="E50" s="45" t="s">
        <v>1497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1022</v>
      </c>
      <c r="J50" s="45" t="s">
        <v>80</v>
      </c>
      <c r="K50" s="45">
        <f t="array" ref="K50">INDEX(停留所!$F:$F,MATCH(J50&amp;M50,停留所!$B:$B&amp;停留所!$H:$H,0))</f>
        <v>40.660572000000002</v>
      </c>
      <c r="L50" s="45">
        <f t="array" ref="L50">INDEX(停留所!$E:$E,MATCH(J50&amp;M50,停留所!$B:$B&amp;停留所!$H:$H,0))</f>
        <v>141.34594799999999</v>
      </c>
      <c r="M50" s="45" t="s">
        <v>1285</v>
      </c>
      <c r="N50" s="45" t="str">
        <f t="array" ref="N50">INDEX(停留所!$D:$D,MATCH($J50&amp;$K50&amp;$L50,停留所!$B:$B&amp;停留所!$F:$F&amp;停留所!$E:$E,0))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  <c r="P50" s="45" t="s">
        <v>1510</v>
      </c>
    </row>
    <row r="51" spans="1:16" x14ac:dyDescent="0.55000000000000004">
      <c r="A51" s="45">
        <f t="array" ref="A51">INDEX(停留所!$A:$A,MATCH($B51&amp;$C51&amp;$D51,停留所!$B:$B&amp;停留所!$F:$F&amp;停留所!$E:$E,0))</f>
        <v>4941</v>
      </c>
      <c r="B51" s="45" t="s">
        <v>483</v>
      </c>
      <c r="C51" s="45">
        <f t="array" ref="C51">INDEX(停留所!$F:$F,MATCH(B51&amp;E51,停留所!$B:$B&amp;停留所!$G:$G,0))</f>
        <v>40.612830000000002</v>
      </c>
      <c r="D51" s="45">
        <f t="array" ref="D51">INDEX(停留所!$E:$E,MATCH(B51&amp;E51,停留所!$B:$B&amp;停留所!$G:$G,0))</f>
        <v>141.43946</v>
      </c>
      <c r="E51" s="45" t="s">
        <v>1497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4392</v>
      </c>
      <c r="J51" s="45" t="s">
        <v>419</v>
      </c>
      <c r="K51" s="45">
        <f t="array" ref="K51">INDEX(停留所!$F:$F,MATCH(J51&amp;M51,停留所!$B:$B&amp;停留所!$G:$G,0))</f>
        <v>40.659523</v>
      </c>
      <c r="L51" s="45">
        <f t="array" ref="L51">INDEX(停留所!$E:$E,MATCH(J51&amp;M51,停留所!$B:$B&amp;停留所!$G:$G,0))</f>
        <v>141.343941</v>
      </c>
      <c r="M51" s="45" t="s">
        <v>454</v>
      </c>
      <c r="N51" s="45" t="str">
        <f t="array" ref="N51">INDEX(停留所!$D:$D,MATCH($J51&amp;$K51&amp;$L51,停留所!$B:$B&amp;停留所!$F:$F&amp;停留所!$E:$E,0))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  <c r="P51" s="45" t="s">
        <v>1510</v>
      </c>
    </row>
    <row r="52" spans="1:16" x14ac:dyDescent="0.55000000000000004">
      <c r="A52" s="45">
        <f t="array" ref="A52">INDEX(停留所!$A:$A,MATCH($B52&amp;$C52&amp;$D52,停留所!$B:$B&amp;停留所!$F:$F&amp;停留所!$E:$E,0))</f>
        <v>4951</v>
      </c>
      <c r="B52" s="45" t="s">
        <v>484</v>
      </c>
      <c r="C52" s="45">
        <f t="array" ref="C52">INDEX(停留所!$F:$F,MATCH(B52&amp;E52,停留所!$B:$B&amp;停留所!$G:$G,0))</f>
        <v>40.611277000000001</v>
      </c>
      <c r="D52" s="45">
        <f t="array" ref="D52">INDEX(停留所!$E:$E,MATCH(B52&amp;E52,停留所!$B:$B&amp;停留所!$G:$G,0))</f>
        <v>141.44251800000001</v>
      </c>
      <c r="E52" s="45" t="s">
        <v>1497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INDEX(停留所!$A:$A,MATCH($J52&amp;$K52&amp;$L52,停留所!$B:$B&amp;停留所!$F:$F&amp;停留所!$E:$E,0))</f>
        <v>4382</v>
      </c>
      <c r="J52" s="45" t="s">
        <v>418</v>
      </c>
      <c r="K52" s="45">
        <f t="array" ref="K52">INDEX(停留所!$F:$F,MATCH(J52&amp;M52,停留所!$B:$B&amp;停留所!$G:$G,0))</f>
        <v>40.658562000000003</v>
      </c>
      <c r="L52" s="45">
        <f t="array" ref="L52">INDEX(停留所!$E:$E,MATCH(J52&amp;M52,停留所!$B:$B&amp;停留所!$G:$G,0))</f>
        <v>141.338641</v>
      </c>
      <c r="M52" s="45" t="s">
        <v>454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1510</v>
      </c>
    </row>
    <row r="53" spans="1:16" x14ac:dyDescent="0.55000000000000004">
      <c r="A53" s="45">
        <f t="array" ref="A53">INDEX(停留所!$A:$A,MATCH($B53&amp;$C53&amp;$D53,停留所!$B:$B&amp;停留所!$F:$F&amp;停留所!$E:$E,0))</f>
        <v>4961</v>
      </c>
      <c r="B53" s="45" t="s">
        <v>485</v>
      </c>
      <c r="C53" s="45">
        <f t="array" ref="C53">INDEX(停留所!$F:$F,MATCH(B53&amp;E53,停留所!$B:$B&amp;停留所!$G:$G,0))</f>
        <v>40.604610000000001</v>
      </c>
      <c r="D53" s="45">
        <f t="array" ref="D53">INDEX(停留所!$E:$E,MATCH(B53&amp;E53,停留所!$B:$B&amp;停留所!$G:$G,0))</f>
        <v>141.44034500000001</v>
      </c>
      <c r="E53" s="45" t="s">
        <v>1497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INDEX(停留所!$A:$A,MATCH($J53&amp;$K53&amp;$L53,停留所!$B:$B&amp;停留所!$F:$F&amp;停留所!$E:$E,0))</f>
        <v>4372</v>
      </c>
      <c r="J53" s="45" t="s">
        <v>417</v>
      </c>
      <c r="K53" s="45">
        <f t="array" ref="K53">INDEX(停留所!$F:$F,MATCH(J53&amp;M53,停留所!$B:$B&amp;停留所!$G:$G,0))</f>
        <v>40.661166999999999</v>
      </c>
      <c r="L53" s="45">
        <f t="array" ref="L53">INDEX(停留所!$E:$E,MATCH(J53&amp;M53,停留所!$B:$B&amp;停留所!$G:$G,0))</f>
        <v>141.33592200000001</v>
      </c>
      <c r="M53" s="45" t="s">
        <v>454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  <c r="P53" s="45" t="s">
        <v>1510</v>
      </c>
    </row>
    <row r="54" spans="1:16" x14ac:dyDescent="0.55000000000000004">
      <c r="A54" s="45">
        <f t="array" ref="A54">INDEX(停留所!$A:$A,MATCH($B54&amp;$C54&amp;$D54,停留所!$B:$B&amp;停留所!$F:$F&amp;停留所!$E:$E,0))</f>
        <v>4971</v>
      </c>
      <c r="B54" s="45" t="s">
        <v>486</v>
      </c>
      <c r="C54" s="45">
        <f t="array" ref="C54">INDEX(停留所!$F:$F,MATCH(B54&amp;E54,停留所!$B:$B&amp;停留所!$G:$G,0))</f>
        <v>40.603876</v>
      </c>
      <c r="D54" s="45">
        <f t="array" ref="D54">INDEX(停留所!$E:$E,MATCH(B54&amp;E54,停留所!$B:$B&amp;停留所!$G:$G,0))</f>
        <v>141.43410700000001</v>
      </c>
      <c r="E54" s="45" t="s">
        <v>1497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INDEX(停留所!$A:$A,MATCH($J54&amp;$K54&amp;$L54,停留所!$B:$B&amp;停留所!$F:$F&amp;停留所!$E:$E,0))</f>
        <v>4701</v>
      </c>
      <c r="J54" s="45" t="s">
        <v>452</v>
      </c>
      <c r="K54" s="45">
        <f t="array" ref="K54">INDEX(停留所!$F:$F,MATCH(J54&amp;M54,停留所!$B:$B&amp;停留所!$G:$G,0))</f>
        <v>40.661830000000002</v>
      </c>
      <c r="L54" s="45">
        <f t="array" ref="L54">INDEX(停留所!$E:$E,MATCH(J54&amp;M54,停留所!$B:$B&amp;停留所!$G:$G,0))</f>
        <v>141.33343300000001</v>
      </c>
      <c r="M54" s="45" t="s">
        <v>454</v>
      </c>
      <c r="N54" s="45" t="str">
        <f t="array" ref="N54">INDEX(停留所!$D:$D,MATCH($J54&amp;$K54&amp;$L54,停留所!$B:$B&amp;停留所!$F:$F&amp;停留所!$E:$E,0))</f>
        <v>1</v>
      </c>
      <c r="O54" s="45" t="str">
        <f>IF(COUNTIFS(停留所!$B:$B,J54,停留所!$F:$F,K54,停留所!$E:$E,L54)&gt;0,"同じデータあり","なし")</f>
        <v>同じデータあり</v>
      </c>
      <c r="P54" s="45" t="s">
        <v>1510</v>
      </c>
    </row>
    <row r="55" spans="1:16" x14ac:dyDescent="0.55000000000000004">
      <c r="A55" s="45">
        <f t="array" ref="A55">INDEX(停留所!$A:$A,MATCH($B55&amp;$C55&amp;$D55,停留所!$B:$B&amp;停留所!$F:$F&amp;停留所!$E:$E,0))</f>
        <v>4981</v>
      </c>
      <c r="B55" s="45" t="s">
        <v>487</v>
      </c>
      <c r="C55" s="45">
        <f t="array" ref="C55">INDEX(停留所!$F:$F,MATCH(B55&amp;E55,停留所!$B:$B&amp;停留所!$G:$G,0))</f>
        <v>40.602794000000003</v>
      </c>
      <c r="D55" s="45">
        <f t="array" ref="D55">INDEX(停留所!$E:$E,MATCH(B55&amp;E55,停留所!$B:$B&amp;停留所!$G:$G,0))</f>
        <v>141.429676</v>
      </c>
      <c r="E55" s="45" t="s">
        <v>1497</v>
      </c>
      <c r="F55" s="45" t="str">
        <f t="array" ref="F55">INDEX(停留所!$D:$D,MATCH($B55&amp;$C55&amp;$D55,停留所!$B:$B&amp;停留所!$F:$F&amp;停留所!$E:$E,0))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INDEX(停留所!$A:$A,MATCH($J55&amp;$K55&amp;$L55,停留所!$B:$B&amp;停留所!$F:$F&amp;停留所!$E:$E,0))</f>
        <v>4352</v>
      </c>
      <c r="J55" s="45" t="s">
        <v>415</v>
      </c>
      <c r="K55" s="45">
        <f t="array" ref="K55">INDEX(停留所!$F:$F,MATCH(J55&amp;M55,停留所!$B:$B&amp;停留所!$G:$G,0))</f>
        <v>40.660722999999997</v>
      </c>
      <c r="L55" s="45">
        <f t="array" ref="L55">INDEX(停留所!$E:$E,MATCH(J55&amp;M55,停留所!$B:$B&amp;停留所!$G:$G,0))</f>
        <v>141.331603</v>
      </c>
      <c r="M55" s="45" t="s">
        <v>454</v>
      </c>
      <c r="N55" s="45" t="str">
        <f t="array" ref="N55">INDEX(停留所!$D:$D,MATCH($J55&amp;$K55&amp;$L55,停留所!$B:$B&amp;停留所!$F:$F&amp;停留所!$E:$E,0))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  <c r="P55" s="45" t="s">
        <v>1510</v>
      </c>
    </row>
    <row r="56" spans="1:16" x14ac:dyDescent="0.55000000000000004">
      <c r="A56" s="45">
        <f t="array" ref="A56">INDEX(停留所!$A:$A,MATCH($B56&amp;$C56&amp;$D56,停留所!$B:$B&amp;停留所!$F:$F&amp;停留所!$E:$E,0))</f>
        <v>383</v>
      </c>
      <c r="B56" s="45" t="s">
        <v>1504</v>
      </c>
      <c r="C56" s="45">
        <f t="array" ref="C56">INDEX(停留所!$F:$F,MATCH(B56&amp;E56,停留所!$B:$B&amp;停留所!$G:$G,0))</f>
        <v>40.601126999999998</v>
      </c>
      <c r="D56" s="45">
        <f t="array" ref="D56">INDEX(停留所!$E:$E,MATCH(B56&amp;E56,停留所!$B:$B&amp;停留所!$G:$G,0))</f>
        <v>141.41590500000001</v>
      </c>
      <c r="E56" s="45" t="s">
        <v>1497</v>
      </c>
      <c r="F56" s="45" t="str">
        <f t="array" ref="F56">INDEX(停留所!$D:$D,MATCH($B56&amp;$C56&amp;$D56,停留所!$B:$B&amp;停留所!$F:$F&amp;停留所!$E:$E,0))</f>
        <v>3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INDEX(停留所!$A:$A,MATCH($J56&amp;$K56&amp;$L56,停留所!$B:$B&amp;停留所!$F:$F&amp;停留所!$E:$E,0))</f>
        <v>4342</v>
      </c>
      <c r="J56" s="45" t="s">
        <v>414</v>
      </c>
      <c r="K56" s="45">
        <f t="array" ref="K56">INDEX(停留所!$F:$F,MATCH(J56&amp;M56,停留所!$B:$B&amp;停留所!$G:$G,0))</f>
        <v>40.662579999999998</v>
      </c>
      <c r="L56" s="45">
        <f t="array" ref="L56">INDEX(停留所!$E:$E,MATCH(J56&amp;M56,停留所!$B:$B&amp;停留所!$G:$G,0))</f>
        <v>141.33029999999999</v>
      </c>
      <c r="M56" s="45" t="s">
        <v>454</v>
      </c>
      <c r="N56" s="45" t="str">
        <f t="array" ref="N56">INDEX(停留所!$D:$D,MATCH($J56&amp;$K56&amp;$L56,停留所!$B:$B&amp;停留所!$F:$F&amp;停留所!$E:$E,0))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  <c r="P56" s="45" t="s">
        <v>1510</v>
      </c>
    </row>
    <row r="57" spans="1:16" x14ac:dyDescent="0.55000000000000004">
      <c r="A57" s="45">
        <f t="array" ref="A57">INDEX(停留所!$A:$A,MATCH($B57&amp;$C57&amp;$D57,停留所!$B:$B&amp;停留所!$F:$F&amp;停留所!$E:$E,0))</f>
        <v>391</v>
      </c>
      <c r="B57" s="45" t="s">
        <v>1505</v>
      </c>
      <c r="C57" s="45">
        <f t="array" ref="C57">INDEX(停留所!$F:$F,MATCH(B57&amp;E57,停留所!$B:$B&amp;停留所!$G:$G,0))</f>
        <v>40.598993</v>
      </c>
      <c r="D57" s="45">
        <f t="array" ref="D57">INDEX(停留所!$E:$E,MATCH(B57&amp;E57,停留所!$B:$B&amp;停留所!$G:$G,0))</f>
        <v>141.43051199999999</v>
      </c>
      <c r="E57" s="45" t="s">
        <v>1257</v>
      </c>
      <c r="F57" s="45" t="str">
        <f t="array" ref="F57">INDEX(停留所!$D:$D,MATCH($B57&amp;$C57&amp;$D57,停留所!$B:$B&amp;停留所!$F:$F&amp;停留所!$E:$E,0))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H57" s="93" t="s">
        <v>1508</v>
      </c>
    </row>
    <row r="58" spans="1:16" x14ac:dyDescent="0.55000000000000004">
      <c r="A58" s="45">
        <f t="array" ref="A58">INDEX(停留所!$A:$A,MATCH($B58&amp;$C58&amp;$D58,停留所!$B:$B&amp;停留所!$F:$F&amp;停留所!$E:$E,0))</f>
        <v>401</v>
      </c>
      <c r="B58" s="45" t="s">
        <v>1506</v>
      </c>
      <c r="C58" s="45">
        <f t="array" ref="C58">INDEX(停留所!$F:$F,MATCH(B58&amp;E58,停留所!$B:$B&amp;停留所!$G:$G,0))</f>
        <v>40.597265</v>
      </c>
      <c r="D58" s="45">
        <f t="array" ref="D58">INDEX(停留所!$E:$E,MATCH(B58&amp;E58,停留所!$B:$B&amp;停留所!$G:$G,0))</f>
        <v>141.43024700000001</v>
      </c>
      <c r="E58" s="45" t="s">
        <v>1257</v>
      </c>
      <c r="F58" s="45" t="str">
        <f t="array" ref="F58">INDEX(停留所!$D:$D,MATCH($B58&amp;$C58&amp;$D58,停留所!$B:$B&amp;停留所!$F:$F&amp;停留所!$E:$E,0))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H58" s="93" t="s">
        <v>1508</v>
      </c>
    </row>
    <row r="59" spans="1:16" x14ac:dyDescent="0.55000000000000004">
      <c r="A59" s="45">
        <f t="array" ref="A59">INDEX(停留所!$A:$A,MATCH($B59&amp;$C59&amp;$D59,停留所!$B:$B&amp;停留所!$F:$F&amp;停留所!$E:$E,0))</f>
        <v>411</v>
      </c>
      <c r="B59" s="45" t="s">
        <v>33</v>
      </c>
      <c r="C59" s="45">
        <f t="array" ref="C59">INDEX(停留所!$F:$F,MATCH(B59&amp;E59,停留所!$B:$B&amp;停留所!$G:$G,0))</f>
        <v>40.594461000000003</v>
      </c>
      <c r="D59" s="45">
        <f t="array" ref="D59">INDEX(停留所!$E:$E,MATCH(B59&amp;E59,停留所!$B:$B&amp;停留所!$G:$G,0))</f>
        <v>141.43023600000001</v>
      </c>
      <c r="E59" s="45" t="s">
        <v>1257</v>
      </c>
      <c r="F59" s="45" t="str">
        <f t="array" ref="F59">INDEX(停留所!$D:$D,MATCH($B59&amp;$C59&amp;$D59,停留所!$B:$B&amp;停留所!$F:$F&amp;停留所!$E:$E,0))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H59" s="93" t="s">
        <v>1508</v>
      </c>
    </row>
  </sheetData>
  <phoneticPr fontId="3"/>
  <conditionalFormatting sqref="C1:D2">
    <cfRule type="duplicateValues" dxfId="39" priority="12"/>
  </conditionalFormatting>
  <conditionalFormatting sqref="C1:D2">
    <cfRule type="duplicateValues" dxfId="38" priority="11"/>
  </conditionalFormatting>
  <conditionalFormatting sqref="K2:L2">
    <cfRule type="duplicateValues" dxfId="37" priority="8"/>
  </conditionalFormatting>
  <conditionalFormatting sqref="K2:L2">
    <cfRule type="duplicateValues" dxfId="36" priority="7"/>
  </conditionalFormatting>
  <conditionalFormatting sqref="K1:L1">
    <cfRule type="duplicateValues" dxfId="35" priority="4"/>
  </conditionalFormatting>
  <conditionalFormatting sqref="K1:L1">
    <cfRule type="duplicateValues" dxfId="34" priority="3"/>
  </conditionalFormatting>
  <conditionalFormatting sqref="C1:C1048576 K1:K1048576">
    <cfRule type="duplicateValues" dxfId="33" priority="2"/>
  </conditionalFormatting>
  <conditionalFormatting sqref="D1:D1048576 L1:L1048576">
    <cfRule type="duplicateValues" dxfId="3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EC1D63-4ED2-4E66-81EA-0B48DAF86797}">
          <x14:formula1>
            <xm:f>使用路線!$A$2:$A$100</xm:f>
          </x14:formula1>
          <xm:sqref>E3:E60 M3:M56 E115:E1048576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847A-F6AF-4CC5-852A-52624986BA50}">
  <sheetPr codeName="Sheet22"/>
  <dimension ref="A1:P37"/>
  <sheetViews>
    <sheetView zoomScale="70" zoomScaleNormal="70" workbookViewId="0">
      <pane ySplit="1" topLeftCell="A2" activePane="bottomLeft" state="frozen"/>
      <selection pane="bottomLeft" activeCell="I18" sqref="I18"/>
    </sheetView>
    <sheetView workbookViewId="1"/>
  </sheetViews>
  <sheetFormatPr defaultRowHeight="18" x14ac:dyDescent="0.55000000000000004"/>
  <cols>
    <col min="1" max="1" width="8.6640625" style="45"/>
    <col min="2" max="2" width="19.83203125" style="45" customWidth="1"/>
    <col min="3" max="4" width="12.83203125" style="45" customWidth="1"/>
    <col min="5" max="5" width="25.75" style="45" customWidth="1"/>
    <col min="6" max="6" width="3.33203125" style="45" customWidth="1"/>
    <col min="7" max="7" width="8.6640625" style="45"/>
    <col min="8" max="8" width="19.83203125" style="93" customWidth="1"/>
    <col min="9" max="9" width="8.6640625" style="45"/>
    <col min="10" max="10" width="19.83203125" style="45" customWidth="1"/>
    <col min="11" max="12" width="8.6640625" style="45"/>
    <col min="13" max="13" width="25.75" style="45" customWidth="1"/>
    <col min="14" max="14" width="3.33203125" style="45" customWidth="1"/>
    <col min="15" max="15" width="8.6640625" style="45"/>
    <col min="16" max="16" width="19.832031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 x14ac:dyDescent="0.55000000000000004">
      <c r="A3" s="45">
        <f t="array" ref="A3">INDEX(停留所!$A:$A,MATCH($B3&amp;$C3&amp;$D3,停留所!$B:$B&amp;停留所!$F:$F&amp;停留所!$E:$E,0))</f>
        <v>1801</v>
      </c>
      <c r="B3" s="45" t="s">
        <v>148</v>
      </c>
      <c r="C3" s="45">
        <f t="array" ref="C3">INDEX(停留所!$F:$F,MATCH(B3&amp;E3,停留所!$B:$B&amp;停留所!$J:$J,0))</f>
        <v>40.700699</v>
      </c>
      <c r="D3" s="45">
        <f t="array" ref="D3">INDEX(停留所!$E:$E,MATCH(B3&amp;E3,停留所!$B:$B&amp;停留所!$J:$J,0))</f>
        <v>141.15919199999999</v>
      </c>
      <c r="E3" s="45" t="s">
        <v>1514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1513</v>
      </c>
      <c r="I3" s="45">
        <f t="array" ref="I3">INDEX(停留所!$A:$A,MATCH($J3&amp;$K3&amp;$L3,停留所!$B:$B&amp;停留所!$F:$F&amp;停留所!$E:$E,0))</f>
        <v>3562</v>
      </c>
      <c r="J3" s="45" t="s">
        <v>327</v>
      </c>
      <c r="K3" s="45">
        <f t="array" ref="K3">INDEX(停留所!$F:$F,MATCH(J3&amp;M3,停留所!$B:$B&amp;停留所!$G:$G,0))</f>
        <v>40.831049</v>
      </c>
      <c r="L3" s="45">
        <f t="array" ref="L3">INDEX(停留所!$E:$E,MATCH(J3&amp;M3,停留所!$B:$B&amp;停留所!$G:$G,0))</f>
        <v>141.28295299999999</v>
      </c>
      <c r="M3" s="45" t="s">
        <v>1518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P3" s="45" t="s">
        <v>1516</v>
      </c>
    </row>
    <row r="4" spans="1:16" x14ac:dyDescent="0.55000000000000004">
      <c r="A4" s="45">
        <f t="array" ref="A4">INDEX(停留所!$A:$A,MATCH($B4&amp;$C4&amp;$D4,停留所!$B:$B&amp;停留所!$F:$F&amp;停留所!$E:$E,0))</f>
        <v>1811</v>
      </c>
      <c r="B4" s="45" t="s">
        <v>149</v>
      </c>
      <c r="C4" s="45">
        <f t="array" ref="C4">INDEX(停留所!$F:$F,MATCH(B4&amp;E4,停留所!$B:$B&amp;停留所!$J:$J,0))</f>
        <v>40.696340999999997</v>
      </c>
      <c r="D4" s="45">
        <f t="array" ref="D4">INDEX(停留所!$E:$E,MATCH(B4&amp;E4,停留所!$B:$B&amp;停留所!$J:$J,0))</f>
        <v>141.161956</v>
      </c>
      <c r="E4" s="45" t="s">
        <v>1514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1513</v>
      </c>
      <c r="I4" s="45">
        <f t="array" ref="I4">INDEX(停留所!$A:$A,MATCH($J4&amp;$K4&amp;$L4,停留所!$B:$B&amp;停留所!$F:$F&amp;停留所!$E:$E,0))</f>
        <v>3572</v>
      </c>
      <c r="J4" s="45" t="s">
        <v>328</v>
      </c>
      <c r="K4" s="45">
        <f t="array" ref="K4">INDEX(停留所!$F:$F,MATCH(J4&amp;M4,停留所!$B:$B&amp;停留所!$G:$G,0))</f>
        <v>40.830260000000003</v>
      </c>
      <c r="L4" s="45">
        <f t="array" ref="L4">INDEX(停留所!$E:$E,MATCH(J4&amp;M4,停留所!$B:$B&amp;停留所!$G:$G,0))</f>
        <v>141.27267499999999</v>
      </c>
      <c r="M4" s="45" t="s">
        <v>348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1516</v>
      </c>
    </row>
    <row r="5" spans="1:16" x14ac:dyDescent="0.55000000000000004">
      <c r="A5" s="45">
        <f t="array" ref="A5">INDEX(停留所!$A:$A,MATCH($B5&amp;$C5&amp;$D5,停留所!$B:$B&amp;停留所!$F:$F&amp;停留所!$E:$E,0))</f>
        <v>3381</v>
      </c>
      <c r="B5" s="45" t="s">
        <v>746</v>
      </c>
      <c r="C5" s="45">
        <f t="array" ref="C5">INDEX(停留所!$F:$F,MATCH(B5&amp;E5,停留所!$B:$B&amp;停留所!$J:$J,0))</f>
        <v>40.695663000000003</v>
      </c>
      <c r="D5" s="45">
        <f t="array" ref="D5">INDEX(停留所!$E:$E,MATCH(B5&amp;E5,停留所!$B:$B&amp;停留所!$J:$J,0))</f>
        <v>141.15787700000001</v>
      </c>
      <c r="E5" s="45" t="s">
        <v>1514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1513</v>
      </c>
      <c r="I5" s="45">
        <f t="array" ref="I5">INDEX(停留所!$A:$A,MATCH($J5&amp;$K5&amp;$L5,停留所!$B:$B&amp;停留所!$F:$F&amp;停留所!$E:$E,0))</f>
        <v>3582</v>
      </c>
      <c r="J5" s="45" t="s">
        <v>1412</v>
      </c>
      <c r="K5" s="45">
        <f t="array" ref="K5">INDEX(停留所!$F:$F,MATCH(J5&amp;M5,停留所!$B:$B&amp;停留所!$G:$G,0))</f>
        <v>40.826560000000001</v>
      </c>
      <c r="L5" s="45">
        <f t="array" ref="L5">INDEX(停留所!$E:$E,MATCH(J5&amp;M5,停留所!$B:$B&amp;停留所!$G:$G,0))</f>
        <v>141.27202600000001</v>
      </c>
      <c r="M5" s="45" t="s">
        <v>348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1516</v>
      </c>
    </row>
    <row r="6" spans="1:16" x14ac:dyDescent="0.55000000000000004">
      <c r="A6" s="45">
        <f t="array" ref="A6">INDEX(停留所!$A:$A,MATCH($B6&amp;$C6&amp;$D6,停留所!$B:$B&amp;停留所!$F:$F&amp;停留所!$E:$E,0))</f>
        <v>1851</v>
      </c>
      <c r="B6" s="45" t="s">
        <v>153</v>
      </c>
      <c r="C6" s="45">
        <f t="array" ref="C6">INDEX(停留所!$F:$F,MATCH(B6&amp;E6,停留所!$B:$B&amp;停留所!$J:$J,0))</f>
        <v>40.695878999999998</v>
      </c>
      <c r="D6" s="45">
        <f t="array" ref="D6">INDEX(停留所!$E:$E,MATCH(B6&amp;E6,停留所!$B:$B&amp;停留所!$J:$J,0))</f>
        <v>141.15484699999999</v>
      </c>
      <c r="E6" s="45" t="s">
        <v>1514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1513</v>
      </c>
      <c r="I6" s="45">
        <f t="array" ref="I6">INDEX(停留所!$A:$A,MATCH($J6&amp;$K6&amp;$L6,停留所!$B:$B&amp;停留所!$F:$F&amp;停留所!$E:$E,0))</f>
        <v>4262</v>
      </c>
      <c r="J6" s="45" t="s">
        <v>400</v>
      </c>
      <c r="K6" s="45">
        <f t="array" ref="K6">INDEX(停留所!$F:$F,MATCH(J6&amp;M6,停留所!$B:$B&amp;停留所!$G:$G,0))</f>
        <v>40.819692000000003</v>
      </c>
      <c r="L6" s="45">
        <f t="array" ref="L6">INDEX(停留所!$E:$E,MATCH(J6&amp;M6,停留所!$B:$B&amp;停留所!$G:$G,0))</f>
        <v>141.26911899999999</v>
      </c>
      <c r="M6" s="45" t="s">
        <v>1519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1841</v>
      </c>
      <c r="B7" s="45" t="s">
        <v>152</v>
      </c>
      <c r="C7" s="45">
        <f t="array" ref="C7">INDEX(停留所!$F:$F,MATCH(B7&amp;E7,停留所!$B:$B&amp;停留所!$J:$J,0))</f>
        <v>40.697313000000001</v>
      </c>
      <c r="D7" s="45">
        <f t="array" ref="D7">INDEX(停留所!$E:$E,MATCH(B7&amp;E7,停留所!$B:$B&amp;停留所!$J:$J,0))</f>
        <v>141.15348599999999</v>
      </c>
      <c r="E7" s="45" t="s">
        <v>1514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1513</v>
      </c>
      <c r="I7" s="45">
        <f t="array" ref="I7">INDEX(停留所!$A:$A,MATCH($J7&amp;$K7&amp;$L7,停留所!$B:$B&amp;停留所!$F:$F&amp;停留所!$E:$E,0))</f>
        <v>4252</v>
      </c>
      <c r="J7" s="45" t="s">
        <v>399</v>
      </c>
      <c r="K7" s="45">
        <f t="array" ref="K7">INDEX(停留所!$F:$F,MATCH(J7&amp;M7,停留所!$B:$B&amp;停留所!$G:$G,0))</f>
        <v>40.802689999999998</v>
      </c>
      <c r="L7" s="45">
        <f t="array" ref="L7">INDEX(停留所!$E:$E,MATCH(J7&amp;M7,停留所!$B:$B&amp;停留所!$G:$G,0))</f>
        <v>141.252062</v>
      </c>
      <c r="M7" s="45" t="s">
        <v>1519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1831</v>
      </c>
      <c r="B8" s="45" t="s">
        <v>151</v>
      </c>
      <c r="C8" s="45">
        <f t="array" ref="C8">INDEX(停留所!$F:$F,MATCH(B8&amp;E8,停留所!$B:$B&amp;停留所!$J:$J,0))</f>
        <v>40.698439999999998</v>
      </c>
      <c r="D8" s="45">
        <f t="array" ref="D8">INDEX(停留所!$E:$E,MATCH(B8&amp;E8,停留所!$B:$B&amp;停留所!$J:$J,0))</f>
        <v>141.15532400000001</v>
      </c>
      <c r="E8" s="45" t="s">
        <v>1514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1513</v>
      </c>
      <c r="I8" s="45">
        <f t="array" ref="I8">INDEX(停留所!$A:$A,MATCH($J8&amp;$K8&amp;$L8,停留所!$B:$B&amp;停留所!$F:$F&amp;停留所!$E:$E,0))</f>
        <v>4242</v>
      </c>
      <c r="J8" s="45" t="s">
        <v>398</v>
      </c>
      <c r="K8" s="45">
        <f t="array" ref="K8">INDEX(停留所!$F:$F,MATCH(J8&amp;M8,停留所!$B:$B&amp;停留所!$G:$G,0))</f>
        <v>40.788474999999998</v>
      </c>
      <c r="L8" s="45">
        <f t="array" ref="L8">INDEX(停留所!$E:$E,MATCH(J8&amp;M8,停留所!$B:$B&amp;停留所!$G:$G,0))</f>
        <v>141.250936</v>
      </c>
      <c r="M8" s="45" t="s">
        <v>1519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1821</v>
      </c>
      <c r="B9" s="45" t="s">
        <v>150</v>
      </c>
      <c r="C9" s="45">
        <f t="array" ref="C9">INDEX(停留所!$F:$F,MATCH(B9&amp;E9,停留所!$B:$B&amp;停留所!$J:$J,0))</f>
        <v>40.698</v>
      </c>
      <c r="D9" s="45">
        <f t="array" ref="D9">INDEX(停留所!$E:$E,MATCH(B9&amp;E9,停留所!$B:$B&amp;停留所!$J:$J,0))</f>
        <v>141.15800400000001</v>
      </c>
      <c r="E9" s="45" t="s">
        <v>1514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1513</v>
      </c>
      <c r="I9" s="45">
        <f t="array" ref="I9">INDEX(停留所!$A:$A,MATCH($J9&amp;$K9&amp;$L9,停留所!$B:$B&amp;停留所!$F:$F&amp;停留所!$E:$E,0))</f>
        <v>4232</v>
      </c>
      <c r="J9" s="45" t="s">
        <v>397</v>
      </c>
      <c r="K9" s="45">
        <f t="array" ref="K9">INDEX(停留所!$F:$F,MATCH(J9&amp;M9,停留所!$B:$B&amp;停留所!$G:$G,0))</f>
        <v>40.786687000000001</v>
      </c>
      <c r="L9" s="45">
        <f t="array" ref="L9">INDEX(停留所!$E:$E,MATCH(J9&amp;M9,停留所!$B:$B&amp;停留所!$G:$G,0))</f>
        <v>141.246644</v>
      </c>
      <c r="M9" s="45" t="s">
        <v>1519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1811</v>
      </c>
      <c r="B10" s="45" t="s">
        <v>149</v>
      </c>
      <c r="C10" s="45">
        <f t="array" ref="C10">INDEX(停留所!$F:$F,MATCH(B10&amp;E10,停留所!$B:$B&amp;停留所!$J:$J,0))</f>
        <v>40.696340999999997</v>
      </c>
      <c r="D10" s="45">
        <f t="array" ref="D10">INDEX(停留所!$E:$E,MATCH(B10&amp;E10,停留所!$B:$B&amp;停留所!$J:$J,0))</f>
        <v>141.161956</v>
      </c>
      <c r="E10" s="45" t="s">
        <v>1514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1513</v>
      </c>
      <c r="I10" s="45">
        <f t="array" ref="I10">INDEX(停留所!$A:$A,MATCH($J10&amp;$K10&amp;$L10,停留所!$B:$B&amp;停留所!$F:$F&amp;停留所!$E:$E,0))</f>
        <v>4222</v>
      </c>
      <c r="J10" s="45" t="s">
        <v>396</v>
      </c>
      <c r="K10" s="45">
        <f t="array" ref="K10">INDEX(停留所!$F:$F,MATCH(J10&amp;M10,停留所!$B:$B&amp;停留所!$G:$G,0))</f>
        <v>40.784621000000001</v>
      </c>
      <c r="L10" s="45">
        <f t="array" ref="L10">INDEX(停留所!$E:$E,MATCH(J10&amp;M10,停留所!$B:$B&amp;停留所!$G:$G,0))</f>
        <v>141.23143400000001</v>
      </c>
      <c r="M10" s="45" t="s">
        <v>1519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1801</v>
      </c>
      <c r="B11" s="45" t="s">
        <v>148</v>
      </c>
      <c r="C11" s="45">
        <f t="array" ref="C11">INDEX(停留所!$F:$F,MATCH(B11&amp;E11,停留所!$B:$B&amp;停留所!$J:$J,0))</f>
        <v>40.700699</v>
      </c>
      <c r="D11" s="45">
        <f t="array" ref="D11">INDEX(停留所!$E:$E,MATCH(B11&amp;E11,停留所!$B:$B&amp;停留所!$J:$J,0))</f>
        <v>141.15919199999999</v>
      </c>
      <c r="E11" s="45" t="s">
        <v>1514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1513</v>
      </c>
      <c r="I11" s="45">
        <f t="array" ref="I11">INDEX(停留所!$A:$A,MATCH($J11&amp;$K11&amp;$L11,停留所!$B:$B&amp;停留所!$F:$F&amp;停留所!$E:$E,0))</f>
        <v>4162</v>
      </c>
      <c r="J11" s="45" t="s">
        <v>388</v>
      </c>
      <c r="K11" s="45">
        <f t="array" ref="K11">INDEX(停留所!$F:$F,MATCH(J11&amp;M11,停留所!$B:$B&amp;停留所!$G:$G,0))</f>
        <v>40.782046000000001</v>
      </c>
      <c r="L11" s="45">
        <f t="array" ref="L11">INDEX(停留所!$E:$E,MATCH(J11&amp;M11,停留所!$B:$B&amp;停留所!$G:$G,0))</f>
        <v>141.22699700000001</v>
      </c>
      <c r="M11" s="45" t="s">
        <v>1520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  <c r="P11" s="45" t="s">
        <v>1516</v>
      </c>
    </row>
    <row r="12" spans="1:16" x14ac:dyDescent="0.55000000000000004">
      <c r="A12" s="45">
        <f t="array" ref="A12">INDEX(停留所!$A:$A,MATCH($B12&amp;$C12&amp;$D12,停留所!$B:$B&amp;停留所!$F:$F&amp;停留所!$E:$E,0))</f>
        <v>1794</v>
      </c>
      <c r="B12" s="45" t="s">
        <v>147</v>
      </c>
      <c r="C12" s="45">
        <f t="array" ref="C12">INDEX(停留所!$F:$F,MATCH(B12&amp;E12,停留所!$B:$B&amp;停留所!$G:$G,0))</f>
        <v>40.706808000000002</v>
      </c>
      <c r="D12" s="45">
        <f t="array" ref="D12">INDEX(停留所!$E:$E,MATCH(B12&amp;E12,停留所!$B:$B&amp;停留所!$G:$G,0))</f>
        <v>141.15758700000001</v>
      </c>
      <c r="E12" s="45" t="s">
        <v>1515</v>
      </c>
      <c r="F12" s="45" t="str">
        <f t="array" ref="F12">INDEX(停留所!$D:$D,MATCH($B12&amp;$C12&amp;$D12,停留所!$B:$B&amp;停留所!$F:$F&amp;停留所!$E:$E,0))</f>
        <v>4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4152</v>
      </c>
      <c r="J12" s="45" t="s">
        <v>1410</v>
      </c>
      <c r="K12" s="45">
        <f t="array" ref="K12">INDEX(停留所!$F:$F,MATCH(J12&amp;M12,停留所!$B:$B&amp;停留所!$G:$G,0))</f>
        <v>40.780897000000003</v>
      </c>
      <c r="L12" s="45">
        <f t="array" ref="L12">INDEX(停留所!$E:$E,MATCH(J12&amp;M12,停留所!$B:$B&amp;停留所!$G:$G,0))</f>
        <v>141.22486699999999</v>
      </c>
      <c r="M12" s="45" t="s">
        <v>1520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1516</v>
      </c>
    </row>
    <row r="13" spans="1:16" x14ac:dyDescent="0.55000000000000004">
      <c r="A13" s="45">
        <f t="array" ref="A13">INDEX(停留所!$A:$A,MATCH($B13&amp;$C13&amp;$D13,停留所!$B:$B&amp;停留所!$F:$F&amp;停留所!$E:$E,0))</f>
        <v>3192</v>
      </c>
      <c r="B13" s="45" t="s">
        <v>263</v>
      </c>
      <c r="C13" s="45">
        <f t="array" ref="C13">INDEX(停留所!$F:$F,MATCH(B13&amp;E13,停留所!$B:$B&amp;停留所!$G:$G,0))</f>
        <v>40.712595999999998</v>
      </c>
      <c r="D13" s="45">
        <f t="array" ref="D13">INDEX(停留所!$E:$E,MATCH(B13&amp;E13,停留所!$B:$B&amp;停留所!$G:$G,0))</f>
        <v>141.167136</v>
      </c>
      <c r="E13" s="45" t="s">
        <v>1515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4142</v>
      </c>
      <c r="J13" s="45" t="s">
        <v>1409</v>
      </c>
      <c r="K13" s="45">
        <f t="array" ref="K13">INDEX(停留所!$F:$F,MATCH(J13&amp;M13,停留所!$B:$B&amp;停留所!$G:$G,0))</f>
        <v>40.778830999999997</v>
      </c>
      <c r="L13" s="45">
        <f t="array" ref="L13">INDEX(停留所!$E:$E,MATCH(J13&amp;M13,停留所!$B:$B&amp;停留所!$G:$G,0))</f>
        <v>141.217803</v>
      </c>
      <c r="M13" s="45" t="s">
        <v>1520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  <c r="P13" s="45" t="s">
        <v>1516</v>
      </c>
    </row>
    <row r="14" spans="1:16" x14ac:dyDescent="0.55000000000000004">
      <c r="A14" s="45">
        <f t="array" ref="A14">INDEX(停留所!$A:$A,MATCH($B14&amp;$C14&amp;$D14,停留所!$B:$B&amp;停留所!$F:$F&amp;停留所!$E:$E,0))</f>
        <v>3182</v>
      </c>
      <c r="B14" s="45" t="s">
        <v>1511</v>
      </c>
      <c r="C14" s="45">
        <f t="array" ref="C14">INDEX(停留所!$F:$F,MATCH(B14&amp;E14,停留所!$B:$B&amp;停留所!$G:$G,0))</f>
        <v>40.714064999999998</v>
      </c>
      <c r="D14" s="45">
        <f t="array" ref="D14">INDEX(停留所!$E:$E,MATCH(B14&amp;E14,停留所!$B:$B&amp;停留所!$G:$G,0))</f>
        <v>141.170322</v>
      </c>
      <c r="E14" s="45" t="s">
        <v>1515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4132</v>
      </c>
      <c r="J14" s="45" t="s">
        <v>387</v>
      </c>
      <c r="K14" s="45">
        <f t="array" ref="K14">INDEX(停留所!$F:$F,MATCH(J14&amp;M14,停留所!$B:$B&amp;停留所!$G:$G,0))</f>
        <v>40.77713</v>
      </c>
      <c r="L14" s="45">
        <f t="array" ref="L14">INDEX(停留所!$E:$E,MATCH(J14&amp;M14,停留所!$B:$B&amp;停留所!$G:$G,0))</f>
        <v>141.21508299999999</v>
      </c>
      <c r="M14" s="45" t="s">
        <v>1520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  <c r="P14" s="45" t="s">
        <v>1516</v>
      </c>
    </row>
    <row r="15" spans="1:16" x14ac:dyDescent="0.55000000000000004">
      <c r="A15" s="45">
        <f t="array" ref="A15">INDEX(停留所!$A:$A,MATCH($B15&amp;$C15&amp;$D15,停留所!$B:$B&amp;停留所!$F:$F&amp;停留所!$E:$E,0))</f>
        <v>3172</v>
      </c>
      <c r="B15" s="45" t="s">
        <v>1863</v>
      </c>
      <c r="C15" s="45">
        <f t="array" ref="C15">INDEX(停留所!$F:$F,MATCH(B15&amp;E15,停留所!$B:$B&amp;停留所!$G:$G,0))</f>
        <v>40.715921999999999</v>
      </c>
      <c r="D15" s="45">
        <f t="array" ref="D15">INDEX(停留所!$E:$E,MATCH(B15&amp;E15,停留所!$B:$B&amp;停留所!$G:$G,0))</f>
        <v>141.17468299999999</v>
      </c>
      <c r="E15" s="45" t="s">
        <v>1515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4122</v>
      </c>
      <c r="J15" s="45" t="s">
        <v>386</v>
      </c>
      <c r="K15" s="45">
        <f t="array" ref="K15">INDEX(停留所!$F:$F,MATCH(J15&amp;M15,停留所!$B:$B&amp;停留所!$G:$G,0))</f>
        <v>40.779843</v>
      </c>
      <c r="L15" s="45">
        <f t="array" ref="L15">INDEX(停留所!$E:$E,MATCH(J15&amp;M15,停留所!$B:$B&amp;停留所!$G:$G,0))</f>
        <v>141.21619899999999</v>
      </c>
      <c r="M15" s="45" t="s">
        <v>1520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1516</v>
      </c>
    </row>
    <row r="16" spans="1:16" x14ac:dyDescent="0.55000000000000004">
      <c r="A16" s="45">
        <f t="array" ref="A16">INDEX(停留所!$A:$A,MATCH($B16&amp;$C16&amp;$D16,停留所!$B:$B&amp;停留所!$F:$F&amp;停留所!$E:$E,0))</f>
        <v>3162</v>
      </c>
      <c r="B16" s="45" t="s">
        <v>262</v>
      </c>
      <c r="C16" s="45">
        <f t="array" ref="C16">INDEX(停留所!$F:$F,MATCH(B16&amp;E16,停留所!$B:$B&amp;停留所!$G:$G,0))</f>
        <v>40.717889</v>
      </c>
      <c r="D16" s="45">
        <f t="array" ref="D16">INDEX(停留所!$E:$E,MATCH(B16&amp;E16,停留所!$B:$B&amp;停留所!$G:$G,0))</f>
        <v>141.18440899999999</v>
      </c>
      <c r="E16" s="45" t="s">
        <v>1515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2961</v>
      </c>
      <c r="J16" s="45" t="s">
        <v>246</v>
      </c>
      <c r="K16" s="45">
        <f t="array" ref="K16">INDEX(停留所!$F:$F,MATCH(J16&amp;M16,停留所!$B:$B&amp;停留所!$G:$G,0))</f>
        <v>40.780211000000001</v>
      </c>
      <c r="L16" s="45">
        <f t="array" ref="L16">INDEX(停留所!$E:$E,MATCH(J16&amp;M16,停留所!$B:$B&amp;停留所!$G:$G,0))</f>
        <v>141.212749</v>
      </c>
      <c r="M16" s="45" t="s">
        <v>247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P16" s="45" t="s">
        <v>1516</v>
      </c>
    </row>
    <row r="17" spans="1:16" x14ac:dyDescent="0.55000000000000004">
      <c r="A17" s="45">
        <f t="array" ref="A17">INDEX(停留所!$A:$A,MATCH($B17&amp;$C17&amp;$D17,停留所!$B:$B&amp;停留所!$F:$F&amp;停留所!$E:$E,0))</f>
        <v>3152</v>
      </c>
      <c r="B17" s="45" t="s">
        <v>261</v>
      </c>
      <c r="C17" s="45">
        <f t="array" ref="C17">INDEX(停留所!$F:$F,MATCH(B17&amp;E17,停留所!$B:$B&amp;停留所!$G:$G,0))</f>
        <v>40.722703000000003</v>
      </c>
      <c r="D17" s="45">
        <f t="array" ref="D17">INDEX(停留所!$E:$E,MATCH(B17&amp;E17,停留所!$B:$B&amp;停留所!$G:$G,0))</f>
        <v>141.19905399999999</v>
      </c>
      <c r="E17" s="45" t="s">
        <v>1515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2971</v>
      </c>
      <c r="J17" s="45" t="s">
        <v>248</v>
      </c>
      <c r="K17" s="45">
        <f t="array" ref="K17">INDEX(停留所!$F:$F,MATCH(J17&amp;M17,停留所!$B:$B&amp;停留所!$G:$G,0))</f>
        <v>40.777793000000003</v>
      </c>
      <c r="L17" s="45">
        <f t="array" ref="L17">INDEX(停留所!$E:$E,MATCH(J17&amp;M17,停留所!$B:$B&amp;停留所!$G:$G,0))</f>
        <v>141.210443</v>
      </c>
      <c r="M17" s="45" t="s">
        <v>247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1516</v>
      </c>
    </row>
    <row r="18" spans="1:16" x14ac:dyDescent="0.55000000000000004">
      <c r="A18" s="45">
        <f t="array" ref="A18">INDEX(停留所!$A:$A,MATCH($B18&amp;$C18&amp;$D18,停留所!$B:$B&amp;停留所!$F:$F&amp;停留所!$E:$E,0))</f>
        <v>3142</v>
      </c>
      <c r="B18" s="45" t="s">
        <v>260</v>
      </c>
      <c r="C18" s="45">
        <f t="array" ref="C18">INDEX(停留所!$F:$F,MATCH(B18&amp;E18,停留所!$B:$B&amp;停留所!$G:$G,0))</f>
        <v>40.726235000000003</v>
      </c>
      <c r="D18" s="45">
        <f t="array" ref="D18">INDEX(停留所!$E:$E,MATCH(B18&amp;E18,停留所!$B:$B&amp;停留所!$G:$G,0))</f>
        <v>141.20541600000001</v>
      </c>
      <c r="E18" s="45" t="s">
        <v>1515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4212</v>
      </c>
      <c r="J18" s="45" t="s">
        <v>748</v>
      </c>
      <c r="K18" s="45">
        <f t="array" ref="K18">INDEX(停留所!$F:$F,MATCH(J18&amp;M18,停留所!$B:$B&amp;停留所!$G:$G,0))</f>
        <v>40.745502000000002</v>
      </c>
      <c r="L18" s="45">
        <f t="array" ref="L18">INDEX(停留所!$E:$E,MATCH(J18&amp;M18,停留所!$B:$B&amp;停留所!$G:$G,0))</f>
        <v>141.21821</v>
      </c>
      <c r="M18" s="45" t="s">
        <v>1519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 x14ac:dyDescent="0.55000000000000004">
      <c r="A19" s="45">
        <f t="array" ref="A19">INDEX(停留所!$A:$A,MATCH($B19&amp;$C19&amp;$D19,停留所!$B:$B&amp;停留所!$F:$F&amp;停留所!$E:$E,0))</f>
        <v>3132</v>
      </c>
      <c r="B19" s="45" t="s">
        <v>1512</v>
      </c>
      <c r="C19" s="45">
        <f t="array" ref="C19">INDEX(停留所!$F:$F,MATCH(B19&amp;E19,停留所!$B:$B&amp;停留所!$G:$G,0))</f>
        <v>40.738678999999998</v>
      </c>
      <c r="D19" s="45">
        <f t="array" ref="D19">INDEX(停留所!$E:$E,MATCH(B19&amp;E19,停留所!$B:$B&amp;停留所!$G:$G,0))</f>
        <v>141.21247</v>
      </c>
      <c r="E19" s="45" t="s">
        <v>1515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3111</v>
      </c>
      <c r="J19" s="45" t="s">
        <v>395</v>
      </c>
      <c r="K19" s="45">
        <f t="array" ref="K19">INDEX(停留所!$F:$F,MATCH(J19&amp;M19,停留所!$B:$B&amp;停留所!$G:$G,0))</f>
        <v>40.737996000000003</v>
      </c>
      <c r="L19" s="45">
        <f t="array" ref="L19">INDEX(停留所!$E:$E,MATCH(J19&amp;M19,停留所!$B:$B&amp;停留所!$G:$G,0))</f>
        <v>141.22130000000001</v>
      </c>
      <c r="M19" s="45" t="s">
        <v>1521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  <c r="P19" s="45" t="s">
        <v>1517</v>
      </c>
    </row>
    <row r="20" spans="1:16" x14ac:dyDescent="0.55000000000000004">
      <c r="A20" s="45">
        <f t="array" ref="A20">INDEX(停留所!$A:$A,MATCH($B20&amp;$C20&amp;$D20,停留所!$B:$B&amp;停留所!$F:$F&amp;停留所!$E:$E,0))</f>
        <v>3122</v>
      </c>
      <c r="B20" s="45" t="s">
        <v>259</v>
      </c>
      <c r="C20" s="45">
        <f t="array" ref="C20">INDEX(停留所!$F:$F,MATCH(B20&amp;E20,停留所!$B:$B&amp;停留所!$G:$G,0))</f>
        <v>40.738252000000003</v>
      </c>
      <c r="D20" s="45">
        <f t="array" ref="D20">INDEX(停留所!$E:$E,MATCH(B20&amp;E20,停留所!$B:$B&amp;停留所!$G:$G,0))</f>
        <v>141.21806000000001</v>
      </c>
      <c r="E20" s="45" t="s">
        <v>1515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3121</v>
      </c>
      <c r="J20" s="45" t="s">
        <v>259</v>
      </c>
      <c r="K20" s="45">
        <f t="array" ref="K20">INDEX(停留所!$F:$F,MATCH(J20&amp;M20,停留所!$B:$B&amp;停留所!$G:$G,0))</f>
        <v>40.738187000000003</v>
      </c>
      <c r="L20" s="45">
        <f t="array" ref="L20">INDEX(停留所!$E:$E,MATCH(J20&amp;M20,停留所!$B:$B&amp;停留所!$G:$G,0))</f>
        <v>141.21804399999999</v>
      </c>
      <c r="M20" s="45" t="s">
        <v>1521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1517</v>
      </c>
    </row>
    <row r="21" spans="1:16" x14ac:dyDescent="0.55000000000000004">
      <c r="A21" s="45">
        <f t="array" ref="A21">INDEX(停留所!$A:$A,MATCH($B21&amp;$C21&amp;$D21,停留所!$B:$B&amp;停留所!$F:$F&amp;停留所!$E:$E,0))</f>
        <v>3112</v>
      </c>
      <c r="B21" s="45" t="s">
        <v>395</v>
      </c>
      <c r="C21" s="45">
        <f t="array" ref="C21">INDEX(停留所!$F:$F,MATCH(B21&amp;E21,停留所!$B:$B&amp;停留所!$G:$G,0))</f>
        <v>40.738053000000001</v>
      </c>
      <c r="D21" s="45">
        <f t="array" ref="D21">INDEX(停留所!$E:$E,MATCH(B21&amp;E21,停留所!$B:$B&amp;停留所!$G:$G,0))</f>
        <v>141.221273</v>
      </c>
      <c r="E21" s="45" t="s">
        <v>1515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3131</v>
      </c>
      <c r="J21" s="45" t="s">
        <v>1512</v>
      </c>
      <c r="K21" s="45">
        <f t="array" ref="K21">INDEX(停留所!$F:$F,MATCH(J21&amp;M21,停留所!$B:$B&amp;停留所!$G:$G,0))</f>
        <v>40.738573000000002</v>
      </c>
      <c r="L21" s="45">
        <f t="array" ref="L21">INDEX(停留所!$E:$E,MATCH(J21&amp;M21,停留所!$B:$B&amp;停留所!$G:$G,0))</f>
        <v>141.21157400000001</v>
      </c>
      <c r="M21" s="45" t="s">
        <v>1521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1517</v>
      </c>
    </row>
    <row r="22" spans="1:16" x14ac:dyDescent="0.55000000000000004">
      <c r="A22" s="45">
        <f t="array" ref="A22">INDEX(停留所!$A:$A,MATCH($B22&amp;$C22&amp;$D22,停留所!$B:$B&amp;停留所!$F:$F&amp;停留所!$E:$E,0))</f>
        <v>4211</v>
      </c>
      <c r="B22" s="45" t="s">
        <v>748</v>
      </c>
      <c r="C22" s="45">
        <f t="array" ref="C22">INDEX(停留所!$F:$F,MATCH(B22&amp;E22,停留所!$B:$B&amp;停留所!$G:$G,0))</f>
        <v>40.745444999999997</v>
      </c>
      <c r="D22" s="45">
        <f t="array" ref="D22">INDEX(停留所!$E:$E,MATCH(B22&amp;E22,停留所!$B:$B&amp;停留所!$G:$G,0))</f>
        <v>141.21812399999999</v>
      </c>
      <c r="E22" s="45" t="s">
        <v>1515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3141</v>
      </c>
      <c r="J22" s="45" t="s">
        <v>260</v>
      </c>
      <c r="K22" s="45">
        <f t="array" ref="K22">INDEX(停留所!$F:$F,MATCH(J22&amp;M22,停留所!$B:$B&amp;停留所!$G:$G,0))</f>
        <v>40.726170000000003</v>
      </c>
      <c r="L22" s="45">
        <f t="array" ref="L22">INDEX(停留所!$E:$E,MATCH(J22&amp;M22,停留所!$B:$B&amp;停留所!$G:$G,0))</f>
        <v>141.205443</v>
      </c>
      <c r="M22" s="45" t="s">
        <v>1521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1517</v>
      </c>
    </row>
    <row r="23" spans="1:16" x14ac:dyDescent="0.55000000000000004">
      <c r="A23" s="45">
        <f t="array" ref="A23">INDEX(停留所!$A:$A,MATCH($B23&amp;$C23&amp;$D23,停留所!$B:$B&amp;停留所!$F:$F&amp;停留所!$E:$E,0))</f>
        <v>2972</v>
      </c>
      <c r="B23" s="45" t="s">
        <v>248</v>
      </c>
      <c r="C23" s="45">
        <f t="array" ref="C23">INDEX(停留所!$F:$F,MATCH(B23&amp;E23,停留所!$B:$B&amp;停留所!$G:$G,0))</f>
        <v>40.777797999999997</v>
      </c>
      <c r="D23" s="45">
        <f t="array" ref="D23">INDEX(停留所!$E:$E,MATCH(B23&amp;E23,停留所!$B:$B&amp;停留所!$G:$G,0))</f>
        <v>141.21028699999999</v>
      </c>
      <c r="E23" s="45" t="s">
        <v>393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1513</v>
      </c>
      <c r="I23" s="45">
        <f t="array" ref="I23">INDEX(停留所!$A:$A,MATCH($J23&amp;$K23&amp;$L23,停留所!$B:$B&amp;停留所!$F:$F&amp;停留所!$E:$E,0))</f>
        <v>3151</v>
      </c>
      <c r="J23" s="45" t="s">
        <v>261</v>
      </c>
      <c r="K23" s="45">
        <f t="array" ref="K23">INDEX(停留所!$F:$F,MATCH(J23&amp;M23,停留所!$B:$B&amp;停留所!$G:$G,0))</f>
        <v>40.722673999999998</v>
      </c>
      <c r="L23" s="45">
        <f t="array" ref="L23">INDEX(停留所!$E:$E,MATCH(J23&amp;M23,停留所!$B:$B&amp;停留所!$G:$G,0))</f>
        <v>141.19914</v>
      </c>
      <c r="M23" s="45" t="s">
        <v>1521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1517</v>
      </c>
    </row>
    <row r="24" spans="1:16" x14ac:dyDescent="0.55000000000000004">
      <c r="A24" s="45">
        <f t="array" ref="A24">INDEX(停留所!$A:$A,MATCH($B24&amp;$C24&amp;$D24,停留所!$B:$B&amp;停留所!$F:$F&amp;停留所!$E:$E,0))</f>
        <v>2962</v>
      </c>
      <c r="B24" s="45" t="s">
        <v>246</v>
      </c>
      <c r="C24" s="45">
        <f t="array" ref="C24">INDEX(停留所!$F:$F,MATCH(B24&amp;E24,停留所!$B:$B&amp;停留所!$G:$G,0))</f>
        <v>40.780133999999997</v>
      </c>
      <c r="D24" s="45">
        <f t="array" ref="D24">INDEX(停留所!$E:$E,MATCH(B24&amp;E24,停留所!$B:$B&amp;停留所!$G:$G,0))</f>
        <v>141.21279799999999</v>
      </c>
      <c r="E24" s="45" t="s">
        <v>393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1513</v>
      </c>
      <c r="I24" s="45">
        <f t="array" ref="I24">INDEX(停留所!$A:$A,MATCH($J24&amp;$K24&amp;$L24,停留所!$B:$B&amp;停留所!$F:$F&amp;停留所!$E:$E,0))</f>
        <v>3161</v>
      </c>
      <c r="J24" s="45" t="s">
        <v>262</v>
      </c>
      <c r="K24" s="45">
        <f t="array" ref="K24">INDEX(停留所!$F:$F,MATCH(J24&amp;M24,停留所!$B:$B&amp;停留所!$G:$G,0))</f>
        <v>40.717782999999997</v>
      </c>
      <c r="L24" s="45">
        <f t="array" ref="L24">INDEX(停留所!$E:$E,MATCH(J24&amp;M24,停留所!$B:$B&amp;停留所!$G:$G,0))</f>
        <v>141.18431200000001</v>
      </c>
      <c r="M24" s="45" t="s">
        <v>1521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1517</v>
      </c>
    </row>
    <row r="25" spans="1:16" x14ac:dyDescent="0.55000000000000004">
      <c r="A25" s="45">
        <f t="array" ref="A25">INDEX(停留所!$A:$A,MATCH($B25&amp;$C25&amp;$D25,停留所!$B:$B&amp;停留所!$F:$F&amp;停留所!$E:$E,0))</f>
        <v>4121</v>
      </c>
      <c r="B25" s="45" t="s">
        <v>386</v>
      </c>
      <c r="C25" s="45">
        <f t="array" ref="C25">INDEX(停留所!$F:$F,MATCH(B25&amp;E25,停留所!$B:$B&amp;停留所!$G:$G,0))</f>
        <v>40.779888</v>
      </c>
      <c r="D25" s="45">
        <f t="array" ref="D25">INDEX(停留所!$E:$E,MATCH(B25&amp;E25,停留所!$B:$B&amp;停留所!$G:$G,0))</f>
        <v>141.21627899999999</v>
      </c>
      <c r="E25" s="45" t="s">
        <v>393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93" t="s">
        <v>1513</v>
      </c>
      <c r="I25" s="45">
        <f t="array" ref="I25">INDEX(停留所!$A:$A,MATCH($J25&amp;$K25&amp;$L25,停留所!$B:$B&amp;停留所!$F:$F&amp;停留所!$E:$E,0))</f>
        <v>3171</v>
      </c>
      <c r="J25" s="45" t="s">
        <v>1863</v>
      </c>
      <c r="K25" s="45">
        <f t="array" ref="K25">INDEX(停留所!$F:$F,MATCH(J25&amp;M25,停留所!$B:$B&amp;停留所!$G:$G,0))</f>
        <v>40.715868999999998</v>
      </c>
      <c r="L25" s="45">
        <f t="array" ref="L25">INDEX(停留所!$E:$E,MATCH(J25&amp;M25,停留所!$B:$B&amp;停留所!$G:$G,0))</f>
        <v>141.174758</v>
      </c>
      <c r="M25" s="45" t="s">
        <v>1521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1517</v>
      </c>
    </row>
    <row r="26" spans="1:16" x14ac:dyDescent="0.55000000000000004">
      <c r="A26" s="45">
        <f t="array" ref="A26">INDEX(停留所!$A:$A,MATCH($B26&amp;$C26&amp;$D26,停留所!$B:$B&amp;停留所!$F:$F&amp;停留所!$E:$E,0))</f>
        <v>4131</v>
      </c>
      <c r="B26" s="45" t="s">
        <v>387</v>
      </c>
      <c r="C26" s="45">
        <f t="array" ref="C26">INDEX(停留所!$F:$F,MATCH(B26&amp;E26,停留所!$B:$B&amp;停留所!$G:$G,0))</f>
        <v>40.777126000000003</v>
      </c>
      <c r="D26" s="45">
        <f t="array" ref="D26">INDEX(停留所!$E:$E,MATCH(B26&amp;E26,停留所!$B:$B&amp;停留所!$G:$G,0))</f>
        <v>141.21521200000001</v>
      </c>
      <c r="E26" s="45" t="s">
        <v>393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1513</v>
      </c>
      <c r="I26" s="45">
        <f t="array" ref="I26">INDEX(停留所!$A:$A,MATCH($J26&amp;$K26&amp;$L26,停留所!$B:$B&amp;停留所!$F:$F&amp;停留所!$E:$E,0))</f>
        <v>3181</v>
      </c>
      <c r="J26" s="45" t="s">
        <v>1511</v>
      </c>
      <c r="K26" s="45">
        <f t="array" ref="K26">INDEX(停留所!$F:$F,MATCH(J26&amp;M26,停留所!$B:$B&amp;停留所!$G:$G,0))</f>
        <v>40.713982000000001</v>
      </c>
      <c r="L26" s="45">
        <f t="array" ref="L26">INDEX(停留所!$E:$E,MATCH(J26&amp;M26,停留所!$B:$B&amp;停留所!$G:$G,0))</f>
        <v>141.17034899999999</v>
      </c>
      <c r="M26" s="45" t="s">
        <v>1521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1517</v>
      </c>
    </row>
    <row r="27" spans="1:16" x14ac:dyDescent="0.55000000000000004">
      <c r="A27" s="45">
        <f t="array" ref="A27">INDEX(停留所!$A:$A,MATCH($B27&amp;$C27&amp;$D27,停留所!$B:$B&amp;停留所!$F:$F&amp;停留所!$E:$E,0))</f>
        <v>4141</v>
      </c>
      <c r="B27" s="45" t="s">
        <v>1409</v>
      </c>
      <c r="C27" s="45">
        <f t="array" ref="C27">INDEX(停留所!$F:$F,MATCH(B27&amp;E27,停留所!$B:$B&amp;停留所!$G:$G,0))</f>
        <v>40.778872</v>
      </c>
      <c r="D27" s="45">
        <f t="array" ref="D27">INDEX(停留所!$E:$E,MATCH(B27&amp;E27,停留所!$B:$B&amp;停留所!$G:$G,0))</f>
        <v>141.217668</v>
      </c>
      <c r="E27" s="45" t="s">
        <v>393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93" t="s">
        <v>1513</v>
      </c>
      <c r="I27" s="45">
        <f t="array" ref="I27">INDEX(停留所!$A:$A,MATCH($J27&amp;$K27&amp;$L27,停留所!$B:$B&amp;停留所!$F:$F&amp;停留所!$E:$E,0))</f>
        <v>3191</v>
      </c>
      <c r="J27" s="45" t="s">
        <v>263</v>
      </c>
      <c r="K27" s="45">
        <f t="array" ref="K27">INDEX(停留所!$F:$F,MATCH(J27&amp;M27,停留所!$B:$B&amp;停留所!$G:$G,0))</f>
        <v>40.712558999999999</v>
      </c>
      <c r="L27" s="45">
        <f t="array" ref="L27">INDEX(停留所!$E:$E,MATCH(J27&amp;M27,停留所!$B:$B&amp;停留所!$G:$G,0))</f>
        <v>141.167248</v>
      </c>
      <c r="M27" s="45" t="s">
        <v>1521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1517</v>
      </c>
    </row>
    <row r="28" spans="1:16" x14ac:dyDescent="0.55000000000000004">
      <c r="A28" s="45">
        <f t="array" ref="A28">INDEX(停留所!$A:$A,MATCH($B28&amp;$C28&amp;$D28,停留所!$B:$B&amp;停留所!$F:$F&amp;停留所!$E:$E,0))</f>
        <v>4151</v>
      </c>
      <c r="B28" s="45" t="s">
        <v>1410</v>
      </c>
      <c r="C28" s="45">
        <f t="array" ref="C28">INDEX(停留所!$F:$F,MATCH(B28&amp;E28,停留所!$B:$B&amp;停留所!$G:$G,0))</f>
        <v>40.781087999999997</v>
      </c>
      <c r="D28" s="45">
        <f t="array" ref="D28">INDEX(停留所!$E:$E,MATCH(B28&amp;E28,停留所!$B:$B&amp;停留所!$G:$G,0))</f>
        <v>141.22492700000001</v>
      </c>
      <c r="E28" s="45" t="s">
        <v>393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93" t="s">
        <v>1513</v>
      </c>
      <c r="I28" s="45">
        <f t="array" ref="I28">INDEX(停留所!$A:$A,MATCH($J28&amp;$K28&amp;$L28,停留所!$B:$B&amp;停留所!$F:$F&amp;停留所!$E:$E,0))</f>
        <v>1791</v>
      </c>
      <c r="J28" s="45" t="s">
        <v>147</v>
      </c>
      <c r="K28" s="45">
        <f t="array" ref="K28">INDEX(停留所!$F:$F,MATCH(J28&amp;M28,停留所!$B:$B&amp;停留所!$J:$J,0))</f>
        <v>40.706046999999998</v>
      </c>
      <c r="L28" s="45">
        <f t="array" ref="L28">INDEX(停留所!$E:$E,MATCH(J28&amp;M28,停留所!$B:$B&amp;停留所!$J:$J,0))</f>
        <v>141.157059</v>
      </c>
      <c r="M28" s="45" t="s">
        <v>1514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1517</v>
      </c>
    </row>
    <row r="29" spans="1:16" x14ac:dyDescent="0.55000000000000004">
      <c r="A29" s="45">
        <f t="array" ref="A29">INDEX(停留所!$A:$A,MATCH($B29&amp;$C29&amp;$D29,停留所!$B:$B&amp;停留所!$F:$F&amp;停留所!$E:$E,0))</f>
        <v>4161</v>
      </c>
      <c r="B29" s="45" t="s">
        <v>388</v>
      </c>
      <c r="C29" s="45">
        <f t="array" ref="C29">INDEX(停留所!$F:$F,MATCH(B29&amp;E29,停留所!$B:$B&amp;停留所!$G:$G,0))</f>
        <v>40.782001999999999</v>
      </c>
      <c r="D29" s="45">
        <f t="array" ref="D29">INDEX(停留所!$E:$E,MATCH(B29&amp;E29,停留所!$B:$B&amp;停留所!$G:$G,0))</f>
        <v>141.22674499999999</v>
      </c>
      <c r="E29" s="45" t="s">
        <v>393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93" t="s">
        <v>1513</v>
      </c>
      <c r="I29" s="45">
        <f t="array" ref="I29">INDEX(停留所!$A:$A,MATCH($J29&amp;$K29&amp;$L29,停留所!$B:$B&amp;停留所!$F:$F&amp;停留所!$E:$E,0))</f>
        <v>1801</v>
      </c>
      <c r="J29" s="45" t="s">
        <v>148</v>
      </c>
      <c r="K29" s="45">
        <f t="array" ref="K29">INDEX(停留所!$F:$F,MATCH(J29&amp;M29,停留所!$B:$B&amp;停留所!$J:$J,0))</f>
        <v>40.700699</v>
      </c>
      <c r="L29" s="45">
        <f t="array" ref="L29">INDEX(停留所!$E:$E,MATCH(J29&amp;M29,停留所!$B:$B&amp;停留所!$J:$J,0))</f>
        <v>141.15919199999999</v>
      </c>
      <c r="M29" s="45" t="s">
        <v>1514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1517</v>
      </c>
    </row>
    <row r="30" spans="1:16" x14ac:dyDescent="0.55000000000000004">
      <c r="A30" s="45">
        <f t="array" ref="A30">INDEX(停留所!$A:$A,MATCH($B30&amp;$C30&amp;$D30,停留所!$B:$B&amp;停留所!$F:$F&amp;停留所!$E:$E,0))</f>
        <v>4221</v>
      </c>
      <c r="B30" s="45" t="s">
        <v>396</v>
      </c>
      <c r="C30" s="45">
        <f t="array" ref="C30">INDEX(停留所!$F:$F,MATCH(B30&amp;E30,停留所!$B:$B&amp;停留所!$G:$G,0))</f>
        <v>40.784669999999998</v>
      </c>
      <c r="D30" s="45">
        <f t="array" ref="D30">INDEX(停留所!$E:$E,MATCH(B30&amp;E30,停留所!$B:$B&amp;停留所!$G:$G,0))</f>
        <v>141.23136400000001</v>
      </c>
      <c r="E30" s="45" t="s">
        <v>1515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1811</v>
      </c>
      <c r="J30" s="45" t="s">
        <v>149</v>
      </c>
      <c r="K30" s="45">
        <f t="array" ref="K30">INDEX(停留所!$F:$F,MATCH(J30&amp;M30,停留所!$B:$B&amp;停留所!$J:$J,0))</f>
        <v>40.696340999999997</v>
      </c>
      <c r="L30" s="45">
        <f t="array" ref="L30">INDEX(停留所!$E:$E,MATCH(J30&amp;M30,停留所!$B:$B&amp;停留所!$J:$J,0))</f>
        <v>141.161956</v>
      </c>
      <c r="M30" s="45" t="s">
        <v>1514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1517</v>
      </c>
    </row>
    <row r="31" spans="1:16" x14ac:dyDescent="0.55000000000000004">
      <c r="A31" s="45">
        <f t="array" ref="A31">INDEX(停留所!$A:$A,MATCH($B31&amp;$C31&amp;$D31,停留所!$B:$B&amp;停留所!$F:$F&amp;停留所!$E:$E,0))</f>
        <v>4231</v>
      </c>
      <c r="B31" s="45" t="s">
        <v>397</v>
      </c>
      <c r="C31" s="45">
        <f t="array" ref="C31">INDEX(停留所!$F:$F,MATCH(B31&amp;E31,停留所!$B:$B&amp;停留所!$G:$G,0))</f>
        <v>40.786808999999998</v>
      </c>
      <c r="D31" s="45">
        <f t="array" ref="D31">INDEX(停留所!$E:$E,MATCH(B31&amp;E31,停留所!$B:$B&amp;停留所!$G:$G,0))</f>
        <v>141.246591</v>
      </c>
      <c r="E31" s="45" t="s">
        <v>1515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3381</v>
      </c>
      <c r="J31" s="45" t="s">
        <v>746</v>
      </c>
      <c r="K31" s="45">
        <f t="array" ref="K31">INDEX(停留所!$F:$F,MATCH(J31&amp;M31,停留所!$B:$B&amp;停留所!$J:$J,0))</f>
        <v>40.695663000000003</v>
      </c>
      <c r="L31" s="45">
        <f t="array" ref="L31">INDEX(停留所!$E:$E,MATCH(J31&amp;M31,停留所!$B:$B&amp;停留所!$J:$J,0))</f>
        <v>141.15787700000001</v>
      </c>
      <c r="M31" s="45" t="s">
        <v>1514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1517</v>
      </c>
    </row>
    <row r="32" spans="1:16" x14ac:dyDescent="0.55000000000000004">
      <c r="A32" s="45">
        <f t="array" ref="A32">INDEX(停留所!$A:$A,MATCH($B32&amp;$C32&amp;$D32,停留所!$B:$B&amp;停留所!$F:$F&amp;停留所!$E:$E,0))</f>
        <v>4241</v>
      </c>
      <c r="B32" s="45" t="s">
        <v>398</v>
      </c>
      <c r="C32" s="45">
        <f t="array" ref="C32">INDEX(停留所!$F:$F,MATCH(B32&amp;E32,停留所!$B:$B&amp;停留所!$G:$G,0))</f>
        <v>40.788556</v>
      </c>
      <c r="D32" s="45">
        <f t="array" ref="D32">INDEX(停留所!$E:$E,MATCH(B32&amp;E32,停留所!$B:$B&amp;停留所!$G:$G,0))</f>
        <v>141.25083900000001</v>
      </c>
      <c r="E32" s="45" t="s">
        <v>1515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1851</v>
      </c>
      <c r="J32" s="45" t="s">
        <v>153</v>
      </c>
      <c r="K32" s="45">
        <f t="array" ref="K32">INDEX(停留所!$F:$F,MATCH(J32&amp;M32,停留所!$B:$B&amp;停留所!$J:$J,0))</f>
        <v>40.695878999999998</v>
      </c>
      <c r="L32" s="45">
        <f t="array" ref="L32">INDEX(停留所!$E:$E,MATCH(J32&amp;M32,停留所!$B:$B&amp;停留所!$J:$J,0))</f>
        <v>141.15484699999999</v>
      </c>
      <c r="M32" s="45" t="s">
        <v>1514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1517</v>
      </c>
    </row>
    <row r="33" spans="1:16" x14ac:dyDescent="0.55000000000000004">
      <c r="A33" s="45">
        <f t="array" ref="A33">INDEX(停留所!$A:$A,MATCH($B33&amp;$C33&amp;$D33,停留所!$B:$B&amp;停留所!$F:$F&amp;停留所!$E:$E,0))</f>
        <v>4251</v>
      </c>
      <c r="B33" s="45" t="s">
        <v>399</v>
      </c>
      <c r="C33" s="45">
        <f t="array" ref="C33">INDEX(停留所!$F:$F,MATCH(B33&amp;E33,停留所!$B:$B&amp;停留所!$G:$G,0))</f>
        <v>40.802714000000002</v>
      </c>
      <c r="D33" s="45">
        <f t="array" ref="D33">INDEX(停留所!$E:$E,MATCH(B33&amp;E33,停留所!$B:$B&amp;停留所!$G:$G,0))</f>
        <v>141.251901</v>
      </c>
      <c r="E33" s="45" t="s">
        <v>1515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1841</v>
      </c>
      <c r="J33" s="45" t="s">
        <v>152</v>
      </c>
      <c r="K33" s="45">
        <f t="array" ref="K33">INDEX(停留所!$F:$F,MATCH(J33&amp;M33,停留所!$B:$B&amp;停留所!$J:$J,0))</f>
        <v>40.697313000000001</v>
      </c>
      <c r="L33" s="45">
        <f t="array" ref="L33">INDEX(停留所!$E:$E,MATCH(J33&amp;M33,停留所!$B:$B&amp;停留所!$J:$J,0))</f>
        <v>141.15348599999999</v>
      </c>
      <c r="M33" s="45" t="s">
        <v>1514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1517</v>
      </c>
    </row>
    <row r="34" spans="1:16" x14ac:dyDescent="0.55000000000000004">
      <c r="A34" s="45">
        <f t="array" ref="A34">INDEX(停留所!$A:$A,MATCH($B34&amp;$C34&amp;$D34,停留所!$B:$B&amp;停留所!$F:$F&amp;停留所!$E:$E,0))</f>
        <v>4261</v>
      </c>
      <c r="B34" s="45" t="s">
        <v>1866</v>
      </c>
      <c r="C34" s="45">
        <f t="array" ref="C34">INDEX(停留所!$F:$F,MATCH(B34&amp;E34,停留所!$B:$B&amp;停留所!$G:$G,0))</f>
        <v>40.819737000000003</v>
      </c>
      <c r="D34" s="45">
        <f t="array" ref="D34">INDEX(停留所!$E:$E,MATCH(B34&amp;E34,停留所!$B:$B&amp;停留所!$G:$G,0))</f>
        <v>141.26901699999999</v>
      </c>
      <c r="E34" s="45" t="s">
        <v>1515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1831</v>
      </c>
      <c r="J34" s="45" t="s">
        <v>151</v>
      </c>
      <c r="K34" s="45">
        <f t="array" ref="K34">INDEX(停留所!$F:$F,MATCH(J34&amp;M34,停留所!$B:$B&amp;停留所!$J:$J,0))</f>
        <v>40.698439999999998</v>
      </c>
      <c r="L34" s="45">
        <f t="array" ref="L34">INDEX(停留所!$E:$E,MATCH(J34&amp;M34,停留所!$B:$B&amp;停留所!$J:$J,0))</f>
        <v>141.15532400000001</v>
      </c>
      <c r="M34" s="45" t="s">
        <v>1514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1517</v>
      </c>
    </row>
    <row r="35" spans="1:16" x14ac:dyDescent="0.55000000000000004">
      <c r="A35" s="45">
        <f t="array" ref="A35">INDEX(停留所!$A:$A,MATCH($B35&amp;$C35&amp;$D35,停留所!$B:$B&amp;停留所!$F:$F&amp;停留所!$E:$E,0))</f>
        <v>3581</v>
      </c>
      <c r="B35" s="45" t="s">
        <v>1412</v>
      </c>
      <c r="C35" s="45">
        <f t="array" ref="C35">INDEX(停留所!$F:$F,MATCH(B35&amp;E35,停留所!$B:$B&amp;停留所!$G:$G,0))</f>
        <v>40.826754000000001</v>
      </c>
      <c r="D35" s="45">
        <f t="array" ref="D35">INDEX(停留所!$E:$E,MATCH(B35&amp;E35,停留所!$B:$B&amp;停留所!$G:$G,0))</f>
        <v>141.272246</v>
      </c>
      <c r="E35" s="45" t="s">
        <v>345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1513</v>
      </c>
      <c r="I35" s="45">
        <f t="array" ref="I35">INDEX(停留所!$A:$A,MATCH($J35&amp;$K35&amp;$L35,停留所!$B:$B&amp;停留所!$F:$F&amp;停留所!$E:$E,0))</f>
        <v>1821</v>
      </c>
      <c r="J35" s="45" t="s">
        <v>150</v>
      </c>
      <c r="K35" s="45">
        <f t="array" ref="K35">INDEX(停留所!$F:$F,MATCH(J35&amp;M35,停留所!$B:$B&amp;停留所!$J:$J,0))</f>
        <v>40.698</v>
      </c>
      <c r="L35" s="45">
        <f t="array" ref="L35">INDEX(停留所!$E:$E,MATCH(J35&amp;M35,停留所!$B:$B&amp;停留所!$J:$J,0))</f>
        <v>141.15800400000001</v>
      </c>
      <c r="M35" s="45" t="s">
        <v>1514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1517</v>
      </c>
    </row>
    <row r="36" spans="1:16" x14ac:dyDescent="0.55000000000000004">
      <c r="A36" s="45">
        <f t="array" ref="A36">INDEX(停留所!$A:$A,MATCH($B36&amp;$C36&amp;$D36,停留所!$B:$B&amp;停留所!$F:$F&amp;停留所!$E:$E,0))</f>
        <v>3571</v>
      </c>
      <c r="B36" s="45" t="s">
        <v>328</v>
      </c>
      <c r="C36" s="45">
        <f t="array" ref="C36">INDEX(停留所!$F:$F,MATCH(B36&amp;E36,停留所!$B:$B&amp;停留所!$G:$G,0))</f>
        <v>40.830280000000002</v>
      </c>
      <c r="D36" s="45">
        <f t="array" ref="D36">INDEX(停留所!$E:$E,MATCH(B36&amp;E36,停留所!$B:$B&amp;停留所!$G:$G,0))</f>
        <v>141.27273400000001</v>
      </c>
      <c r="E36" s="45" t="s">
        <v>345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1513</v>
      </c>
      <c r="I36" s="45">
        <f t="array" ref="I36">INDEX(停留所!$A:$A,MATCH($J36&amp;$K36&amp;$L36,停留所!$B:$B&amp;停留所!$F:$F&amp;停留所!$E:$E,0))</f>
        <v>1811</v>
      </c>
      <c r="J36" s="45" t="s">
        <v>149</v>
      </c>
      <c r="K36" s="45">
        <f t="array" ref="K36">INDEX(停留所!$F:$F,MATCH(J36&amp;M36,停留所!$B:$B&amp;停留所!$J:$J,0))</f>
        <v>40.696340999999997</v>
      </c>
      <c r="L36" s="45">
        <f t="array" ref="L36">INDEX(停留所!$E:$E,MATCH(J36&amp;M36,停留所!$B:$B&amp;停留所!$J:$J,0))</f>
        <v>141.161956</v>
      </c>
      <c r="M36" s="45" t="s">
        <v>1514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1517</v>
      </c>
    </row>
    <row r="37" spans="1:16" x14ac:dyDescent="0.55000000000000004">
      <c r="A37" s="45">
        <f t="array" ref="A37">INDEX(停留所!$A:$A,MATCH($B37&amp;$C37&amp;$D37,停留所!$B:$B&amp;停留所!$F:$F&amp;停留所!$E:$E,0))</f>
        <v>3561</v>
      </c>
      <c r="B37" s="45" t="s">
        <v>327</v>
      </c>
      <c r="C37" s="45">
        <f t="array" ref="C37">INDEX(停留所!$F:$F,MATCH(B37&amp;E37,停留所!$B:$B&amp;停留所!$G:$G,0))</f>
        <v>40.830998000000001</v>
      </c>
      <c r="D37" s="45">
        <f t="array" ref="D37">INDEX(停留所!$E:$E,MATCH(B37&amp;E37,停留所!$B:$B&amp;停留所!$G:$G,0))</f>
        <v>141.283039</v>
      </c>
      <c r="E37" s="45" t="s">
        <v>345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1513</v>
      </c>
      <c r="I37" s="45">
        <f t="array" ref="I37">INDEX(停留所!$A:$A,MATCH($J37&amp;$K37&amp;$L37,停留所!$B:$B&amp;停留所!$F:$F&amp;停留所!$E:$E,0))</f>
        <v>1801</v>
      </c>
      <c r="J37" s="45" t="s">
        <v>148</v>
      </c>
      <c r="K37" s="45">
        <f t="array" ref="K37">INDEX(停留所!$F:$F,MATCH(J37&amp;M37,停留所!$B:$B&amp;停留所!$J:$J,0))</f>
        <v>40.700699</v>
      </c>
      <c r="L37" s="45">
        <f t="array" ref="L37">INDEX(停留所!$E:$E,MATCH(J37&amp;M37,停留所!$B:$B&amp;停留所!$J:$J,0))</f>
        <v>141.15919199999999</v>
      </c>
      <c r="M37" s="45" t="s">
        <v>1514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1517</v>
      </c>
    </row>
  </sheetData>
  <phoneticPr fontId="3"/>
  <conditionalFormatting sqref="C1:C1048576 K1:K1048576">
    <cfRule type="duplicateValues" dxfId="31" priority="2"/>
  </conditionalFormatting>
  <conditionalFormatting sqref="D1:D1048576 L1:L1048576">
    <cfRule type="duplicateValues" dxfId="30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A961A3-5F4D-403B-B2B3-7CEFCCFE9AD6}">
          <x14:formula1>
            <xm:f>使用路線!$A$2:$A$100</xm:f>
          </x14:formula1>
          <xm:sqref>E3:E38 M3:M37 E74:E1048576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4B18-C7D8-46A3-957C-5B83CE7F5735}">
  <sheetPr codeName="Sheet23"/>
  <dimension ref="A1:P64"/>
  <sheetViews>
    <sheetView zoomScale="70" zoomScaleNormal="70" workbookViewId="0">
      <pane ySplit="1" topLeftCell="A35" activePane="bottomLeft" state="frozen"/>
      <selection pane="bottomLeft" activeCell="H42" sqref="H42"/>
    </sheetView>
    <sheetView workbookViewId="1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1536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INDEX(停留所!$A:$A,MATCH($J3&amp;K3&amp;L3,停留所!$B:$B&amp;停留所!$F:$F&amp;停留所!$E:$E,0))</f>
        <v>1801</v>
      </c>
      <c r="J3" s="45" t="s">
        <v>148</v>
      </c>
      <c r="K3" s="45">
        <f t="array" ref="K3">INDEX(停留所!$F:$F,MATCH(J3&amp;M3,停留所!$B:$B&amp;停留所!$J:$J,0))</f>
        <v>40.700699</v>
      </c>
      <c r="L3" s="45">
        <f t="array" ref="L3">INDEX(停留所!$E:$E,MATCH(J3&amp;M3,停留所!$B:$B&amp;停留所!$J:$J,0))</f>
        <v>141.15919199999999</v>
      </c>
      <c r="M3" s="45" t="s">
        <v>1286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1286</v>
      </c>
    </row>
    <row r="4" spans="1:16" x14ac:dyDescent="0.55000000000000004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1536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INDEX(停留所!$A:$A,MATCH($J4&amp;K4&amp;L4,停留所!$B:$B&amp;停留所!$F:$F&amp;停留所!$E:$E,0))</f>
        <v>1811</v>
      </c>
      <c r="J4" s="45" t="s">
        <v>149</v>
      </c>
      <c r="K4" s="45">
        <f t="array" ref="K4">INDEX(停留所!$F:$F,MATCH(J4&amp;M4,停留所!$B:$B&amp;停留所!$J:$J,0))</f>
        <v>40.696340999999997</v>
      </c>
      <c r="L4" s="45">
        <f t="array" ref="L4">INDEX(停留所!$E:$E,MATCH(J4&amp;M4,停留所!$B:$B&amp;停留所!$J:$J,0))</f>
        <v>141.161956</v>
      </c>
      <c r="M4" s="45" t="s">
        <v>1286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1286</v>
      </c>
    </row>
    <row r="5" spans="1:16" x14ac:dyDescent="0.55000000000000004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1536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INDEX(停留所!$A:$A,MATCH($J5&amp;K5&amp;L5,停留所!$B:$B&amp;停留所!$F:$F&amp;停留所!$E:$E,0))</f>
        <v>1821</v>
      </c>
      <c r="J5" s="45" t="s">
        <v>150</v>
      </c>
      <c r="K5" s="45">
        <f t="array" ref="K5">INDEX(停留所!$F:$F,MATCH(J5&amp;M5,停留所!$B:$B&amp;停留所!$J:$J,0))</f>
        <v>40.698</v>
      </c>
      <c r="L5" s="45">
        <f t="array" ref="L5">INDEX(停留所!$E:$E,MATCH(J5&amp;M5,停留所!$B:$B&amp;停留所!$J:$J,0))</f>
        <v>141.15800400000001</v>
      </c>
      <c r="M5" s="45" t="s">
        <v>1286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1286</v>
      </c>
    </row>
    <row r="6" spans="1:16" x14ac:dyDescent="0.55000000000000004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1536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INDEX(停留所!$A:$A,MATCH($J6&amp;K6&amp;L6,停留所!$B:$B&amp;停留所!$F:$F&amp;停留所!$E:$E,0))</f>
        <v>1831</v>
      </c>
      <c r="J6" s="45" t="s">
        <v>151</v>
      </c>
      <c r="K6" s="45">
        <f t="array" ref="K6">INDEX(停留所!$F:$F,MATCH(J6&amp;M6,停留所!$B:$B&amp;停留所!$J:$J,0))</f>
        <v>40.698439999999998</v>
      </c>
      <c r="L6" s="45">
        <f t="array" ref="L6">INDEX(停留所!$E:$E,MATCH(J6&amp;M6,停留所!$B:$B&amp;停留所!$J:$J,0))</f>
        <v>141.15532400000001</v>
      </c>
      <c r="M6" s="45" t="s">
        <v>1286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1286</v>
      </c>
    </row>
    <row r="7" spans="1:16" x14ac:dyDescent="0.55000000000000004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1536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INDEX(停留所!$A:$A,MATCH($J7&amp;K7&amp;L7,停留所!$B:$B&amp;停留所!$F:$F&amp;停留所!$E:$E,0))</f>
        <v>1841</v>
      </c>
      <c r="J7" s="45" t="s">
        <v>152</v>
      </c>
      <c r="K7" s="45">
        <f t="array" ref="K7">INDEX(停留所!$F:$F,MATCH(J7&amp;M7,停留所!$B:$B&amp;停留所!$J:$J,0))</f>
        <v>40.697313000000001</v>
      </c>
      <c r="L7" s="45">
        <f t="array" ref="L7">INDEX(停留所!$E:$E,MATCH(J7&amp;M7,停留所!$B:$B&amp;停留所!$J:$J,0))</f>
        <v>141.15348599999999</v>
      </c>
      <c r="M7" s="45" t="s">
        <v>1286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45" t="s">
        <v>1286</v>
      </c>
    </row>
    <row r="8" spans="1:16" x14ac:dyDescent="0.55000000000000004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1536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INDEX(停留所!$A:$A,MATCH($J8&amp;K8&amp;L8,停留所!$B:$B&amp;停留所!$F:$F&amp;停留所!$E:$E,0))</f>
        <v>1851</v>
      </c>
      <c r="J8" s="45" t="s">
        <v>153</v>
      </c>
      <c r="K8" s="45">
        <f t="array" ref="K8">INDEX(停留所!$F:$F,MATCH(J8&amp;M8,停留所!$B:$B&amp;停留所!$J:$J,0))</f>
        <v>40.695878999999998</v>
      </c>
      <c r="L8" s="45">
        <f t="array" ref="L8">INDEX(停留所!$E:$E,MATCH(J8&amp;M8,停留所!$B:$B&amp;停留所!$J:$J,0))</f>
        <v>141.15484699999999</v>
      </c>
      <c r="M8" s="45" t="s">
        <v>1286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1286</v>
      </c>
    </row>
    <row r="9" spans="1:16" x14ac:dyDescent="0.55000000000000004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63</v>
      </c>
      <c r="I9" s="45">
        <f t="array" ref="I9">INDEX(停留所!$A:$A,MATCH($J9&amp;K9&amp;L9,停留所!$B:$B&amp;停留所!$F:$F&amp;停留所!$E:$E,0))</f>
        <v>3381</v>
      </c>
      <c r="J9" s="45" t="s">
        <v>746</v>
      </c>
      <c r="K9" s="45">
        <f t="array" ref="K9">INDEX(停留所!$F:$F,MATCH(J9&amp;M9,停留所!$B:$B&amp;停留所!$J:$J,0))</f>
        <v>40.695663000000003</v>
      </c>
      <c r="L9" s="45">
        <f t="array" ref="L9">INDEX(停留所!$E:$E,MATCH(J9&amp;M9,停留所!$B:$B&amp;停留所!$J:$J,0))</f>
        <v>141.15787700000001</v>
      </c>
      <c r="M9" s="45" t="s">
        <v>1286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1286</v>
      </c>
    </row>
    <row r="10" spans="1:16" x14ac:dyDescent="0.55000000000000004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63</v>
      </c>
      <c r="I10" s="45">
        <f t="array" ref="I10">INDEX(停留所!$A:$A,MATCH($J10&amp;K10&amp;L10,停留所!$B:$B&amp;停留所!$F:$F&amp;停留所!$E:$E,0))</f>
        <v>1811</v>
      </c>
      <c r="J10" s="45" t="s">
        <v>149</v>
      </c>
      <c r="K10" s="45">
        <f t="array" ref="K10">INDEX(停留所!$F:$F,MATCH(J10&amp;M10,停留所!$B:$B&amp;停留所!$J:$J,0))</f>
        <v>40.696340999999997</v>
      </c>
      <c r="L10" s="45">
        <f t="array" ref="L10">INDEX(停留所!$E:$E,MATCH(J10&amp;M10,停留所!$B:$B&amp;停留所!$J:$J,0))</f>
        <v>141.161956</v>
      </c>
      <c r="M10" s="45" t="s">
        <v>1286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1286</v>
      </c>
    </row>
    <row r="11" spans="1:16" x14ac:dyDescent="0.55000000000000004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63</v>
      </c>
      <c r="I11" s="45">
        <f t="array" ref="I11">INDEX(停留所!$A:$A,MATCH($J11&amp;K11&amp;L11,停留所!$B:$B&amp;停留所!$F:$F&amp;停留所!$E:$E,0))</f>
        <v>4692</v>
      </c>
      <c r="J11" s="45" t="s">
        <v>448</v>
      </c>
      <c r="K11" s="45">
        <f t="array" ref="K11">INDEX(停留所!$F:$F,MATCH(J11&amp;M11,停留所!$B:$B&amp;停留所!$G:$G,0))</f>
        <v>40.696829000000001</v>
      </c>
      <c r="L11" s="45">
        <f t="array" ref="L11">INDEX(停留所!$E:$E,MATCH(J11&amp;M11,停留所!$B:$B&amp;停留所!$G:$G,0))</f>
        <v>141.163241</v>
      </c>
      <c r="M11" s="45" t="s">
        <v>453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B12" s="45" t="s">
        <v>1443</v>
      </c>
      <c r="I12" s="45">
        <f t="array" ref="I12">INDEX(停留所!$A:$A,MATCH($J12&amp;K12&amp;L12,停留所!$B:$B&amp;停留所!$F:$F&amp;停留所!$E:$E,0))</f>
        <v>4682</v>
      </c>
      <c r="J12" s="45" t="s">
        <v>447</v>
      </c>
      <c r="K12" s="45">
        <f t="array" ref="K12">INDEX(停留所!$F:$F,MATCH(J12&amp;M12,停留所!$B:$B&amp;停留所!$G:$G,0))</f>
        <v>40.698315000000001</v>
      </c>
      <c r="L12" s="45">
        <f t="array" ref="L12">INDEX(停留所!$E:$E,MATCH(J12&amp;M12,停留所!$B:$B&amp;停留所!$G:$G,0))</f>
        <v>141.165773</v>
      </c>
      <c r="M12" s="45" t="s">
        <v>454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1051</v>
      </c>
      <c r="B13" s="45" t="s">
        <v>1858</v>
      </c>
      <c r="C13" s="45">
        <f t="array" ref="C13">INDEX(停留所!$F:$F,MATCH(B13&amp;E13,停留所!$B:$B&amp;停留所!$I:$I,0))</f>
        <v>40.674267100000002</v>
      </c>
      <c r="D13" s="45">
        <f t="array" ref="D13">INDEX(停留所!$E:$E,MATCH(B13&amp;E13,停留所!$B:$B&amp;停留所!$I:$I,0))</f>
        <v>141.35419920000001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63</v>
      </c>
      <c r="I13" s="45">
        <f t="array" ref="I13">INDEX(停留所!$A:$A,MATCH($J13&amp;K13&amp;L13,停留所!$B:$B&amp;停留所!$F:$F&amp;停留所!$E:$E,0))</f>
        <v>4672</v>
      </c>
      <c r="J13" s="45" t="s">
        <v>446</v>
      </c>
      <c r="K13" s="45">
        <f t="array" ref="K13">INDEX(停留所!$F:$F,MATCH(J13&amp;M13,停留所!$B:$B&amp;停留所!$G:$G,0))</f>
        <v>40.699328999999999</v>
      </c>
      <c r="L13" s="45">
        <f t="array" ref="L13">INDEX(停留所!$E:$E,MATCH(J13&amp;M13,停留所!$B:$B&amp;停留所!$G:$G,0))</f>
        <v>141.17752100000001</v>
      </c>
      <c r="M13" s="45" t="s">
        <v>453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1061</v>
      </c>
      <c r="B14" s="45" t="s">
        <v>82</v>
      </c>
      <c r="C14" s="45">
        <f t="array" ref="C14">INDEX(停留所!$F:$F,MATCH(B14&amp;E14,停留所!$B:$B&amp;停留所!$I:$I,0))</f>
        <v>40.678991000000003</v>
      </c>
      <c r="D14" s="45">
        <f t="array" ref="D14">INDEX(停留所!$E:$E,MATCH(B14&amp;E14,停留所!$B:$B&amp;停留所!$I:$I,0))</f>
        <v>141.36079599999999</v>
      </c>
      <c r="E14" s="45" t="s">
        <v>63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63</v>
      </c>
      <c r="I14" s="45">
        <f t="array" ref="I14">INDEX(停留所!$A:$A,MATCH($J14&amp;K14&amp;L14,停留所!$B:$B&amp;停留所!$F:$F&amp;停留所!$E:$E,0))</f>
        <v>4662</v>
      </c>
      <c r="J14" s="45" t="s">
        <v>445</v>
      </c>
      <c r="K14" s="45">
        <f t="array" ref="K14">INDEX(停留所!$F:$F,MATCH(J14&amp;M14,停留所!$B:$B&amp;停留所!$G:$G,0))</f>
        <v>40.698250000000002</v>
      </c>
      <c r="L14" s="45">
        <f t="array" ref="L14">INDEX(停留所!$E:$E,MATCH(J14&amp;M14,停留所!$B:$B&amp;停留所!$G:$G,0))</f>
        <v>141.18558899999999</v>
      </c>
      <c r="M14" s="45" t="s">
        <v>454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1071</v>
      </c>
      <c r="B15" s="45" t="s">
        <v>83</v>
      </c>
      <c r="C15" s="45">
        <f t="array" ref="C15">INDEX(停留所!$F:$F,MATCH(B15&amp;E15,停留所!$B:$B&amp;停留所!$I:$I,0))</f>
        <v>40.680196000000002</v>
      </c>
      <c r="D15" s="45">
        <f t="array" ref="D15">INDEX(停留所!$E:$E,MATCH(B15&amp;E15,停留所!$B:$B&amp;停留所!$I:$I,0))</f>
        <v>141.36168499999999</v>
      </c>
      <c r="E15" s="45" t="s">
        <v>63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H15" s="93" t="s">
        <v>63</v>
      </c>
      <c r="I15" s="45">
        <f t="array" ref="I15">INDEX(停留所!$A:$A,MATCH($J15&amp;K15&amp;L15,停留所!$B:$B&amp;停留所!$F:$F&amp;停留所!$E:$E,0))</f>
        <v>4652</v>
      </c>
      <c r="J15" s="45" t="s">
        <v>1539</v>
      </c>
      <c r="K15" s="45">
        <f t="array" ref="K15">INDEX(停留所!$F:$F,MATCH(J15&amp;M15,停留所!$B:$B&amp;停留所!$G:$G,0))</f>
        <v>40.700789</v>
      </c>
      <c r="L15" s="45">
        <f t="array" ref="L15">INDEX(停留所!$E:$E,MATCH(J15&amp;M15,停留所!$B:$B&amp;停留所!$G:$G,0))</f>
        <v>141.18921599999999</v>
      </c>
      <c r="M15" s="45" t="s">
        <v>453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1081</v>
      </c>
      <c r="B16" s="45" t="s">
        <v>84</v>
      </c>
      <c r="C16" s="45">
        <f t="array" ref="C16">INDEX(停留所!$F:$F,MATCH(B16&amp;E16,停留所!$B:$B&amp;停留所!$I:$I,0))</f>
        <v>40.682732999999999</v>
      </c>
      <c r="D16" s="45">
        <f t="array" ref="D16">INDEX(停留所!$E:$E,MATCH(B16&amp;E16,停留所!$B:$B&amp;停留所!$I:$I,0))</f>
        <v>141.363786</v>
      </c>
      <c r="E16" s="45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H16" s="93" t="s">
        <v>63</v>
      </c>
      <c r="I16" s="45">
        <f t="array" ref="I16">INDEX(停留所!$A:$A,MATCH($J16&amp;K16&amp;L16,停留所!$B:$B&amp;停留所!$F:$F&amp;停留所!$E:$E,0))</f>
        <v>4642</v>
      </c>
      <c r="J16" s="45" t="s">
        <v>442</v>
      </c>
      <c r="K16" s="45">
        <f t="array" ref="K16">INDEX(停留所!$F:$F,MATCH(J16&amp;M16,停留所!$B:$B&amp;停留所!$G:$G,0))</f>
        <v>40.703335000000003</v>
      </c>
      <c r="L16" s="45">
        <f t="array" ref="L16">INDEX(停留所!$E:$E,MATCH(J16&amp;M16,停留所!$B:$B&amp;停留所!$G:$G,0))</f>
        <v>141.19141999999999</v>
      </c>
      <c r="M16" s="45" t="s">
        <v>454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 x14ac:dyDescent="0.55000000000000004">
      <c r="A17" s="45">
        <f t="array" ref="A17">INDEX(停留所!$A:$A,MATCH($B17&amp;$C17&amp;$D17,停留所!$B:$B&amp;停留所!$F:$F&amp;停留所!$E:$E,0))</f>
        <v>1101</v>
      </c>
      <c r="B17" s="45" t="s">
        <v>86</v>
      </c>
      <c r="C17" s="45">
        <f t="array" ref="C17">INDEX(停留所!$F:$F,MATCH(B17&amp;E17,停留所!$B:$B&amp;停留所!$I:$I,0))</f>
        <v>40.684857999999998</v>
      </c>
      <c r="D17" s="45">
        <f t="array" ref="D17">INDEX(停留所!$E:$E,MATCH(B17&amp;E17,停留所!$B:$B&amp;停留所!$I:$I,0))</f>
        <v>141.36661000000001</v>
      </c>
      <c r="E17" s="45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H17" s="93" t="s">
        <v>63</v>
      </c>
      <c r="I17" s="45">
        <f t="array" ref="I17">INDEX(停留所!$A:$A,MATCH($J17&amp;K17&amp;L17,停留所!$B:$B&amp;停留所!$F:$F&amp;停留所!$E:$E,0))</f>
        <v>4632</v>
      </c>
      <c r="J17" s="45" t="s">
        <v>1531</v>
      </c>
      <c r="K17" s="45">
        <f t="array" ref="K17">INDEX(停留所!$F:$F,MATCH(J17&amp;M17,停留所!$B:$B&amp;停留所!$G:$G,0))</f>
        <v>40.707954999999998</v>
      </c>
      <c r="L17" s="45">
        <f t="array" ref="L17">INDEX(停留所!$E:$E,MATCH(J17&amp;M17,停留所!$B:$B&amp;停留所!$G:$G,0))</f>
        <v>141.20118400000001</v>
      </c>
      <c r="M17" s="45" t="s">
        <v>453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 x14ac:dyDescent="0.55000000000000004">
      <c r="A18" s="45">
        <f t="array" ref="A18">INDEX(停留所!$A:$A,MATCH($B18&amp;$C18&amp;$D18,停留所!$B:$B&amp;停留所!$F:$F&amp;停留所!$E:$E,0))</f>
        <v>1291</v>
      </c>
      <c r="B18" s="45" t="s">
        <v>1154</v>
      </c>
      <c r="C18" s="45">
        <f t="array" ref="C18">INDEX(停留所!$F:$F,MATCH(B18&amp;E18,停留所!$B:$B&amp;停留所!$H:$H,0))</f>
        <v>40.682912999999999</v>
      </c>
      <c r="D18" s="45">
        <f t="array" ref="D18">INDEX(停留所!$E:$E,MATCH(B18&amp;E18,停留所!$B:$B&amp;停留所!$H:$H,0))</f>
        <v>141.36785499999999</v>
      </c>
      <c r="E18" s="45" t="s">
        <v>1285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H18" s="93" t="s">
        <v>1285</v>
      </c>
      <c r="I18" s="45">
        <f t="array" ref="I18">INDEX(停留所!$A:$A,MATCH($J18&amp;K18&amp;L18,停留所!$B:$B&amp;停留所!$F:$F&amp;停留所!$E:$E,0))</f>
        <v>4622</v>
      </c>
      <c r="J18" s="45" t="s">
        <v>441</v>
      </c>
      <c r="K18" s="45">
        <f t="array" ref="K18">INDEX(停留所!$F:$F,MATCH(J18&amp;M18,停留所!$B:$B&amp;停留所!$G:$G,0))</f>
        <v>40.708939000000001</v>
      </c>
      <c r="L18" s="45">
        <f t="array" ref="L18">INDEX(停留所!$E:$E,MATCH(J18&amp;M18,停留所!$B:$B&amp;停留所!$G:$G,0))</f>
        <v>141.20456899999999</v>
      </c>
      <c r="M18" s="45" t="s">
        <v>454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 x14ac:dyDescent="0.55000000000000004">
      <c r="A19" s="45">
        <f t="array" ref="A19">INDEX(停留所!$A:$A,MATCH($B19&amp;$C19&amp;$D19,停留所!$B:$B&amp;停留所!$F:$F&amp;停留所!$E:$E,0))</f>
        <v>1132</v>
      </c>
      <c r="B19" s="45" t="s">
        <v>1430</v>
      </c>
      <c r="C19" s="45">
        <f t="array" ref="C19">INDEX(停留所!$F:$F,MATCH(B19&amp;E19,停留所!$B:$B&amp;停留所!$H:$H,0))</f>
        <v>40.681235000000001</v>
      </c>
      <c r="D19" s="45">
        <f t="array" ref="D19">INDEX(停留所!$E:$E,MATCH(B19&amp;E19,停留所!$B:$B&amp;停留所!$H:$H,0))</f>
        <v>141.36637300000001</v>
      </c>
      <c r="E19" s="45" t="s">
        <v>1285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1285</v>
      </c>
      <c r="I19" s="45">
        <f t="array" ref="I19">INDEX(停留所!$A:$A,MATCH($J19&amp;K19&amp;L19,停留所!$B:$B&amp;停留所!$F:$F&amp;停留所!$E:$E,0))</f>
        <v>4612</v>
      </c>
      <c r="J19" s="45" t="s">
        <v>440</v>
      </c>
      <c r="K19" s="45">
        <f t="array" ref="K19">INDEX(停留所!$F:$F,MATCH(J19&amp;M19,停留所!$B:$B&amp;停留所!$G:$G,0))</f>
        <v>40.709493000000002</v>
      </c>
      <c r="L19" s="45">
        <f t="array" ref="L19">INDEX(停留所!$E:$E,MATCH(J19&amp;M19,停留所!$B:$B&amp;停留所!$G:$G,0))</f>
        <v>141.20739</v>
      </c>
      <c r="M19" s="45" t="s">
        <v>453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 x14ac:dyDescent="0.55000000000000004">
      <c r="A20" s="45">
        <f t="array" ref="A20">INDEX(停留所!$A:$A,MATCH($B20&amp;$C20&amp;$D20,停留所!$B:$B&amp;停留所!$F:$F&amp;停留所!$E:$E,0))</f>
        <v>4401</v>
      </c>
      <c r="B20" s="45" t="s">
        <v>1538</v>
      </c>
      <c r="C20" s="45">
        <f t="array" ref="C20">INDEX(停留所!$F:$F,MATCH(B20&amp;E20,停留所!$B:$B&amp;停留所!$G:$G,0))</f>
        <v>40.680506000000001</v>
      </c>
      <c r="D20" s="45">
        <f t="array" ref="D20">INDEX(停留所!$E:$E,MATCH(B20&amp;E20,停留所!$B:$B&amp;停留所!$G:$G,0))</f>
        <v>141.35915499999999</v>
      </c>
      <c r="E20" s="45" t="s">
        <v>1536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INDEX(停留所!$A:$A,MATCH($J20&amp;K20&amp;L20,停留所!$B:$B&amp;停留所!$F:$F&amp;停留所!$E:$E,0))</f>
        <v>4602</v>
      </c>
      <c r="J20" s="45" t="s">
        <v>439</v>
      </c>
      <c r="K20" s="45">
        <f t="array" ref="K20">INDEX(停留所!$F:$F,MATCH(J20&amp;M20,停留所!$B:$B&amp;停留所!$G:$G,0))</f>
        <v>40.711730000000003</v>
      </c>
      <c r="L20" s="45">
        <f t="array" ref="L20">INDEX(停留所!$E:$E,MATCH(J20&amp;M20,停留所!$B:$B&amp;停留所!$G:$G,0))</f>
        <v>141.211939</v>
      </c>
      <c r="M20" s="45" t="s">
        <v>454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 x14ac:dyDescent="0.55000000000000004">
      <c r="A21" s="45">
        <f t="array" ref="A21">INDEX(停留所!$A:$A,MATCH($B21&amp;$C21&amp;$D21,停留所!$B:$B&amp;停留所!$F:$F&amp;停留所!$E:$E,0))</f>
        <v>4411</v>
      </c>
      <c r="B21" s="45" t="s">
        <v>420</v>
      </c>
      <c r="C21" s="45">
        <f t="array" ref="C21">INDEX(停留所!$F:$F,MATCH(B21&amp;E21,停留所!$B:$B&amp;停留所!$G:$G,0))</f>
        <v>40.685566999999999</v>
      </c>
      <c r="D21" s="45">
        <f t="array" ref="D21">INDEX(停留所!$E:$E,MATCH(B21&amp;E21,停留所!$B:$B&amp;停留所!$G:$G,0))</f>
        <v>141.35110800000001</v>
      </c>
      <c r="E21" s="45" t="s">
        <v>1536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INDEX(停留所!$A:$A,MATCH($J21&amp;K21&amp;L21,停留所!$B:$B&amp;停留所!$F:$F&amp;停留所!$E:$E,0))</f>
        <v>4592</v>
      </c>
      <c r="J21" s="45" t="s">
        <v>438</v>
      </c>
      <c r="K21" s="45">
        <f t="array" ref="K21">INDEX(停留所!$F:$F,MATCH(J21&amp;M21,停留所!$B:$B&amp;停留所!$G:$G,0))</f>
        <v>40.713166000000001</v>
      </c>
      <c r="L21" s="45">
        <f t="array" ref="L21">INDEX(停留所!$E:$E,MATCH(J21&amp;M21,停留所!$B:$B&amp;停留所!$G:$G,0))</f>
        <v>141.21667600000001</v>
      </c>
      <c r="M21" s="45" t="s">
        <v>453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 x14ac:dyDescent="0.55000000000000004">
      <c r="A22" s="45">
        <f t="array" ref="A22">INDEX(停留所!$A:$A,MATCH($B22&amp;$C22&amp;$D22,停留所!$B:$B&amp;停留所!$F:$F&amp;停留所!$E:$E,0))</f>
        <v>4421</v>
      </c>
      <c r="B22" s="45" t="s">
        <v>421</v>
      </c>
      <c r="C22" s="45">
        <f t="array" ref="C22">INDEX(停留所!$F:$F,MATCH(B22&amp;E22,停留所!$B:$B&amp;停留所!$G:$G,0))</f>
        <v>40.689106000000002</v>
      </c>
      <c r="D22" s="45">
        <f t="array" ref="D22">INDEX(停留所!$E:$E,MATCH(B22&amp;E22,停留所!$B:$B&amp;停留所!$G:$G,0))</f>
        <v>141.34942899999999</v>
      </c>
      <c r="E22" s="45" t="s">
        <v>1536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INDEX(停留所!$A:$A,MATCH($J22&amp;K22&amp;L22,停留所!$B:$B&amp;停留所!$F:$F&amp;停留所!$E:$E,0))</f>
        <v>4582</v>
      </c>
      <c r="J22" s="45" t="s">
        <v>437</v>
      </c>
      <c r="K22" s="45">
        <f t="array" ref="K22">INDEX(停留所!$F:$F,MATCH(J22&amp;M22,停留所!$B:$B&amp;停留所!$G:$G,0))</f>
        <v>40.713597</v>
      </c>
      <c r="L22" s="45">
        <f t="array" ref="L22">INDEX(停留所!$E:$E,MATCH(J22&amp;M22,停留所!$B:$B&amp;停留所!$G:$G,0))</f>
        <v>141.218897</v>
      </c>
      <c r="M22" s="45" t="s">
        <v>454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 x14ac:dyDescent="0.55000000000000004">
      <c r="A23" s="45">
        <f t="array" ref="A23">INDEX(停留所!$A:$A,MATCH($B23&amp;$C23&amp;$D23,停留所!$B:$B&amp;停留所!$F:$F&amp;停留所!$E:$E,0))</f>
        <v>4431</v>
      </c>
      <c r="B23" s="45" t="s">
        <v>422</v>
      </c>
      <c r="C23" s="45">
        <f t="array" ref="C23">INDEX(停留所!$F:$F,MATCH(B23&amp;E23,停留所!$B:$B&amp;停留所!$G:$G,0))</f>
        <v>40.690289999999997</v>
      </c>
      <c r="D23" s="45">
        <f t="array" ref="D23">INDEX(停留所!$E:$E,MATCH(B23&amp;E23,停留所!$B:$B&amp;停留所!$G:$G,0))</f>
        <v>141.34549200000001</v>
      </c>
      <c r="E23" s="45" t="s">
        <v>1536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INDEX(停留所!$A:$A,MATCH($J23&amp;K23&amp;L23,停留所!$B:$B&amp;停留所!$F:$F&amp;停留所!$E:$E,0))</f>
        <v>4572</v>
      </c>
      <c r="J23" s="45" t="s">
        <v>436</v>
      </c>
      <c r="K23" s="45">
        <f t="array" ref="K23">INDEX(停留所!$F:$F,MATCH(J23&amp;M23,停留所!$B:$B&amp;停留所!$G:$G,0))</f>
        <v>40.717092000000001</v>
      </c>
      <c r="L23" s="45">
        <f t="array" ref="L23">INDEX(停留所!$E:$E,MATCH(J23&amp;M23,停留所!$B:$B&amp;停留所!$G:$G,0))</f>
        <v>141.224996</v>
      </c>
      <c r="M23" s="45" t="s">
        <v>453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 x14ac:dyDescent="0.55000000000000004">
      <c r="A24" s="45">
        <f t="array" ref="A24">INDEX(停留所!$A:$A,MATCH($B24&amp;$C24&amp;$D24,停留所!$B:$B&amp;停留所!$F:$F&amp;停留所!$E:$E,0))</f>
        <v>4441</v>
      </c>
      <c r="B24" s="45" t="s">
        <v>423</v>
      </c>
      <c r="C24" s="45">
        <f t="array" ref="C24">INDEX(停留所!$F:$F,MATCH(B24&amp;E24,停留所!$B:$B&amp;停留所!$G:$G,0))</f>
        <v>40.694448999999999</v>
      </c>
      <c r="D24" s="45">
        <f t="array" ref="D24">INDEX(停留所!$E:$E,MATCH(B24&amp;E24,停留所!$B:$B&amp;停留所!$G:$G,0))</f>
        <v>141.33365800000001</v>
      </c>
      <c r="E24" s="45" t="s">
        <v>1536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INDEX(停留所!$A:$A,MATCH($J24&amp;K24&amp;L24,停留所!$B:$B&amp;停留所!$F:$F&amp;停留所!$E:$E,0))</f>
        <v>4562</v>
      </c>
      <c r="J24" s="45" t="s">
        <v>435</v>
      </c>
      <c r="K24" s="45">
        <f t="array" ref="K24">INDEX(停留所!$F:$F,MATCH(J24&amp;M24,停留所!$B:$B&amp;停留所!$G:$G,0))</f>
        <v>40.717421000000002</v>
      </c>
      <c r="L24" s="45">
        <f t="array" ref="L24">INDEX(停留所!$E:$E,MATCH(J24&amp;M24,停留所!$B:$B&amp;停留所!$G:$G,0))</f>
        <v>141.23437300000001</v>
      </c>
      <c r="M24" s="45" t="s">
        <v>454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4451</v>
      </c>
      <c r="B25" s="45" t="s">
        <v>424</v>
      </c>
      <c r="C25" s="45">
        <f t="array" ref="C25">INDEX(停留所!$F:$F,MATCH(B25&amp;E25,停留所!$B:$B&amp;停留所!$G:$G,0))</f>
        <v>40.697426999999998</v>
      </c>
      <c r="D25" s="45">
        <f t="array" ref="D25">INDEX(停留所!$E:$E,MATCH(B25&amp;E25,停留所!$B:$B&amp;停留所!$G:$G,0))</f>
        <v>141.324308</v>
      </c>
      <c r="E25" s="45" t="s">
        <v>1536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INDEX(停留所!$A:$A,MATCH($J25&amp;K25&amp;L25,停留所!$B:$B&amp;停留所!$F:$F&amp;停留所!$E:$E,0))</f>
        <v>4552</v>
      </c>
      <c r="J25" s="45" t="s">
        <v>434</v>
      </c>
      <c r="K25" s="45">
        <f t="array" ref="K25">INDEX(停留所!$F:$F,MATCH(J25&amp;M25,停留所!$B:$B&amp;停留所!$G:$G,0))</f>
        <v>40.722966</v>
      </c>
      <c r="L25" s="45">
        <f t="array" ref="L25">INDEX(停留所!$E:$E,MATCH(J25&amp;M25,停留所!$B:$B&amp;停留所!$G:$G,0))</f>
        <v>141.239507</v>
      </c>
      <c r="M25" s="45" t="s">
        <v>453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4461</v>
      </c>
      <c r="B26" s="45" t="s">
        <v>425</v>
      </c>
      <c r="C26" s="45">
        <f t="array" ref="C26">INDEX(停留所!$F:$F,MATCH(B26&amp;E26,停留所!$B:$B&amp;停留所!$G:$G,0))</f>
        <v>40.708629000000002</v>
      </c>
      <c r="D26" s="45">
        <f t="array" ref="D26">INDEX(停留所!$E:$E,MATCH(B26&amp;E26,停留所!$B:$B&amp;停留所!$G:$G,0))</f>
        <v>141.30257599999999</v>
      </c>
      <c r="E26" s="45" t="s">
        <v>1536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INDEX(停留所!$A:$A,MATCH($J26&amp;K26&amp;L26,停留所!$B:$B&amp;停留所!$F:$F&amp;停留所!$E:$E,0))</f>
        <v>4542</v>
      </c>
      <c r="J26" s="45" t="s">
        <v>433</v>
      </c>
      <c r="K26" s="45">
        <f t="array" ref="K26">INDEX(停留所!$F:$F,MATCH(J26&amp;M26,停留所!$B:$B&amp;停留所!$G:$G,0))</f>
        <v>40.725698999999999</v>
      </c>
      <c r="L26" s="45">
        <f t="array" ref="L26">INDEX(停留所!$E:$E,MATCH(J26&amp;M26,停留所!$B:$B&amp;停留所!$G:$G,0))</f>
        <v>141.24464599999999</v>
      </c>
      <c r="M26" s="45" t="s">
        <v>454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45">
        <f t="array" ref="A27">INDEX(停留所!$A:$A,MATCH($B27&amp;$C27&amp;$D27,停留所!$B:$B&amp;停留所!$F:$F&amp;停留所!$E:$E,0))</f>
        <v>4471</v>
      </c>
      <c r="B27" s="45" t="s">
        <v>426</v>
      </c>
      <c r="C27" s="45">
        <f t="array" ref="C27">INDEX(停留所!$F:$F,MATCH(B27&amp;E27,停留所!$B:$B&amp;停留所!$G:$G,0))</f>
        <v>40.711252999999999</v>
      </c>
      <c r="D27" s="45">
        <f t="array" ref="D27">INDEX(停留所!$E:$E,MATCH(B27&amp;E27,停留所!$B:$B&amp;停留所!$G:$G,0))</f>
        <v>141.297743</v>
      </c>
      <c r="E27" s="45" t="s">
        <v>1536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INDEX(停留所!$A:$A,MATCH($J27&amp;K27&amp;L27,停留所!$B:$B&amp;停留所!$F:$F&amp;停留所!$E:$E,0))</f>
        <v>4532</v>
      </c>
      <c r="J27" s="45" t="s">
        <v>432</v>
      </c>
      <c r="K27" s="45">
        <f t="array" ref="K27">INDEX(停留所!$F:$F,MATCH(J27&amp;M27,停留所!$B:$B&amp;停留所!$G:$G,0))</f>
        <v>40.726711000000002</v>
      </c>
      <c r="L27" s="45">
        <f t="array" ref="L27">INDEX(停留所!$E:$E,MATCH(J27&amp;M27,停留所!$B:$B&amp;停留所!$G:$G,0))</f>
        <v>141.247173</v>
      </c>
      <c r="M27" s="45" t="s">
        <v>453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 x14ac:dyDescent="0.55000000000000004">
      <c r="A28" s="45">
        <f t="array" ref="A28">INDEX(停留所!$A:$A,MATCH($B28&amp;$C28&amp;$D28,停留所!$B:$B&amp;停留所!$F:$F&amp;停留所!$E:$E,0))</f>
        <v>4481</v>
      </c>
      <c r="B28" s="45" t="s">
        <v>427</v>
      </c>
      <c r="C28" s="45">
        <f t="array" ref="C28">INDEX(停留所!$F:$F,MATCH(B28&amp;E28,停留所!$B:$B&amp;停留所!$G:$G,0))</f>
        <v>40.719991999999998</v>
      </c>
      <c r="D28" s="45">
        <f t="array" ref="D28">INDEX(停留所!$E:$E,MATCH(B28&amp;E28,停留所!$B:$B&amp;停留所!$G:$G,0))</f>
        <v>141.286574</v>
      </c>
      <c r="E28" s="45" t="s">
        <v>1536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INDEX(停留所!$A:$A,MATCH($J28&amp;K28&amp;L28,停留所!$B:$B&amp;停留所!$F:$F&amp;停留所!$E:$E,0))</f>
        <v>4522</v>
      </c>
      <c r="J28" s="45" t="s">
        <v>431</v>
      </c>
      <c r="K28" s="45">
        <f t="array" ref="K28">INDEX(停留所!$F:$F,MATCH(J28&amp;M28,停留所!$B:$B&amp;停留所!$G:$G,0))</f>
        <v>40.727080999999998</v>
      </c>
      <c r="L28" s="45">
        <f t="array" ref="L28">INDEX(停留所!$E:$E,MATCH(J28&amp;M28,停留所!$B:$B&amp;停留所!$G:$G,0))</f>
        <v>141.25199499999999</v>
      </c>
      <c r="M28" s="45" t="s">
        <v>454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45">
        <f t="array" ref="A29">INDEX(停留所!$A:$A,MATCH($B29&amp;$C29&amp;$D29,停留所!$B:$B&amp;停留所!$F:$F&amp;停留所!$E:$E,0))</f>
        <v>4491</v>
      </c>
      <c r="B29" s="45" t="s">
        <v>428</v>
      </c>
      <c r="C29" s="45">
        <f t="array" ref="C29">INDEX(停留所!$F:$F,MATCH(B29&amp;E29,停留所!$B:$B&amp;停留所!$G:$G,0))</f>
        <v>40.722467000000002</v>
      </c>
      <c r="D29" s="45">
        <f t="array" ref="D29">INDEX(停留所!$E:$E,MATCH(B29&amp;E29,停留所!$B:$B&amp;停留所!$G:$G,0))</f>
        <v>141.28067899999999</v>
      </c>
      <c r="E29" s="45" t="s">
        <v>1536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INDEX(停留所!$A:$A,MATCH($J29&amp;K29&amp;L29,停留所!$B:$B&amp;停留所!$F:$F&amp;停留所!$E:$E,0))</f>
        <v>3311</v>
      </c>
      <c r="J29" s="45" t="s">
        <v>1314</v>
      </c>
      <c r="K29" s="45">
        <f t="array" ref="K29">INDEX(停留所!$F:$F,MATCH(J29&amp;M29,停留所!$B:$B&amp;停留所!$G:$G,0))</f>
        <v>40.728537000000003</v>
      </c>
      <c r="L29" s="45">
        <f t="array" ref="L29">INDEX(停留所!$E:$E,MATCH(J29&amp;M29,停留所!$B:$B&amp;停留所!$G:$G,0))</f>
        <v>141.25619</v>
      </c>
      <c r="M29" s="45" t="s">
        <v>1540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1535</v>
      </c>
    </row>
    <row r="30" spans="1:16" x14ac:dyDescent="0.55000000000000004">
      <c r="A30" s="45">
        <f t="array" ref="A30">INDEX(停留所!$A:$A,MATCH($B30&amp;$C30&amp;$D30,停留所!$B:$B&amp;停留所!$F:$F&amp;停留所!$E:$E,0))</f>
        <v>4501</v>
      </c>
      <c r="B30" s="45" t="s">
        <v>429</v>
      </c>
      <c r="C30" s="45">
        <f t="array" ref="C30">INDEX(停留所!$F:$F,MATCH(B30&amp;E30,停留所!$B:$B&amp;停留所!$G:$G,0))</f>
        <v>40.728195999999997</v>
      </c>
      <c r="D30" s="45">
        <f t="array" ref="D30">INDEX(停留所!$E:$E,MATCH(B30&amp;E30,停留所!$B:$B&amp;停留所!$G:$G,0))</f>
        <v>141.27480499999999</v>
      </c>
      <c r="E30" s="45" t="s">
        <v>1536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INDEX(停留所!$A:$A,MATCH($J30&amp;K30&amp;L30,停留所!$B:$B&amp;停留所!$F:$F&amp;停留所!$E:$E,0))</f>
        <v>3321</v>
      </c>
      <c r="J30" s="45" t="s">
        <v>274</v>
      </c>
      <c r="K30" s="45">
        <f t="array" ref="K30">INDEX(停留所!$F:$F,MATCH(J30&amp;M30,停留所!$B:$B&amp;停留所!$G:$G,0))</f>
        <v>40.730024999999998</v>
      </c>
      <c r="L30" s="45">
        <f t="array" ref="L30">INDEX(停留所!$E:$E,MATCH(J30&amp;M30,停留所!$B:$B&amp;停留所!$G:$G,0))</f>
        <v>141.25931800000001</v>
      </c>
      <c r="M30" s="45" t="s">
        <v>1540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1535</v>
      </c>
    </row>
    <row r="31" spans="1:16" x14ac:dyDescent="0.55000000000000004">
      <c r="A31" s="45">
        <f t="array" ref="A31">INDEX(停留所!$A:$A,MATCH($B31&amp;$C31&amp;$D31,停留所!$B:$B&amp;停留所!$F:$F&amp;停留所!$E:$E,0))</f>
        <v>4511</v>
      </c>
      <c r="B31" s="45" t="s">
        <v>430</v>
      </c>
      <c r="C31" s="45">
        <f t="array" ref="C31">INDEX(停留所!$F:$F,MATCH(B31&amp;E31,停留所!$B:$B&amp;停留所!$G:$G,0))</f>
        <v>40.732061999999999</v>
      </c>
      <c r="D31" s="45">
        <f t="array" ref="D31">INDEX(停留所!$E:$E,MATCH(B31&amp;E31,停留所!$B:$B&amp;停留所!$G:$G,0))</f>
        <v>141.27084099999999</v>
      </c>
      <c r="E31" s="45" t="s">
        <v>1536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INDEX(停留所!$A:$A,MATCH($J31&amp;K31&amp;L31,停留所!$B:$B&amp;停留所!$F:$F&amp;停留所!$E:$E,0))</f>
        <v>3331</v>
      </c>
      <c r="J31" s="45" t="s">
        <v>275</v>
      </c>
      <c r="K31" s="45">
        <f t="array" ref="K31">INDEX(停留所!$F:$F,MATCH(J31&amp;M31,停留所!$B:$B&amp;停留所!$G:$G,0))</f>
        <v>40.732723999999997</v>
      </c>
      <c r="L31" s="45">
        <f t="array" ref="L31">INDEX(停留所!$E:$E,MATCH(J31&amp;M31,停留所!$B:$B&amp;停留所!$G:$G,0))</f>
        <v>141.264296</v>
      </c>
      <c r="M31" s="45" t="s">
        <v>1540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1535</v>
      </c>
    </row>
    <row r="32" spans="1:16" x14ac:dyDescent="0.55000000000000004">
      <c r="A32" s="45">
        <f t="array" ref="A32">INDEX(停留所!$A:$A,MATCH($B32&amp;$C32&amp;$D32,停留所!$B:$B&amp;停留所!$F:$F&amp;停留所!$E:$E,0))</f>
        <v>3342</v>
      </c>
      <c r="B32" s="45" t="s">
        <v>276</v>
      </c>
      <c r="C32" s="45">
        <f t="array" ref="C32">INDEX(停留所!$F:$F,MATCH(B32&amp;E32,停留所!$B:$B&amp;停留所!$G:$G,0))</f>
        <v>40.731808999999998</v>
      </c>
      <c r="D32" s="45">
        <f t="array" ref="D32">INDEX(停留所!$E:$E,MATCH(B32&amp;E32,停留所!$B:$B&amp;停留所!$G:$G,0))</f>
        <v>141.26799199999999</v>
      </c>
      <c r="E32" s="45" t="s">
        <v>1537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H32" s="93" t="s">
        <v>1532</v>
      </c>
      <c r="I32" s="45">
        <f t="array" ref="I32">INDEX(停留所!$A:$A,MATCH($J32&amp;K32&amp;L32,停留所!$B:$B&amp;停留所!$F:$F&amp;停留所!$E:$E,0))</f>
        <v>3341</v>
      </c>
      <c r="J32" s="45" t="s">
        <v>276</v>
      </c>
      <c r="K32" s="45">
        <f t="array" ref="K32">INDEX(停留所!$F:$F,MATCH(J32&amp;M32,停留所!$B:$B&amp;停留所!$G:$G,0))</f>
        <v>40.732095000000001</v>
      </c>
      <c r="L32" s="45">
        <f t="array" ref="L32">INDEX(停留所!$E:$E,MATCH(J32&amp;M32,停留所!$B:$B&amp;停留所!$G:$G,0))</f>
        <v>141.26845299999999</v>
      </c>
      <c r="M32" s="45" t="s">
        <v>1540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1535</v>
      </c>
    </row>
    <row r="33" spans="1:16" x14ac:dyDescent="0.55000000000000004">
      <c r="A33" s="45">
        <f t="array" ref="A33">INDEX(停留所!$A:$A,MATCH($B33&amp;$C33&amp;$D33,停留所!$B:$B&amp;停留所!$F:$F&amp;停留所!$E:$E,0))</f>
        <v>3332</v>
      </c>
      <c r="B33" s="45" t="s">
        <v>275</v>
      </c>
      <c r="C33" s="45">
        <f t="array" ref="C33">INDEX(停留所!$F:$F,MATCH(B33&amp;E33,停留所!$B:$B&amp;停留所!$G:$G,0))</f>
        <v>40.732650999999997</v>
      </c>
      <c r="D33" s="45">
        <f t="array" ref="D33">INDEX(停留所!$E:$E,MATCH(B33&amp;E33,停留所!$B:$B&amp;停留所!$G:$G,0))</f>
        <v>141.26439300000001</v>
      </c>
      <c r="E33" s="45" t="s">
        <v>1537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H33" s="93" t="s">
        <v>1532</v>
      </c>
      <c r="I33" s="45">
        <f t="array" ref="I33">INDEX(停留所!$A:$A,MATCH($J33&amp;K33&amp;L33,停留所!$B:$B&amp;停留所!$F:$F&amp;停留所!$E:$E,0))</f>
        <v>3351</v>
      </c>
      <c r="J33" s="45" t="s">
        <v>1315</v>
      </c>
      <c r="K33" s="45">
        <f t="array" ref="K33">INDEX(停留所!$F:$F,MATCH(J33&amp;M33,停留所!$B:$B&amp;停留所!$G:$G,0))</f>
        <v>40.733642000000003</v>
      </c>
      <c r="L33" s="45">
        <f t="array" ref="L33">INDEX(停留所!$E:$E,MATCH(J33&amp;M33,停留所!$B:$B&amp;停留所!$G:$G,0))</f>
        <v>141.27189200000001</v>
      </c>
      <c r="M33" s="45" t="s">
        <v>1540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1535</v>
      </c>
    </row>
    <row r="34" spans="1:16" x14ac:dyDescent="0.55000000000000004">
      <c r="A34" s="45">
        <f t="array" ref="A34">INDEX(停留所!$A:$A,MATCH($B34&amp;$C34&amp;$D34,停留所!$B:$B&amp;停留所!$F:$F&amp;停留所!$E:$E,0))</f>
        <v>3322</v>
      </c>
      <c r="B34" s="45" t="s">
        <v>274</v>
      </c>
      <c r="C34" s="45">
        <f t="array" ref="C34">INDEX(停留所!$F:$F,MATCH(B34&amp;E34,停留所!$B:$B&amp;停留所!$G:$G,0))</f>
        <v>40.730009000000003</v>
      </c>
      <c r="D34" s="45">
        <f t="array" ref="D34">INDEX(停留所!$E:$E,MATCH(B34&amp;E34,停留所!$B:$B&amp;停留所!$G:$G,0))</f>
        <v>141.25953799999999</v>
      </c>
      <c r="E34" s="45" t="s">
        <v>1537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H34" s="93" t="s">
        <v>1532</v>
      </c>
      <c r="I34" s="45">
        <f t="array" ref="I34">INDEX(停留所!$A:$A,MATCH($J34&amp;K34&amp;L34,停留所!$B:$B&amp;停留所!$F:$F&amp;停留所!$E:$E,0))</f>
        <v>3361</v>
      </c>
      <c r="J34" s="45" t="s">
        <v>1533</v>
      </c>
      <c r="K34" s="45">
        <f t="array" ref="K34">INDEX(停留所!$F:$F,MATCH(J34&amp;M34,停留所!$B:$B&amp;停留所!$G:$G,0))</f>
        <v>40.735520999999999</v>
      </c>
      <c r="L34" s="45">
        <f t="array" ref="L34">INDEX(停留所!$E:$E,MATCH(J34&amp;M34,停留所!$B:$B&amp;停留所!$G:$G,0))</f>
        <v>141.27605500000001</v>
      </c>
      <c r="M34" s="45" t="s">
        <v>1540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1535</v>
      </c>
    </row>
    <row r="35" spans="1:16" x14ac:dyDescent="0.55000000000000004">
      <c r="A35" s="45">
        <f t="array" ref="A35">INDEX(停留所!$A:$A,MATCH($B35&amp;$C35&amp;$D35,停留所!$B:$B&amp;停留所!$F:$F&amp;停留所!$E:$E,0))</f>
        <v>3312</v>
      </c>
      <c r="B35" s="45" t="s">
        <v>1530</v>
      </c>
      <c r="C35" s="45">
        <f t="array" ref="C35">INDEX(停留所!$F:$F,MATCH(B35&amp;E35,停留所!$B:$B&amp;停留所!$G:$G,0))</f>
        <v>40.728524999999998</v>
      </c>
      <c r="D35" s="45">
        <f t="array" ref="D35">INDEX(停留所!$E:$E,MATCH(B35&amp;E35,停留所!$B:$B&amp;停留所!$G:$G,0))</f>
        <v>141.256362</v>
      </c>
      <c r="E35" s="45" t="s">
        <v>1537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H35" s="93" t="s">
        <v>1532</v>
      </c>
      <c r="I35" s="45">
        <f t="array" ref="I35">INDEX(停留所!$A:$A,MATCH($J35&amp;K35&amp;L35,停留所!$B:$B&amp;停留所!$F:$F&amp;停留所!$E:$E,0))</f>
        <v>3371</v>
      </c>
      <c r="J35" s="45" t="s">
        <v>1534</v>
      </c>
      <c r="K35" s="45">
        <f t="array" ref="K35">INDEX(停留所!$F:$F,MATCH(J35&amp;M35,停留所!$B:$B&amp;停留所!$G:$G,0))</f>
        <v>40.736789000000002</v>
      </c>
      <c r="L35" s="45">
        <f t="array" ref="L35">INDEX(停留所!$E:$E,MATCH(J35&amp;M35,停留所!$B:$B&amp;停留所!$G:$G,0))</f>
        <v>141.279145</v>
      </c>
      <c r="M35" s="45" t="s">
        <v>1540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1535</v>
      </c>
    </row>
    <row r="36" spans="1:16" x14ac:dyDescent="0.55000000000000004">
      <c r="A36" s="45">
        <f t="array" ref="A36">INDEX(停留所!$A:$A,MATCH($B36&amp;$C36&amp;$D36,停留所!$B:$B&amp;停留所!$F:$F&amp;停留所!$E:$E,0))</f>
        <v>4521</v>
      </c>
      <c r="B36" s="45" t="s">
        <v>431</v>
      </c>
      <c r="C36" s="45">
        <f t="array" ref="C36">INDEX(停留所!$F:$F,MATCH(B36&amp;E36,停留所!$B:$B&amp;停留所!$G:$G,0))</f>
        <v>40.726967000000002</v>
      </c>
      <c r="D36" s="45">
        <f t="array" ref="D36">INDEX(停留所!$E:$E,MATCH(B36&amp;E36,停留所!$B:$B&amp;停留所!$G:$G,0))</f>
        <v>141.252612</v>
      </c>
      <c r="E36" s="45" t="s">
        <v>1536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INDEX(停留所!$A:$A,MATCH($J36&amp;K36&amp;L36,停留所!$B:$B&amp;停留所!$F:$F&amp;停留所!$E:$E,0))</f>
        <v>4512</v>
      </c>
      <c r="J36" s="45" t="s">
        <v>430</v>
      </c>
      <c r="K36" s="45">
        <f t="array" ref="K36">INDEX(停留所!$F:$F,MATCH(J36&amp;M36,停留所!$B:$B&amp;停留所!$G:$G,0))</f>
        <v>40.732050000000001</v>
      </c>
      <c r="L36" s="45">
        <f t="array" ref="L36">INDEX(停留所!$E:$E,MATCH(J36&amp;M36,停留所!$B:$B&amp;停留所!$G:$G,0))</f>
        <v>141.270996</v>
      </c>
      <c r="M36" s="45" t="s">
        <v>454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 x14ac:dyDescent="0.55000000000000004">
      <c r="A37" s="45">
        <f t="array" ref="A37">INDEX(停留所!$A:$A,MATCH($B37&amp;$C37&amp;$D37,停留所!$B:$B&amp;停留所!$F:$F&amp;停留所!$E:$E,0))</f>
        <v>4531</v>
      </c>
      <c r="B37" s="45" t="s">
        <v>432</v>
      </c>
      <c r="C37" s="45">
        <f t="array" ref="C37">INDEX(停留所!$F:$F,MATCH(B37&amp;E37,停留所!$B:$B&amp;停留所!$G:$G,0))</f>
        <v>40.726654000000003</v>
      </c>
      <c r="D37" s="45">
        <f t="array" ref="D37">INDEX(停留所!$E:$E,MATCH(B37&amp;E37,停留所!$B:$B&amp;停留所!$G:$G,0))</f>
        <v>141.247253</v>
      </c>
      <c r="E37" s="45" t="s">
        <v>1536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INDEX(停留所!$A:$A,MATCH($J37&amp;K37&amp;L37,停留所!$B:$B&amp;停留所!$F:$F&amp;停留所!$E:$E,0))</f>
        <v>4501</v>
      </c>
      <c r="J37" s="45" t="s">
        <v>429</v>
      </c>
      <c r="K37" s="45">
        <f t="array" ref="K37">INDEX(停留所!$F:$F,MATCH(J37&amp;M37,停留所!$B:$B&amp;停留所!$G:$G,0))</f>
        <v>40.728195999999997</v>
      </c>
      <c r="L37" s="45">
        <f t="array" ref="L37">INDEX(停留所!$E:$E,MATCH(J37&amp;M37,停留所!$B:$B&amp;停留所!$G:$G,0))</f>
        <v>141.27480499999999</v>
      </c>
      <c r="M37" s="45" t="s">
        <v>1536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1292</v>
      </c>
    </row>
    <row r="38" spans="1:16" x14ac:dyDescent="0.55000000000000004">
      <c r="A38" s="45">
        <f t="array" ref="A38">INDEX(停留所!$A:$A,MATCH($B38&amp;$C38&amp;$D38,停留所!$B:$B&amp;停留所!$F:$F&amp;停留所!$E:$E,0))</f>
        <v>4541</v>
      </c>
      <c r="B38" s="45" t="s">
        <v>433</v>
      </c>
      <c r="C38" s="45">
        <f t="array" ref="C38">INDEX(停留所!$F:$F,MATCH(B38&amp;E38,停留所!$B:$B&amp;停留所!$G:$G,0))</f>
        <v>40.725645999999998</v>
      </c>
      <c r="D38" s="45">
        <f t="array" ref="D38">INDEX(停留所!$E:$E,MATCH(B38&amp;E38,停留所!$B:$B&amp;停留所!$G:$G,0))</f>
        <v>141.24468400000001</v>
      </c>
      <c r="E38" s="45" t="s">
        <v>1536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INDEX(停留所!$A:$A,MATCH($J38&amp;K38&amp;L38,停留所!$B:$B&amp;停留所!$F:$F&amp;停留所!$E:$E,0))</f>
        <v>4492</v>
      </c>
      <c r="J38" s="45" t="s">
        <v>428</v>
      </c>
      <c r="K38" s="45">
        <f t="array" ref="K38">INDEX(停留所!$F:$F,MATCH(J38&amp;M38,停留所!$B:$B&amp;停留所!$G:$G,0))</f>
        <v>40.722560000000001</v>
      </c>
      <c r="L38" s="45">
        <f t="array" ref="L38">INDEX(停留所!$E:$E,MATCH(J38&amp;M38,停留所!$B:$B&amp;停留所!$G:$G,0))</f>
        <v>141.280722</v>
      </c>
      <c r="M38" s="45" t="s">
        <v>453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 x14ac:dyDescent="0.55000000000000004">
      <c r="A39" s="45">
        <f t="array" ref="A39">INDEX(停留所!$A:$A,MATCH($B39&amp;$C39&amp;$D39,停留所!$B:$B&amp;停留所!$F:$F&amp;停留所!$E:$E,0))</f>
        <v>4551</v>
      </c>
      <c r="B39" s="45" t="s">
        <v>434</v>
      </c>
      <c r="C39" s="45">
        <f t="array" ref="C39">INDEX(停留所!$F:$F,MATCH(B39&amp;E39,停留所!$B:$B&amp;停留所!$G:$G,0))</f>
        <v>40.722929999999998</v>
      </c>
      <c r="D39" s="45">
        <f t="array" ref="D39">INDEX(停留所!$E:$E,MATCH(B39&amp;E39,停留所!$B:$B&amp;停留所!$G:$G,0))</f>
        <v>141.239609</v>
      </c>
      <c r="E39" s="45" t="s">
        <v>1536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INDEX(停留所!$A:$A,MATCH($J39&amp;K39&amp;L39,停留所!$B:$B&amp;停留所!$F:$F&amp;停留所!$E:$E,0))</f>
        <v>4482</v>
      </c>
      <c r="J39" s="45" t="s">
        <v>427</v>
      </c>
      <c r="K39" s="45">
        <f t="array" ref="K39">INDEX(停留所!$F:$F,MATCH(J39&amp;M39,停留所!$B:$B&amp;停留所!$G:$G,0))</f>
        <v>40.720041000000002</v>
      </c>
      <c r="L39" s="45">
        <f t="array" ref="L39">INDEX(停留所!$E:$E,MATCH(J39&amp;M39,停留所!$B:$B&amp;停留所!$G:$G,0))</f>
        <v>141.28666000000001</v>
      </c>
      <c r="M39" s="45" t="s">
        <v>454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 x14ac:dyDescent="0.55000000000000004">
      <c r="A40" s="45">
        <f t="array" ref="A40">INDEX(停留所!$A:$A,MATCH($B40&amp;$C40&amp;$D40,停留所!$B:$B&amp;停留所!$F:$F&amp;停留所!$E:$E,0))</f>
        <v>4561</v>
      </c>
      <c r="B40" s="45" t="s">
        <v>435</v>
      </c>
      <c r="C40" s="45">
        <f t="array" ref="C40">INDEX(停留所!$F:$F,MATCH(B40&amp;E40,停留所!$B:$B&amp;停留所!$G:$G,0))</f>
        <v>40.717343999999997</v>
      </c>
      <c r="D40" s="45">
        <f t="array" ref="D40">INDEX(停留所!$E:$E,MATCH(B40&amp;E40,停留所!$B:$B&amp;停留所!$G:$G,0))</f>
        <v>141.23440500000001</v>
      </c>
      <c r="E40" s="45" t="s">
        <v>1536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INDEX(停留所!$A:$A,MATCH($J40&amp;K40&amp;L40,停留所!$B:$B&amp;停留所!$F:$F&amp;停留所!$E:$E,0))</f>
        <v>4472</v>
      </c>
      <c r="J40" s="45" t="s">
        <v>426</v>
      </c>
      <c r="K40" s="45">
        <f t="array" ref="K40">INDEX(停留所!$F:$F,MATCH(J40&amp;M40,停留所!$B:$B&amp;停留所!$G:$G,0))</f>
        <v>40.711427999999998</v>
      </c>
      <c r="L40" s="45">
        <f t="array" ref="L40">INDEX(停留所!$E:$E,MATCH(J40&amp;M40,停留所!$B:$B&amp;停留所!$G:$G,0))</f>
        <v>141.29758799999999</v>
      </c>
      <c r="M40" s="45" t="s">
        <v>453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 x14ac:dyDescent="0.55000000000000004">
      <c r="A41" s="45">
        <f t="array" ref="A41">INDEX(停留所!$A:$A,MATCH($B41&amp;$C41&amp;$D41,停留所!$B:$B&amp;停留所!$F:$F&amp;停留所!$E:$E,0))</f>
        <v>4571</v>
      </c>
      <c r="B41" s="45" t="s">
        <v>436</v>
      </c>
      <c r="C41" s="45">
        <f t="array" ref="C41">INDEX(停留所!$F:$F,MATCH(B41&amp;E41,停留所!$B:$B&amp;停留所!$G:$G,0))</f>
        <v>40.717063000000003</v>
      </c>
      <c r="D41" s="45">
        <f t="array" ref="D41">INDEX(停留所!$E:$E,MATCH(B41&amp;E41,停留所!$B:$B&amp;停留所!$G:$G,0))</f>
        <v>141.22512</v>
      </c>
      <c r="E41" s="45" t="s">
        <v>1536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INDEX(停留所!$A:$A,MATCH($J41&amp;K41&amp;L41,停留所!$B:$B&amp;停留所!$F:$F&amp;停留所!$E:$E,0))</f>
        <v>4462</v>
      </c>
      <c r="J41" s="45" t="s">
        <v>425</v>
      </c>
      <c r="K41" s="45">
        <f t="array" ref="K41">INDEX(停留所!$F:$F,MATCH(J41&amp;M41,停留所!$B:$B&amp;停留所!$G:$G,0))</f>
        <v>40.708649000000001</v>
      </c>
      <c r="L41" s="45">
        <f t="array" ref="L41">INDEX(停留所!$E:$E,MATCH(J41&amp;M41,停留所!$B:$B&amp;停留所!$G:$G,0))</f>
        <v>141.30267799999999</v>
      </c>
      <c r="M41" s="45" t="s">
        <v>454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 x14ac:dyDescent="0.55000000000000004">
      <c r="A42" s="45">
        <f t="array" ref="A42">INDEX(停留所!$A:$A,MATCH($B42&amp;$C42&amp;$D42,停留所!$B:$B&amp;停留所!$F:$F&amp;停留所!$E:$E,0))</f>
        <v>4581</v>
      </c>
      <c r="B42" s="45" t="s">
        <v>437</v>
      </c>
      <c r="C42" s="45">
        <f t="array" ref="C42">INDEX(停留所!$F:$F,MATCH(B42&amp;E42,停留所!$B:$B&amp;停留所!$G:$G,0))</f>
        <v>40.713535999999998</v>
      </c>
      <c r="D42" s="45">
        <f t="array" ref="D42">INDEX(停留所!$E:$E,MATCH(B42&amp;E42,停留所!$B:$B&amp;停留所!$G:$G,0))</f>
        <v>141.21889200000001</v>
      </c>
      <c r="E42" s="45" t="s">
        <v>1536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INDEX(停留所!$A:$A,MATCH($J42&amp;K42&amp;L42,停留所!$B:$B&amp;停留所!$F:$F&amp;停留所!$E:$E,0))</f>
        <v>4452</v>
      </c>
      <c r="J42" s="45" t="s">
        <v>424</v>
      </c>
      <c r="K42" s="45">
        <f t="array" ref="K42">INDEX(停留所!$F:$F,MATCH(J42&amp;M42,停留所!$B:$B&amp;停留所!$G:$G,0))</f>
        <v>40.697436000000003</v>
      </c>
      <c r="L42" s="45">
        <f t="array" ref="L42">INDEX(停留所!$E:$E,MATCH(J42&amp;M42,停留所!$B:$B&amp;停留所!$G:$G,0))</f>
        <v>141.32442599999999</v>
      </c>
      <c r="M42" s="45" t="s">
        <v>453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 x14ac:dyDescent="0.55000000000000004">
      <c r="A43" s="45">
        <f t="array" ref="A43">INDEX(停留所!$A:$A,MATCH($B43&amp;$C43&amp;$D43,停留所!$B:$B&amp;停留所!$F:$F&amp;停留所!$E:$E,0))</f>
        <v>4591</v>
      </c>
      <c r="B43" s="45" t="s">
        <v>438</v>
      </c>
      <c r="C43" s="45">
        <f t="array" ref="C43">INDEX(停留所!$F:$F,MATCH(B43&amp;E43,停留所!$B:$B&amp;停留所!$G:$G,0))</f>
        <v>40.713121000000001</v>
      </c>
      <c r="D43" s="45">
        <f t="array" ref="D43">INDEX(停留所!$E:$E,MATCH(B43&amp;E43,停留所!$B:$B&amp;停留所!$G:$G,0))</f>
        <v>141.21673000000001</v>
      </c>
      <c r="E43" s="45" t="s">
        <v>1536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INDEX(停留所!$A:$A,MATCH($J43&amp;K43&amp;L43,停留所!$B:$B&amp;停留所!$F:$F&amp;停留所!$E:$E,0))</f>
        <v>4442</v>
      </c>
      <c r="J43" s="45" t="s">
        <v>423</v>
      </c>
      <c r="K43" s="45">
        <f t="array" ref="K43">INDEX(停留所!$F:$F,MATCH(J43&amp;M43,停留所!$B:$B&amp;停留所!$G:$G,0))</f>
        <v>40.694490000000002</v>
      </c>
      <c r="L43" s="45">
        <f t="array" ref="L43">INDEX(停留所!$E:$E,MATCH(J43&amp;M43,停留所!$B:$B&amp;停留所!$G:$G,0))</f>
        <v>141.33370600000001</v>
      </c>
      <c r="M43" s="45" t="s">
        <v>454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 x14ac:dyDescent="0.55000000000000004">
      <c r="A44" s="45">
        <f t="array" ref="A44">INDEX(停留所!$A:$A,MATCH($B44&amp;$C44&amp;$D44,停留所!$B:$B&amp;停留所!$F:$F&amp;停留所!$E:$E,0))</f>
        <v>4601</v>
      </c>
      <c r="B44" s="45" t="s">
        <v>439</v>
      </c>
      <c r="C44" s="45">
        <f t="array" ref="C44">INDEX(停留所!$F:$F,MATCH(B44&amp;E44,停留所!$B:$B&amp;停留所!$G:$G,0))</f>
        <v>40.711697999999998</v>
      </c>
      <c r="D44" s="45">
        <f t="array" ref="D44">INDEX(停留所!$E:$E,MATCH(B44&amp;E44,停留所!$B:$B&amp;停留所!$G:$G,0))</f>
        <v>141.21202500000001</v>
      </c>
      <c r="E44" s="45" t="s">
        <v>1536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INDEX(停留所!$A:$A,MATCH($J44&amp;K44&amp;L44,停留所!$B:$B&amp;停留所!$F:$F&amp;停留所!$E:$E,0))</f>
        <v>4432</v>
      </c>
      <c r="J44" s="45" t="s">
        <v>422</v>
      </c>
      <c r="K44" s="45">
        <f t="array" ref="K44">INDEX(停留所!$F:$F,MATCH(J44&amp;M44,停留所!$B:$B&amp;停留所!$G:$G,0))</f>
        <v>40.690351</v>
      </c>
      <c r="L44" s="45">
        <f t="array" ref="L44">INDEX(停留所!$E:$E,MATCH(J44&amp;M44,停留所!$B:$B&amp;停留所!$G:$G,0))</f>
        <v>141.345551</v>
      </c>
      <c r="M44" s="45" t="s">
        <v>453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 x14ac:dyDescent="0.55000000000000004">
      <c r="A45" s="45">
        <f t="array" ref="A45">INDEX(停留所!$A:$A,MATCH($B45&amp;$C45&amp;$D45,停留所!$B:$B&amp;停留所!$F:$F&amp;停留所!$E:$E,0))</f>
        <v>4611</v>
      </c>
      <c r="B45" s="45" t="s">
        <v>440</v>
      </c>
      <c r="C45" s="45">
        <f t="array" ref="C45">INDEX(停留所!$F:$F,MATCH(B45&amp;E45,停留所!$B:$B&amp;停留所!$G:$G,0))</f>
        <v>40.709440000000001</v>
      </c>
      <c r="D45" s="45">
        <f t="array" ref="D45">INDEX(停留所!$E:$E,MATCH(B45&amp;E45,停留所!$B:$B&amp;停留所!$G:$G,0))</f>
        <v>141.20740599999999</v>
      </c>
      <c r="E45" s="45" t="s">
        <v>1536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INDEX(停留所!$A:$A,MATCH($J45&amp;K45&amp;L45,停留所!$B:$B&amp;停留所!$F:$F&amp;停留所!$E:$E,0))</f>
        <v>4422</v>
      </c>
      <c r="J45" s="45" t="s">
        <v>421</v>
      </c>
      <c r="K45" s="45">
        <f t="array" ref="K45">INDEX(停留所!$F:$F,MATCH(J45&amp;M45,停留所!$B:$B&amp;停留所!$G:$G,0))</f>
        <v>40.689171000000002</v>
      </c>
      <c r="L45" s="45">
        <f t="array" ref="L45">INDEX(停留所!$E:$E,MATCH(J45&amp;M45,停留所!$B:$B&amp;停留所!$G:$G,0))</f>
        <v>141.34937600000001</v>
      </c>
      <c r="M45" s="45" t="s">
        <v>454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 x14ac:dyDescent="0.55000000000000004">
      <c r="A46" s="45">
        <f t="array" ref="A46">INDEX(停留所!$A:$A,MATCH($B46&amp;$C46&amp;$D46,停留所!$B:$B&amp;停留所!$F:$F&amp;停留所!$E:$E,0))</f>
        <v>4621</v>
      </c>
      <c r="B46" s="45" t="s">
        <v>441</v>
      </c>
      <c r="C46" s="45">
        <f t="array" ref="C46">INDEX(停留所!$F:$F,MATCH(B46&amp;E46,停留所!$B:$B&amp;停留所!$G:$G,0))</f>
        <v>40.708889999999997</v>
      </c>
      <c r="D46" s="45">
        <f t="array" ref="D46">INDEX(停留所!$E:$E,MATCH(B46&amp;E46,停留所!$B:$B&amp;停留所!$G:$G,0))</f>
        <v>141.204601</v>
      </c>
      <c r="E46" s="45" t="s">
        <v>1536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INDEX(停留所!$A:$A,MATCH($J46&amp;K46&amp;L46,停留所!$B:$B&amp;停留所!$F:$F&amp;停留所!$E:$E,0))</f>
        <v>4412</v>
      </c>
      <c r="J46" s="45" t="s">
        <v>420</v>
      </c>
      <c r="K46" s="45">
        <f t="array" ref="K46">INDEX(停留所!$F:$F,MATCH(J46&amp;M46,停留所!$B:$B&amp;停留所!$G:$G,0))</f>
        <v>40.685541999999998</v>
      </c>
      <c r="L46" s="45">
        <f t="array" ref="L46">INDEX(停留所!$E:$E,MATCH(J46&amp;M46,停留所!$B:$B&amp;停留所!$G:$G,0))</f>
        <v>141.35122100000001</v>
      </c>
      <c r="M46" s="45" t="s">
        <v>453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 x14ac:dyDescent="0.55000000000000004">
      <c r="A47" s="45">
        <f t="array" ref="A47">INDEX(停留所!$A:$A,MATCH($B47&amp;$C47&amp;$D47,停留所!$B:$B&amp;停留所!$F:$F&amp;停留所!$E:$E,0))</f>
        <v>4631</v>
      </c>
      <c r="B47" s="45" t="s">
        <v>1531</v>
      </c>
      <c r="C47" s="45">
        <f t="array" ref="C47">INDEX(停留所!$F:$F,MATCH(B47&amp;E47,停留所!$B:$B&amp;停留所!$G:$G,0))</f>
        <v>40.707906000000001</v>
      </c>
      <c r="D47" s="45">
        <f t="array" ref="D47">INDEX(停留所!$E:$E,MATCH(B47&amp;E47,停留所!$B:$B&amp;停留所!$G:$G,0))</f>
        <v>141.20122699999999</v>
      </c>
      <c r="E47" s="45" t="s">
        <v>1536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INDEX(停留所!$A:$A,MATCH($J47&amp;K47&amp;L47,停留所!$B:$B&amp;停留所!$F:$F&amp;停留所!$E:$E,0))</f>
        <v>4402</v>
      </c>
      <c r="J47" s="45" t="s">
        <v>1538</v>
      </c>
      <c r="K47" s="45">
        <f t="array" ref="K47">INDEX(停留所!$F:$F,MATCH(J47&amp;M47,停留所!$B:$B&amp;停留所!$G:$G,0))</f>
        <v>40.680554999999998</v>
      </c>
      <c r="L47" s="45">
        <f t="array" ref="L47">INDEX(停留所!$E:$E,MATCH(J47&amp;M47,停留所!$B:$B&amp;停留所!$G:$G,0))</f>
        <v>141.35924600000001</v>
      </c>
      <c r="M47" s="45" t="s">
        <v>454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 x14ac:dyDescent="0.55000000000000004">
      <c r="A48" s="45">
        <f t="array" ref="A48">INDEX(停留所!$A:$A,MATCH($B48&amp;$C48&amp;$D48,停留所!$B:$B&amp;停留所!$F:$F&amp;停留所!$E:$E,0))</f>
        <v>4641</v>
      </c>
      <c r="B48" s="45" t="s">
        <v>442</v>
      </c>
      <c r="C48" s="45">
        <f t="array" ref="C48">INDEX(停留所!$F:$F,MATCH(B48&amp;E48,停留所!$B:$B&amp;停留所!$G:$G,0))</f>
        <v>40.703335000000003</v>
      </c>
      <c r="D48" s="45">
        <f t="array" ref="D48">INDEX(停留所!$E:$E,MATCH(B48&amp;E48,停留所!$B:$B&amp;停留所!$G:$G,0))</f>
        <v>141.19151199999999</v>
      </c>
      <c r="E48" s="45" t="s">
        <v>1536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INDEX(停留所!$A:$A,MATCH($J48&amp;K48&amp;L48,停留所!$B:$B&amp;停留所!$F:$F&amp;停留所!$E:$E,0))</f>
        <v>1071</v>
      </c>
      <c r="J48" s="45" t="s">
        <v>83</v>
      </c>
      <c r="K48" s="45">
        <f t="array" ref="K48">INDEX(停留所!$F:$F,MATCH(J48&amp;M48,停留所!$B:$B&amp;停留所!$I:$I,0))</f>
        <v>40.680196000000002</v>
      </c>
      <c r="L48" s="45">
        <f t="array" ref="L48">INDEX(停留所!$E:$E,MATCH(J48&amp;M48,停留所!$B:$B&amp;停留所!$I:$I,0))</f>
        <v>141.36168499999999</v>
      </c>
      <c r="M48" s="45" t="s">
        <v>63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  <c r="P48" s="45" t="s">
        <v>63</v>
      </c>
    </row>
    <row r="49" spans="1:16" x14ac:dyDescent="0.55000000000000004">
      <c r="A49" s="45">
        <f t="array" ref="A49">INDEX(停留所!$A:$A,MATCH($B49&amp;$C49&amp;$D49,停留所!$B:$B&amp;停留所!$F:$F&amp;停留所!$E:$E,0))</f>
        <v>4651</v>
      </c>
      <c r="B49" s="45" t="s">
        <v>1539</v>
      </c>
      <c r="C49" s="45">
        <f t="array" ref="C49">INDEX(停留所!$F:$F,MATCH(B49&amp;E49,停留所!$B:$B&amp;停留所!$G:$G,0))</f>
        <v>40.700757000000003</v>
      </c>
      <c r="D49" s="45">
        <f t="array" ref="D49">INDEX(停留所!$E:$E,MATCH(B49&amp;E49,停留所!$B:$B&amp;停留所!$G:$G,0))</f>
        <v>141.189269</v>
      </c>
      <c r="E49" s="45" t="s">
        <v>1536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INDEX(停留所!$A:$A,MATCH($J49&amp;K49&amp;L49,停留所!$B:$B&amp;停留所!$F:$F&amp;停留所!$E:$E,0))</f>
        <v>1081</v>
      </c>
      <c r="J49" s="45" t="s">
        <v>84</v>
      </c>
      <c r="K49" s="45">
        <f t="array" ref="K49">INDEX(停留所!$F:$F,MATCH(J49&amp;M49,停留所!$B:$B&amp;停留所!$I:$I,0))</f>
        <v>40.682732999999999</v>
      </c>
      <c r="L49" s="45">
        <f t="array" ref="L49">INDEX(停留所!$E:$E,MATCH(J49&amp;M49,停留所!$B:$B&amp;停留所!$I:$I,0))</f>
        <v>141.363786</v>
      </c>
      <c r="M49" s="45" t="s">
        <v>63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63</v>
      </c>
    </row>
    <row r="50" spans="1:16" x14ac:dyDescent="0.55000000000000004">
      <c r="A50" s="45">
        <f t="array" ref="A50">INDEX(停留所!$A:$A,MATCH($B50&amp;$C50&amp;$D50,停留所!$B:$B&amp;停留所!$F:$F&amp;停留所!$E:$E,0))</f>
        <v>4661</v>
      </c>
      <c r="B50" s="45" t="s">
        <v>445</v>
      </c>
      <c r="C50" s="45">
        <f t="array" ref="C50">INDEX(停留所!$F:$F,MATCH(B50&amp;E50,停留所!$B:$B&amp;停留所!$G:$G,0))</f>
        <v>40.698233899999998</v>
      </c>
      <c r="D50" s="45">
        <f t="array" ref="D50">INDEX(停留所!$E:$E,MATCH(B50&amp;E50,停留所!$B:$B&amp;停留所!$G:$G,0))</f>
        <v>141.18580109999999</v>
      </c>
      <c r="E50" s="45" t="s">
        <v>1536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INDEX(停留所!$A:$A,MATCH($J50&amp;K50&amp;L50,停留所!$B:$B&amp;停留所!$F:$F&amp;停留所!$E:$E,0))</f>
        <v>1101</v>
      </c>
      <c r="J50" s="45" t="s">
        <v>86</v>
      </c>
      <c r="K50" s="45">
        <f t="array" ref="K50">INDEX(停留所!$F:$F,MATCH(J50&amp;M50,停留所!$B:$B&amp;停留所!$I:$I,0))</f>
        <v>40.684857999999998</v>
      </c>
      <c r="L50" s="45">
        <f t="array" ref="L50">INDEX(停留所!$E:$E,MATCH(J50&amp;M50,停留所!$B:$B&amp;停留所!$I:$I,0))</f>
        <v>141.36661000000001</v>
      </c>
      <c r="M50" s="45" t="s">
        <v>63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  <c r="P50" s="45" t="s">
        <v>63</v>
      </c>
    </row>
    <row r="51" spans="1:16" x14ac:dyDescent="0.55000000000000004">
      <c r="A51" s="45">
        <f t="array" ref="A51">INDEX(停留所!$A:$A,MATCH($B51&amp;$C51&amp;$D51,停留所!$B:$B&amp;停留所!$F:$F&amp;停留所!$E:$E,0))</f>
        <v>4671</v>
      </c>
      <c r="B51" s="45" t="s">
        <v>446</v>
      </c>
      <c r="C51" s="45">
        <f t="array" ref="C51">INDEX(停留所!$F:$F,MATCH(B51&amp;E51,停留所!$B:$B&amp;停留所!$G:$G,0))</f>
        <v>40.699328999999999</v>
      </c>
      <c r="D51" s="45">
        <f t="array" ref="D51">INDEX(停留所!$E:$E,MATCH(B51&amp;E51,停留所!$B:$B&amp;停留所!$G:$G,0))</f>
        <v>141.17739800000001</v>
      </c>
      <c r="E51" s="45" t="s">
        <v>1536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INDEX(停留所!$A:$A,MATCH($J51&amp;K51&amp;L51,停留所!$B:$B&amp;停留所!$F:$F&amp;停留所!$E:$E,0))</f>
        <v>1291</v>
      </c>
      <c r="J51" s="45" t="s">
        <v>1503</v>
      </c>
      <c r="K51" s="45">
        <f t="array" ref="K51">INDEX(停留所!$F:$F,MATCH(J51&amp;M51,停留所!$B:$B&amp;停留所!$H:$H,0))</f>
        <v>40.682912999999999</v>
      </c>
      <c r="L51" s="45">
        <f t="array" ref="L51">INDEX(停留所!$E:$E,MATCH(J51&amp;M51,停留所!$B:$B&amp;停留所!$H:$H,0))</f>
        <v>141.36785499999999</v>
      </c>
      <c r="M51" s="45" t="s">
        <v>1285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  <c r="P51" s="45" t="s">
        <v>1285</v>
      </c>
    </row>
    <row r="52" spans="1:16" x14ac:dyDescent="0.55000000000000004">
      <c r="A52" s="45">
        <f t="array" ref="A52">INDEX(停留所!$A:$A,MATCH($B52&amp;$C52&amp;$D52,停留所!$B:$B&amp;停留所!$F:$F&amp;停留所!$E:$E,0))</f>
        <v>4681</v>
      </c>
      <c r="B52" s="45" t="s">
        <v>447</v>
      </c>
      <c r="C52" s="45">
        <f t="array" ref="C52">INDEX(停留所!$F:$F,MATCH(B52&amp;E52,停留所!$B:$B&amp;停留所!$G:$G,0))</f>
        <v>40.697538000000002</v>
      </c>
      <c r="D52" s="45">
        <f t="array" ref="D52">INDEX(停留所!$E:$E,MATCH(B52&amp;E52,停留所!$B:$B&amp;停留所!$G:$G,0))</f>
        <v>141.16489899999999</v>
      </c>
      <c r="E52" s="45" t="s">
        <v>1536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INDEX(停留所!$A:$A,MATCH($J52&amp;K52&amp;L52,停留所!$B:$B&amp;停留所!$F:$F&amp;停留所!$E:$E,0))</f>
        <v>1132</v>
      </c>
      <c r="J52" s="45" t="s">
        <v>1430</v>
      </c>
      <c r="K52" s="45">
        <f t="array" ref="K52">INDEX(停留所!$F:$F,MATCH(J52&amp;M52,停留所!$B:$B&amp;停留所!$H:$H,0))</f>
        <v>40.681235000000001</v>
      </c>
      <c r="L52" s="45">
        <f t="array" ref="L52">INDEX(停留所!$E:$E,MATCH(J52&amp;M52,停留所!$B:$B&amp;停留所!$H:$H,0))</f>
        <v>141.36637300000001</v>
      </c>
      <c r="M52" s="45" t="s">
        <v>1285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1285</v>
      </c>
    </row>
    <row r="53" spans="1:16" x14ac:dyDescent="0.55000000000000004">
      <c r="A53" s="45">
        <f t="array" ref="A53">INDEX(停留所!$A:$A,MATCH($B53&amp;$C53&amp;$D53,停留所!$B:$B&amp;停留所!$F:$F&amp;停留所!$E:$E,0))</f>
        <v>4691</v>
      </c>
      <c r="B53" s="45" t="s">
        <v>448</v>
      </c>
      <c r="C53" s="45">
        <f t="array" ref="C53">INDEX(停留所!$F:$F,MATCH(B53&amp;E53,停留所!$B:$B&amp;停留所!$G:$G,0))</f>
        <v>40.696756000000001</v>
      </c>
      <c r="D53" s="45">
        <f t="array" ref="D53">INDEX(停留所!$E:$E,MATCH(B53&amp;E53,停留所!$B:$B&amp;停留所!$G:$G,0))</f>
        <v>141.16331099999999</v>
      </c>
      <c r="E53" s="45" t="s">
        <v>1536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INDEX(停留所!$A:$A,MATCH($J53&amp;K53&amp;L53,停留所!$B:$B&amp;停留所!$F:$F&amp;停留所!$E:$E,0))</f>
        <v>1122</v>
      </c>
      <c r="J53" s="45" t="s">
        <v>87</v>
      </c>
      <c r="K53" s="45">
        <f t="array" ref="K53">INDEX(停留所!$F:$F,MATCH(J53&amp;M53,停留所!$B:$B&amp;停留所!$H:$H,0))</f>
        <v>40.678258999999997</v>
      </c>
      <c r="L53" s="45">
        <f t="array" ref="L53">INDEX(停留所!$E:$E,MATCH(J53&amp;M53,停留所!$B:$B&amp;停留所!$H:$H,0))</f>
        <v>141.360815</v>
      </c>
      <c r="M53" s="45" t="s">
        <v>1285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  <c r="P53" s="45" t="s">
        <v>1285</v>
      </c>
    </row>
    <row r="54" spans="1:16" x14ac:dyDescent="0.55000000000000004">
      <c r="A54" s="45">
        <f t="array" ref="A54">INDEX(停留所!$A:$A,MATCH($B54&amp;$C54&amp;$D54,停留所!$B:$B&amp;停留所!$F:$F&amp;停留所!$E:$E,0))</f>
        <v>1812</v>
      </c>
      <c r="B54" s="45" t="s">
        <v>149</v>
      </c>
      <c r="C54" s="45">
        <f t="array" ref="C54">INDEX(停留所!$F:$F,MATCH(B54&amp;E54,停留所!$B:$B&amp;停留所!$M:$M,0))</f>
        <v>40.696227</v>
      </c>
      <c r="D54" s="45">
        <f t="array" ref="D54">INDEX(停留所!$E:$E,MATCH(B54&amp;E54,停留所!$B:$B&amp;停留所!$M:$M,0))</f>
        <v>141.16115500000001</v>
      </c>
      <c r="E54" s="45" t="s">
        <v>1295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  <c r="H54" s="93" t="s">
        <v>1295</v>
      </c>
      <c r="I54" s="45">
        <f t="array" ref="I54">INDEX(停留所!$A:$A,MATCH($J54&amp;K54&amp;L54,停留所!$B:$B&amp;停留所!$F:$F&amp;停留所!$E:$E,0))</f>
        <v>1052</v>
      </c>
      <c r="J54" s="45" t="s">
        <v>1858</v>
      </c>
      <c r="K54" s="45">
        <f t="array" ref="K54">INDEX(停留所!$F:$F,MATCH(J54&amp;M54,停留所!$B:$B&amp;停留所!$H:$H,0))</f>
        <v>40.673996000000002</v>
      </c>
      <c r="L54" s="45">
        <f t="array" ref="L54">INDEX(停留所!$E:$E,MATCH(J54&amp;M54,停留所!$B:$B&amp;停留所!$H:$H,0))</f>
        <v>141.35322600000001</v>
      </c>
      <c r="M54" s="45" t="s">
        <v>1285</v>
      </c>
      <c r="N54" s="45" t="str">
        <f t="array" ref="N54">INDEX(停留所!$D:$D,MATCH($J54&amp;$K54&amp;$L54,停留所!$B:$B&amp;停留所!$F:$F&amp;停留所!$E:$E,0))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  <c r="P54" s="45" t="s">
        <v>1285</v>
      </c>
    </row>
    <row r="55" spans="1:16" x14ac:dyDescent="0.55000000000000004">
      <c r="A55" s="45">
        <f t="array" ref="A55">INDEX(停留所!$A:$A,MATCH($B55&amp;$C55&amp;$D55,停留所!$B:$B&amp;停留所!$F:$F&amp;停留所!$E:$E,0))</f>
        <v>3382</v>
      </c>
      <c r="B55" s="45" t="s">
        <v>746</v>
      </c>
      <c r="C55" s="45">
        <f t="array" ref="C55">INDEX(停留所!$F:$F,MATCH(B55&amp;E55,停留所!$B:$B&amp;停留所!$M:$M,0))</f>
        <v>40.695723000000001</v>
      </c>
      <c r="D55" s="45">
        <f t="array" ref="D55">INDEX(停留所!$E:$E,MATCH(B55&amp;E55,停留所!$B:$B&amp;停留所!$M:$M,0))</f>
        <v>141.15789799999999</v>
      </c>
      <c r="E55" s="45" t="s">
        <v>1295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  <c r="H55" s="93" t="s">
        <v>1295</v>
      </c>
      <c r="I55" s="45">
        <f t="array" ref="I55">INDEX(停留所!$A:$A,MATCH($J55&amp;K55&amp;L55,停留所!$B:$B&amp;停留所!$F:$F&amp;停留所!$E:$E,0))</f>
        <v>1041</v>
      </c>
      <c r="J55" s="45" t="s">
        <v>736</v>
      </c>
      <c r="K55" s="45">
        <f t="array" ref="K55">INDEX(停留所!$F:$F,MATCH(J55&amp;M55,停留所!$B:$B&amp;停留所!$H:$H,0))</f>
        <v>40.668709</v>
      </c>
      <c r="L55" s="45">
        <f t="array" ref="L55">INDEX(停留所!$E:$E,MATCH(J55&amp;M55,停留所!$B:$B&amp;停留所!$H:$H,0))</f>
        <v>141.353882</v>
      </c>
      <c r="M55" s="45" t="s">
        <v>1285</v>
      </c>
      <c r="N55" s="45" t="str">
        <f t="array" ref="N55">INDEX(停留所!$D:$D,MATCH($J55&amp;$K55&amp;$L55,停留所!$B:$B&amp;停留所!$F:$F&amp;停留所!$E:$E,0))</f>
        <v>1</v>
      </c>
      <c r="O55" s="45" t="str">
        <f>IF(COUNTIFS(停留所!$B:$B,J55,停留所!$F:$F,K55,停留所!$E:$E,L55)&gt;0,"同じデータあり","なし")</f>
        <v>同じデータあり</v>
      </c>
      <c r="P55" s="45" t="s">
        <v>1285</v>
      </c>
    </row>
    <row r="56" spans="1:16" x14ac:dyDescent="0.55000000000000004">
      <c r="A56" s="45">
        <f t="array" ref="A56">INDEX(停留所!$A:$A,MATCH($B56&amp;$C56&amp;$D56,停留所!$B:$B&amp;停留所!$F:$F&amp;停留所!$E:$E,0))</f>
        <v>1852</v>
      </c>
      <c r="B56" s="45" t="s">
        <v>153</v>
      </c>
      <c r="C56" s="45">
        <f t="array" ref="C56">INDEX(停留所!$F:$F,MATCH(B56&amp;E56,停留所!$B:$B&amp;停留所!$M:$M,0))</f>
        <v>40.695884</v>
      </c>
      <c r="D56" s="45">
        <f t="array" ref="D56">INDEX(停留所!$E:$E,MATCH(B56&amp;E56,停留所!$B:$B&amp;停留所!$M:$M,0))</f>
        <v>141.15452400000001</v>
      </c>
      <c r="E56" s="45" t="s">
        <v>1295</v>
      </c>
      <c r="F56" s="45" t="str">
        <f t="array" ref="F56">INDEX(停留所!$D:$D,MATCH($B56&amp;$C56&amp;$D56,停留所!$B:$B&amp;停留所!$F:$F&amp;停留所!$E:$E,0))</f>
        <v>2</v>
      </c>
      <c r="G56" s="45" t="str">
        <f>IF(COUNTIFS(停留所!$B:$B,B56,停留所!$F:$F,C56,停留所!$E:$E,D56)&gt;0,"同じデータあり","なし")</f>
        <v>同じデータあり</v>
      </c>
      <c r="H56" s="93" t="s">
        <v>1295</v>
      </c>
      <c r="J56" s="45" t="s">
        <v>1276</v>
      </c>
    </row>
    <row r="57" spans="1:16" x14ac:dyDescent="0.55000000000000004">
      <c r="A57" s="45">
        <f t="array" ref="A57">INDEX(停留所!$A:$A,MATCH($B57&amp;$C57&amp;$D57,停留所!$B:$B&amp;停留所!$F:$F&amp;停留所!$E:$E,0))</f>
        <v>1842</v>
      </c>
      <c r="B57" s="45" t="s">
        <v>152</v>
      </c>
      <c r="C57" s="45">
        <f t="array" ref="C57">INDEX(停留所!$F:$F,MATCH(B57&amp;E57,停留所!$B:$B&amp;停留所!$M:$M,0))</f>
        <v>40.697080999999997</v>
      </c>
      <c r="D57" s="45">
        <f t="array" ref="D57">INDEX(停留所!$E:$E,MATCH(B57&amp;E57,停留所!$B:$B&amp;停留所!$M:$M,0))</f>
        <v>141.15342999999999</v>
      </c>
      <c r="E57" s="45" t="s">
        <v>1295</v>
      </c>
      <c r="F57" s="45" t="str">
        <f t="array" ref="F57">INDEX(停留所!$D:$D,MATCH($B57&amp;$C57&amp;$D57,停留所!$B:$B&amp;停留所!$F:$F&amp;停留所!$E:$E,0))</f>
        <v>2</v>
      </c>
      <c r="G57" s="45" t="str">
        <f>IF(COUNTIFS(停留所!$B:$B,B57,停留所!$F:$F,C57,停留所!$E:$E,D57)&gt;0,"同じデータあり","なし")</f>
        <v>同じデータあり</v>
      </c>
      <c r="H57" s="93" t="s">
        <v>1295</v>
      </c>
      <c r="I57" s="45">
        <f t="array" ref="I57">INDEX(停留所!$A:$A,MATCH($J57&amp;K57&amp;L57,停留所!$B:$B&amp;停留所!$F:$F&amp;停留所!$E:$E,0))</f>
        <v>1032</v>
      </c>
      <c r="J57" s="45" t="s">
        <v>81</v>
      </c>
      <c r="K57" s="45">
        <f t="array" ref="K57">INDEX(停留所!$F:$F,MATCH(J57&amp;M57,停留所!$B:$B&amp;停留所!$H:$H,0))</f>
        <v>40.663072</v>
      </c>
      <c r="L57" s="45">
        <f t="array" ref="L57">INDEX(停留所!$E:$E,MATCH(J57&amp;M57,停留所!$B:$B&amp;停留所!$H:$H,0))</f>
        <v>141.34907100000001</v>
      </c>
      <c r="M57" s="45" t="s">
        <v>1285</v>
      </c>
      <c r="N57" s="45" t="str">
        <f t="array" ref="N57">INDEX(停留所!$D:$D,MATCH($J57&amp;$K57&amp;$L57,停留所!$B:$B&amp;停留所!$F:$F&amp;停留所!$E:$E,0))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  <c r="P57" s="45" t="s">
        <v>1285</v>
      </c>
    </row>
    <row r="58" spans="1:16" x14ac:dyDescent="0.55000000000000004">
      <c r="A58" s="45">
        <f t="array" ref="A58">INDEX(停留所!$A:$A,MATCH($B58&amp;$C58&amp;$D58,停留所!$B:$B&amp;停留所!$F:$F&amp;停留所!$E:$E,0))</f>
        <v>1832</v>
      </c>
      <c r="B58" s="45" t="s">
        <v>151</v>
      </c>
      <c r="C58" s="45">
        <f t="array" ref="C58">INDEX(停留所!$F:$F,MATCH(B58&amp;E58,停留所!$B:$B&amp;停留所!$M:$M,0))</f>
        <v>40.698498999999998</v>
      </c>
      <c r="D58" s="45">
        <f t="array" ref="D58">INDEX(停留所!$E:$E,MATCH(B58&amp;E58,停留所!$B:$B&amp;停留所!$M:$M,0))</f>
        <v>141.15565100000001</v>
      </c>
      <c r="E58" s="45" t="s">
        <v>1295</v>
      </c>
      <c r="F58" s="45" t="str">
        <f t="array" ref="F58">INDEX(停留所!$D:$D,MATCH($B58&amp;$C58&amp;$D58,停留所!$B:$B&amp;停留所!$F:$F&amp;停留所!$E:$E,0))</f>
        <v>2</v>
      </c>
      <c r="G58" s="45" t="str">
        <f>IF(COUNTIFS(停留所!$B:$B,B58,停留所!$F:$F,C58,停留所!$E:$E,D58)&gt;0,"同じデータあり","なし")</f>
        <v>同じデータあり</v>
      </c>
      <c r="H58" s="93" t="s">
        <v>1295</v>
      </c>
      <c r="I58" s="45">
        <f t="array" ref="I58">INDEX(停留所!$A:$A,MATCH($J58&amp;K58&amp;L58,停留所!$B:$B&amp;停留所!$F:$F&amp;停留所!$E:$E,0))</f>
        <v>1022</v>
      </c>
      <c r="J58" s="45" t="s">
        <v>80</v>
      </c>
      <c r="K58" s="45">
        <f t="array" ref="K58">INDEX(停留所!$F:$F,MATCH(J58&amp;M58,停留所!$B:$B&amp;停留所!$H:$H,0))</f>
        <v>40.660572000000002</v>
      </c>
      <c r="L58" s="45">
        <f t="array" ref="L58">INDEX(停留所!$E:$E,MATCH(J58&amp;M58,停留所!$B:$B&amp;停留所!$H:$H,0))</f>
        <v>141.34594799999999</v>
      </c>
      <c r="M58" s="45" t="s">
        <v>1285</v>
      </c>
      <c r="N58" s="45" t="str">
        <f t="array" ref="N58">INDEX(停留所!$D:$D,MATCH($J58&amp;$K58&amp;$L58,停留所!$B:$B&amp;停留所!$F:$F&amp;停留所!$E:$E,0))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  <c r="P58" s="45" t="s">
        <v>1285</v>
      </c>
    </row>
    <row r="59" spans="1:16" x14ac:dyDescent="0.55000000000000004">
      <c r="A59" s="45">
        <f t="array" ref="A59">INDEX(停留所!$A:$A,MATCH($B59&amp;$C59&amp;$D59,停留所!$B:$B&amp;停留所!$F:$F&amp;停留所!$E:$E,0))</f>
        <v>1822</v>
      </c>
      <c r="B59" s="45" t="s">
        <v>150</v>
      </c>
      <c r="C59" s="45">
        <f t="array" ref="C59">INDEX(停留所!$F:$F,MATCH(B59&amp;E59,停留所!$B:$B&amp;停留所!$M:$M,0))</f>
        <v>40.698141</v>
      </c>
      <c r="D59" s="45">
        <f t="array" ref="D59">INDEX(停留所!$E:$E,MATCH(B59&amp;E59,停留所!$B:$B&amp;停留所!$M:$M,0))</f>
        <v>141.15790899999999</v>
      </c>
      <c r="E59" s="45" t="s">
        <v>1295</v>
      </c>
      <c r="F59" s="45" t="str">
        <f t="array" ref="F59">INDEX(停留所!$D:$D,MATCH($B59&amp;$C59&amp;$D59,停留所!$B:$B&amp;停留所!$F:$F&amp;停留所!$E:$E,0))</f>
        <v>2</v>
      </c>
      <c r="G59" s="45" t="str">
        <f>IF(COUNTIFS(停留所!$B:$B,B59,停留所!$F:$F,C59,停留所!$E:$E,D59)&gt;0,"同じデータあり","なし")</f>
        <v>同じデータあり</v>
      </c>
      <c r="H59" s="93" t="s">
        <v>1295</v>
      </c>
      <c r="I59" s="45">
        <f t="array" ref="I59">INDEX(停留所!$A:$A,MATCH($J59&amp;K59&amp;L59,停留所!$B:$B&amp;停留所!$F:$F&amp;停留所!$E:$E,0))</f>
        <v>4392</v>
      </c>
      <c r="J59" s="45" t="s">
        <v>419</v>
      </c>
      <c r="K59" s="45">
        <f t="array" ref="K59">INDEX(停留所!$F:$F,MATCH(J59&amp;M59,停留所!$B:$B&amp;停留所!$G:$G,0))</f>
        <v>40.659523</v>
      </c>
      <c r="L59" s="45">
        <f t="array" ref="L59">INDEX(停留所!$E:$E,MATCH(J59&amp;M59,停留所!$B:$B&amp;停留所!$G:$G,0))</f>
        <v>141.343941</v>
      </c>
      <c r="M59" s="45" t="s">
        <v>453</v>
      </c>
      <c r="N59" s="45" t="str">
        <f t="array" ref="N59">INDEX(停留所!$D:$D,MATCH($J59&amp;$K59&amp;$L59,停留所!$B:$B&amp;停留所!$F:$F&amp;停留所!$E:$E,0))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 x14ac:dyDescent="0.55000000000000004">
      <c r="A60" s="45">
        <f t="array" ref="A60">INDEX(停留所!$A:$A,MATCH($B60&amp;$C60&amp;$D60,停留所!$B:$B&amp;停留所!$F:$F&amp;停留所!$E:$E,0))</f>
        <v>1812</v>
      </c>
      <c r="B60" s="45" t="s">
        <v>149</v>
      </c>
      <c r="C60" s="45">
        <f t="array" ref="C60">INDEX(停留所!$F:$F,MATCH(B60&amp;E60,停留所!$B:$B&amp;停留所!$M:$M,0))</f>
        <v>40.696227</v>
      </c>
      <c r="D60" s="45">
        <f t="array" ref="D60">INDEX(停留所!$E:$E,MATCH(B60&amp;E60,停留所!$B:$B&amp;停留所!$M:$M,0))</f>
        <v>141.16115500000001</v>
      </c>
      <c r="E60" s="45" t="s">
        <v>1295</v>
      </c>
      <c r="F60" s="45" t="str">
        <f t="array" ref="F60">INDEX(停留所!$D:$D,MATCH($B60&amp;$C60&amp;$D60,停留所!$B:$B&amp;停留所!$F:$F&amp;停留所!$E:$E,0))</f>
        <v>2</v>
      </c>
      <c r="G60" s="45" t="str">
        <f>IF(COUNTIFS(停留所!$B:$B,B60,停留所!$F:$F,C60,停留所!$E:$E,D60)&gt;0,"同じデータあり","なし")</f>
        <v>同じデータあり</v>
      </c>
      <c r="H60" s="93" t="s">
        <v>1295</v>
      </c>
      <c r="I60" s="45">
        <f t="array" ref="I60">INDEX(停留所!$A:$A,MATCH($J60&amp;K60&amp;L60,停留所!$B:$B&amp;停留所!$F:$F&amp;停留所!$E:$E,0))</f>
        <v>4382</v>
      </c>
      <c r="J60" s="45" t="s">
        <v>418</v>
      </c>
      <c r="K60" s="45">
        <f t="array" ref="K60">INDEX(停留所!$F:$F,MATCH(J60&amp;M60,停留所!$B:$B&amp;停留所!$G:$G,0))</f>
        <v>40.658562000000003</v>
      </c>
      <c r="L60" s="45">
        <f t="array" ref="L60">INDEX(停留所!$E:$E,MATCH(J60&amp;M60,停留所!$B:$B&amp;停留所!$G:$G,0))</f>
        <v>141.338641</v>
      </c>
      <c r="M60" s="45" t="s">
        <v>454</v>
      </c>
      <c r="N60" s="45" t="str">
        <f t="array" ref="N60">INDEX(停留所!$D:$D,MATCH($J60&amp;$K60&amp;$L60,停留所!$B:$B&amp;停留所!$F:$F&amp;停留所!$E:$E,0))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 x14ac:dyDescent="0.55000000000000004">
      <c r="A61" s="45">
        <f t="array" ref="A61">INDEX(停留所!$A:$A,MATCH($B61&amp;$C61&amp;$D61,停留所!$B:$B&amp;停留所!$F:$F&amp;停留所!$E:$E,0))</f>
        <v>1802</v>
      </c>
      <c r="B61" s="45" t="s">
        <v>148</v>
      </c>
      <c r="C61" s="45">
        <f t="array" ref="C61">INDEX(停留所!$F:$F,MATCH(B61&amp;E61,停留所!$B:$B&amp;停留所!$M:$M,0))</f>
        <v>40.700738000000001</v>
      </c>
      <c r="D61" s="45">
        <f t="array" ref="D61">INDEX(停留所!$E:$E,MATCH(B61&amp;E61,停留所!$B:$B&amp;停留所!$M:$M,0))</f>
        <v>141.15908099999999</v>
      </c>
      <c r="E61" s="45" t="s">
        <v>1295</v>
      </c>
      <c r="F61" s="45" t="str">
        <f t="array" ref="F61">INDEX(停留所!$D:$D,MATCH($B61&amp;$C61&amp;$D61,停留所!$B:$B&amp;停留所!$F:$F&amp;停留所!$E:$E,0))</f>
        <v>2</v>
      </c>
      <c r="G61" s="45" t="str">
        <f>IF(COUNTIFS(停留所!$B:$B,B61,停留所!$F:$F,C61,停留所!$E:$E,D61)&gt;0,"同じデータあり","なし")</f>
        <v>同じデータあり</v>
      </c>
      <c r="H61" s="93" t="s">
        <v>1295</v>
      </c>
      <c r="I61" s="45">
        <f t="array" ref="I61">INDEX(停留所!$A:$A,MATCH($J61&amp;K61&amp;L61,停留所!$B:$B&amp;停留所!$F:$F&amp;停留所!$E:$E,0))</f>
        <v>4372</v>
      </c>
      <c r="J61" s="45" t="s">
        <v>417</v>
      </c>
      <c r="K61" s="45">
        <f t="array" ref="K61">INDEX(停留所!$F:$F,MATCH(J61&amp;M61,停留所!$B:$B&amp;停留所!$G:$G,0))</f>
        <v>40.661166999999999</v>
      </c>
      <c r="L61" s="45">
        <f t="array" ref="L61">INDEX(停留所!$E:$E,MATCH(J61&amp;M61,停留所!$B:$B&amp;停留所!$G:$G,0))</f>
        <v>141.33592200000001</v>
      </c>
      <c r="M61" s="45" t="s">
        <v>453</v>
      </c>
      <c r="N61" s="45" t="str">
        <f t="array" ref="N61">INDEX(停留所!$D:$D,MATCH($J61&amp;$K61&amp;$L61,停留所!$B:$B&amp;停留所!$F:$F&amp;停留所!$E:$E,0))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 x14ac:dyDescent="0.55000000000000004">
      <c r="I62" s="45">
        <f t="array" ref="I62">INDEX(停留所!$A:$A,MATCH($J62&amp;K62&amp;L62,停留所!$B:$B&amp;停留所!$F:$F&amp;停留所!$E:$E,0))</f>
        <v>4701</v>
      </c>
      <c r="J62" s="45" t="s">
        <v>452</v>
      </c>
      <c r="K62" s="45">
        <f t="array" ref="K62">INDEX(停留所!$F:$F,MATCH(J62&amp;M62,停留所!$B:$B&amp;停留所!$G:$G,0))</f>
        <v>40.661830000000002</v>
      </c>
      <c r="L62" s="45">
        <f t="array" ref="L62">INDEX(停留所!$E:$E,MATCH(J62&amp;M62,停留所!$B:$B&amp;停留所!$G:$G,0))</f>
        <v>141.33343300000001</v>
      </c>
      <c r="M62" s="45" t="s">
        <v>454</v>
      </c>
      <c r="N62" s="45" t="str">
        <f t="array" ref="N62">INDEX(停留所!$D:$D,MATCH($J62&amp;$K62&amp;$L62,停留所!$B:$B&amp;停留所!$F:$F&amp;停留所!$E:$E,0))</f>
        <v>1</v>
      </c>
      <c r="O62" s="45" t="str">
        <f>IF(COUNTIFS(停留所!$B:$B,J62,停留所!$F:$F,K62,停留所!$E:$E,L62)&gt;0,"同じデータあり","なし")</f>
        <v>同じデータあり</v>
      </c>
    </row>
    <row r="63" spans="1:16" x14ac:dyDescent="0.55000000000000004">
      <c r="I63" s="45">
        <f t="array" ref="I63">INDEX(停留所!$A:$A,MATCH($J63&amp;K63&amp;L63,停留所!$B:$B&amp;停留所!$F:$F&amp;停留所!$E:$E,0))</f>
        <v>4352</v>
      </c>
      <c r="J63" s="45" t="s">
        <v>415</v>
      </c>
      <c r="K63" s="45">
        <f t="array" ref="K63">INDEX(停留所!$F:$F,MATCH(J63&amp;M63,停留所!$B:$B&amp;停留所!$G:$G,0))</f>
        <v>40.660722999999997</v>
      </c>
      <c r="L63" s="45">
        <f t="array" ref="L63">INDEX(停留所!$E:$E,MATCH(J63&amp;M63,停留所!$B:$B&amp;停留所!$G:$G,0))</f>
        <v>141.331603</v>
      </c>
      <c r="M63" s="45" t="s">
        <v>453</v>
      </c>
      <c r="N63" s="45" t="str">
        <f t="array" ref="N63">INDEX(停留所!$D:$D,MATCH($J63&amp;$K63&amp;$L63,停留所!$B:$B&amp;停留所!$F:$F&amp;停留所!$E:$E,0))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6" x14ac:dyDescent="0.55000000000000004">
      <c r="I64" s="45">
        <f t="array" ref="I64">INDEX(停留所!$A:$A,MATCH($J64&amp;K64&amp;L64,停留所!$B:$B&amp;停留所!$F:$F&amp;停留所!$E:$E,0))</f>
        <v>4342</v>
      </c>
      <c r="J64" s="45" t="s">
        <v>414</v>
      </c>
      <c r="K64" s="45">
        <f t="array" ref="K64">INDEX(停留所!$F:$F,MATCH(J64&amp;M64,停留所!$B:$B&amp;停留所!$G:$G,0))</f>
        <v>40.662579999999998</v>
      </c>
      <c r="L64" s="45">
        <f t="array" ref="L64">INDEX(停留所!$E:$E,MATCH(J64&amp;M64,停留所!$B:$B&amp;停留所!$G:$G,0))</f>
        <v>141.33029999999999</v>
      </c>
      <c r="M64" s="45" t="s">
        <v>454</v>
      </c>
      <c r="N64" s="45" t="str">
        <f t="array" ref="N64">INDEX(停留所!$D:$D,MATCH($J64&amp;$K64&amp;$L64,停留所!$B:$B&amp;停留所!$F:$F&amp;停留所!$E:$E,0))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</sheetData>
  <phoneticPr fontId="3"/>
  <conditionalFormatting sqref="C1:D2">
    <cfRule type="duplicateValues" dxfId="29" priority="8"/>
  </conditionalFormatting>
  <conditionalFormatting sqref="C1:D2">
    <cfRule type="duplicateValues" dxfId="28" priority="7"/>
  </conditionalFormatting>
  <conditionalFormatting sqref="K2:L2">
    <cfRule type="duplicateValues" dxfId="27" priority="6"/>
  </conditionalFormatting>
  <conditionalFormatting sqref="K2:L2">
    <cfRule type="duplicateValues" dxfId="26" priority="5"/>
  </conditionalFormatting>
  <conditionalFormatting sqref="K1:L1">
    <cfRule type="duplicateValues" dxfId="25" priority="4"/>
  </conditionalFormatting>
  <conditionalFormatting sqref="K1:L1">
    <cfRule type="duplicateValues" dxfId="24" priority="3"/>
  </conditionalFormatting>
  <conditionalFormatting sqref="C3:C64 K3:K58">
    <cfRule type="duplicateValues" dxfId="23" priority="2"/>
  </conditionalFormatting>
  <conditionalFormatting sqref="D3:D64 L3:L58">
    <cfRule type="duplicateValues" dxfId="2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AEECFB-2545-495F-A4C7-DF77CC3FC586}">
          <x14:formula1>
            <xm:f>使用路線!$A$2:$A$100</xm:f>
          </x14:formula1>
          <xm:sqref>E3:E1048576 M3:M1048576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BA64-4832-478A-A702-BC40F49A1271}">
  <sheetPr codeName="Sheet24"/>
  <dimension ref="A1:P39"/>
  <sheetViews>
    <sheetView zoomScale="55" zoomScaleNormal="55" workbookViewId="0">
      <pane ySplit="1" topLeftCell="A2" activePane="bottomLeft" state="frozen"/>
      <selection pane="bottomLeft" activeCell="I3" sqref="I3"/>
    </sheetView>
    <sheetView workbookViewId="1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1761</v>
      </c>
      <c r="B3" s="45" t="s">
        <v>1406</v>
      </c>
      <c r="C3" s="45">
        <f t="array" ref="C3">INDEX(停留所!$F:$F,MATCH(B3&amp;E3,停留所!$B:$B&amp;停留所!$J:$J,0))</f>
        <v>40.719639999999998</v>
      </c>
      <c r="D3" s="45">
        <f t="array" ref="D3">INDEX(停留所!$E:$E,MATCH(B3&amp;E3,停留所!$B:$B&amp;停留所!$J:$J,0))</f>
        <v>141.153975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1286</v>
      </c>
      <c r="I3" s="45">
        <f t="array" ref="I3">INDEX(停留所!$A:$A,MATCH($J3&amp;$K3&amp;$L3,停留所!$B:$B&amp;停留所!$F:$F&amp;停留所!$E:$E,0))</f>
        <v>3371</v>
      </c>
      <c r="J3" s="45" t="s">
        <v>278</v>
      </c>
      <c r="K3" s="45">
        <f t="array" ref="K3">INDEX(停留所!$F:$F,MATCH(J3&amp;M3,停留所!$B:$B&amp;停留所!$G:$G,0))</f>
        <v>40.736789000000002</v>
      </c>
      <c r="L3" s="45">
        <f t="array" ref="L3">INDEX(停留所!$E:$E,MATCH(J3&amp;M3,停留所!$B:$B&amp;停留所!$G:$G,0))</f>
        <v>141.279145</v>
      </c>
      <c r="M3" s="45" t="s">
        <v>1540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1532</v>
      </c>
    </row>
    <row r="4" spans="1:16" x14ac:dyDescent="0.55000000000000004">
      <c r="A4" s="45">
        <f t="array" ref="A4">INDEX(停留所!$A:$A,MATCH($B4&amp;$C4&amp;$D4,停留所!$B:$B&amp;停留所!$F:$F&amp;停留所!$E:$E,0))</f>
        <v>1781</v>
      </c>
      <c r="B4" s="45" t="s">
        <v>1541</v>
      </c>
      <c r="C4" s="45">
        <f t="array" ref="C4">INDEX(停留所!$F:$F,MATCH(B4&amp;E4,停留所!$B:$B&amp;停留所!$J:$J,0))</f>
        <v>40.710648999999997</v>
      </c>
      <c r="D4" s="45">
        <f t="array" ref="D4">INDEX(停留所!$E:$E,MATCH(B4&amp;E4,停留所!$B:$B&amp;停留所!$J:$J,0))</f>
        <v>141.157051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1286</v>
      </c>
      <c r="I4" s="45">
        <f t="array" ref="I4">INDEX(停留所!$A:$A,MATCH($J4&amp;$K4&amp;$L4,停留所!$B:$B&amp;停留所!$F:$F&amp;停留所!$E:$E,0))</f>
        <v>3362</v>
      </c>
      <c r="J4" s="45" t="s">
        <v>277</v>
      </c>
      <c r="K4" s="45">
        <f t="array" ref="K4">INDEX(停留所!$F:$F,MATCH(J4&amp;M4,停留所!$B:$B&amp;停留所!$G:$G,0))</f>
        <v>40.735447999999998</v>
      </c>
      <c r="L4" s="45">
        <f t="array" ref="L4">INDEX(停留所!$E:$E,MATCH(J4&amp;M4,停留所!$B:$B&amp;停留所!$G:$G,0))</f>
        <v>141.27609799999999</v>
      </c>
      <c r="M4" s="45" t="s">
        <v>1537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1532</v>
      </c>
    </row>
    <row r="5" spans="1:16" x14ac:dyDescent="0.55000000000000004">
      <c r="A5" s="45">
        <f t="array" ref="A5">INDEX(停留所!$A:$A,MATCH($B5&amp;$C5&amp;$D5,停留所!$B:$B&amp;停留所!$F:$F&amp;停留所!$E:$E,0))</f>
        <v>1791</v>
      </c>
      <c r="B5" s="45" t="s">
        <v>1542</v>
      </c>
      <c r="C5" s="45">
        <f t="array" ref="C5">INDEX(停留所!$F:$F,MATCH(B5&amp;E5,停留所!$B:$B&amp;停留所!$J:$J,0))</f>
        <v>40.706046999999998</v>
      </c>
      <c r="D5" s="45">
        <f t="array" ref="D5">INDEX(停留所!$E:$E,MATCH(B5&amp;E5,停留所!$B:$B&amp;停留所!$J:$J,0))</f>
        <v>141.157059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1286</v>
      </c>
      <c r="I5" s="45">
        <f t="array" ref="I5">INDEX(停留所!$A:$A,MATCH($J5&amp;$K5&amp;$L5,停留所!$B:$B&amp;停留所!$F:$F&amp;停留所!$E:$E,0))</f>
        <v>3352</v>
      </c>
      <c r="J5" s="45" t="s">
        <v>1315</v>
      </c>
      <c r="K5" s="45">
        <f t="array" ref="K5">INDEX(停留所!$F:$F,MATCH(J5&amp;M5,停留所!$B:$B&amp;停留所!$G:$G,0))</f>
        <v>40.733564999999999</v>
      </c>
      <c r="L5" s="45">
        <f t="array" ref="L5">INDEX(停留所!$E:$E,MATCH(J5&amp;M5,停留所!$B:$B&amp;停留所!$G:$G,0))</f>
        <v>141.27195599999999</v>
      </c>
      <c r="M5" s="45" t="s">
        <v>1537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1532</v>
      </c>
    </row>
    <row r="6" spans="1:16" x14ac:dyDescent="0.55000000000000004">
      <c r="A6" s="45">
        <f t="array" ref="A6">INDEX(停留所!$A:$A,MATCH($B6&amp;$C6&amp;$D6,停留所!$B:$B&amp;停留所!$F:$F&amp;停留所!$E:$E,0))</f>
        <v>1801</v>
      </c>
      <c r="B6" s="45" t="s">
        <v>148</v>
      </c>
      <c r="C6" s="45">
        <f t="array" ref="C6">INDEX(停留所!$F:$F,MATCH(B6&amp;E6,停留所!$B:$B&amp;停留所!$J:$J,0))</f>
        <v>40.700699</v>
      </c>
      <c r="D6" s="45">
        <f t="array" ref="D6">INDEX(停留所!$E:$E,MATCH(B6&amp;E6,停留所!$B:$B&amp;停留所!$J:$J,0))</f>
        <v>141.15919199999999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1510</v>
      </c>
      <c r="I6" s="45">
        <f t="array" ref="I6">INDEX(停留所!$A:$A,MATCH($J6&amp;$K6&amp;$L6,停留所!$B:$B&amp;停留所!$F:$F&amp;停留所!$E:$E,0))</f>
        <v>3342</v>
      </c>
      <c r="J6" s="45" t="s">
        <v>276</v>
      </c>
      <c r="K6" s="45">
        <f t="array" ref="K6">INDEX(停留所!$F:$F,MATCH(J6&amp;M6,停留所!$B:$B&amp;停留所!$G:$G,0))</f>
        <v>40.731808999999998</v>
      </c>
      <c r="L6" s="45">
        <f t="array" ref="L6">INDEX(停留所!$E:$E,MATCH(J6&amp;M6,停留所!$B:$B&amp;停留所!$G:$G,0))</f>
        <v>141.26799199999999</v>
      </c>
      <c r="M6" s="45" t="s">
        <v>1537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  <c r="P6" s="45" t="s">
        <v>1507</v>
      </c>
    </row>
    <row r="7" spans="1:16" x14ac:dyDescent="0.55000000000000004">
      <c r="A7" s="45">
        <f t="array" ref="A7">INDEX(停留所!$A:$A,MATCH($B7&amp;$C7&amp;$D7,停留所!$B:$B&amp;停留所!$F:$F&amp;停留所!$E:$E,0))</f>
        <v>1811</v>
      </c>
      <c r="B7" s="45" t="s">
        <v>149</v>
      </c>
      <c r="C7" s="45">
        <f t="array" ref="C7">INDEX(停留所!$F:$F,MATCH(B7&amp;E7,停留所!$B:$B&amp;停留所!$J:$J,0))</f>
        <v>40.696340999999997</v>
      </c>
      <c r="D7" s="45">
        <f t="array" ref="D7">INDEX(停留所!$E:$E,MATCH(B7&amp;E7,停留所!$B:$B&amp;停留所!$J:$J,0))</f>
        <v>141.161956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1510</v>
      </c>
      <c r="I7" s="45">
        <f t="array" ref="I7">INDEX(停留所!$A:$A,MATCH($J7&amp;$K7&amp;$L7,停留所!$B:$B&amp;停留所!$F:$F&amp;停留所!$E:$E,0))</f>
        <v>3332</v>
      </c>
      <c r="J7" s="45" t="s">
        <v>275</v>
      </c>
      <c r="K7" s="45">
        <f t="array" ref="K7">INDEX(停留所!$F:$F,MATCH(J7&amp;M7,停留所!$B:$B&amp;停留所!$G:$G,0))</f>
        <v>40.732650999999997</v>
      </c>
      <c r="L7" s="45">
        <f t="array" ref="L7">INDEX(停留所!$E:$E,MATCH(J7&amp;M7,停留所!$B:$B&amp;停留所!$G:$G,0))</f>
        <v>141.26439300000001</v>
      </c>
      <c r="M7" s="45" t="s">
        <v>1537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s="45" t="s">
        <v>1507</v>
      </c>
    </row>
    <row r="8" spans="1:16" x14ac:dyDescent="0.55000000000000004">
      <c r="A8" s="45">
        <f t="array" ref="A8">INDEX(停留所!$A:$A,MATCH($B8&amp;$C8&amp;$D8,停留所!$B:$B&amp;停留所!$F:$F&amp;停留所!$E:$E,0))</f>
        <v>1821</v>
      </c>
      <c r="B8" s="45" t="s">
        <v>150</v>
      </c>
      <c r="C8" s="45">
        <f t="array" ref="C8">INDEX(停留所!$F:$F,MATCH(B8&amp;E8,停留所!$B:$B&amp;停留所!$J:$J,0))</f>
        <v>40.698</v>
      </c>
      <c r="D8" s="45">
        <f t="array" ref="D8">INDEX(停留所!$E:$E,MATCH(B8&amp;E8,停留所!$B:$B&amp;停留所!$J:$J,0))</f>
        <v>141.15800400000001</v>
      </c>
      <c r="E8" s="45" t="s">
        <v>1286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1510</v>
      </c>
      <c r="I8" s="45">
        <f t="array" ref="I8">INDEX(停留所!$A:$A,MATCH($J8&amp;$K8&amp;$L8,停留所!$B:$B&amp;停留所!$F:$F&amp;停留所!$E:$E,0))</f>
        <v>3322</v>
      </c>
      <c r="J8" s="45" t="s">
        <v>274</v>
      </c>
      <c r="K8" s="45">
        <f t="array" ref="K8">INDEX(停留所!$F:$F,MATCH(J8&amp;M8,停留所!$B:$B&amp;停留所!$G:$G,0))</f>
        <v>40.730009000000003</v>
      </c>
      <c r="L8" s="45">
        <f t="array" ref="L8">INDEX(停留所!$E:$E,MATCH(J8&amp;M8,停留所!$B:$B&amp;停留所!$G:$G,0))</f>
        <v>141.25953799999999</v>
      </c>
      <c r="M8" s="45" t="s">
        <v>1537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s="45" t="s">
        <v>1507</v>
      </c>
    </row>
    <row r="9" spans="1:16" x14ac:dyDescent="0.55000000000000004">
      <c r="A9" s="45">
        <f t="array" ref="A9">INDEX(停留所!$A:$A,MATCH($B9&amp;$C9&amp;$D9,停留所!$B:$B&amp;停留所!$F:$F&amp;停留所!$E:$E,0))</f>
        <v>1831</v>
      </c>
      <c r="B9" s="45" t="s">
        <v>151</v>
      </c>
      <c r="C9" s="45">
        <f t="array" ref="C9">INDEX(停留所!$F:$F,MATCH(B9&amp;E9,停留所!$B:$B&amp;停留所!$J:$J,0))</f>
        <v>40.698439999999998</v>
      </c>
      <c r="D9" s="45">
        <f t="array" ref="D9">INDEX(停留所!$E:$E,MATCH(B9&amp;E9,停留所!$B:$B&amp;停留所!$J:$J,0))</f>
        <v>141.15532400000001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1510</v>
      </c>
      <c r="I9" s="45">
        <f t="array" ref="I9">INDEX(停留所!$A:$A,MATCH($J9&amp;$K9&amp;$L9,停留所!$B:$B&amp;停留所!$F:$F&amp;停留所!$E:$E,0))</f>
        <v>3312</v>
      </c>
      <c r="J9" s="45" t="s">
        <v>1530</v>
      </c>
      <c r="K9" s="45">
        <f t="array" ref="K9">INDEX(停留所!$F:$F,MATCH(J9&amp;M9,停留所!$B:$B&amp;停留所!$G:$G,0))</f>
        <v>40.728524999999998</v>
      </c>
      <c r="L9" s="45">
        <f t="array" ref="L9">INDEX(停留所!$E:$E,MATCH(J9&amp;M9,停留所!$B:$B&amp;停留所!$G:$G,0))</f>
        <v>141.256362</v>
      </c>
      <c r="M9" s="45" t="s">
        <v>1537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  <c r="P9" s="45" t="s">
        <v>1507</v>
      </c>
    </row>
    <row r="10" spans="1:16" x14ac:dyDescent="0.55000000000000004">
      <c r="A10" s="45">
        <f t="array" ref="A10">INDEX(停留所!$A:$A,MATCH($B10&amp;$C10&amp;$D10,停留所!$B:$B&amp;停留所!$F:$F&amp;停留所!$E:$E,0))</f>
        <v>1841</v>
      </c>
      <c r="B10" s="45" t="s">
        <v>152</v>
      </c>
      <c r="C10" s="45">
        <f t="array" ref="C10">INDEX(停留所!$F:$F,MATCH(B10&amp;E10,停留所!$B:$B&amp;停留所!$J:$J,0))</f>
        <v>40.697313000000001</v>
      </c>
      <c r="D10" s="45">
        <f t="array" ref="D10">INDEX(停留所!$E:$E,MATCH(B10&amp;E10,停留所!$B:$B&amp;停留所!$J:$J,0))</f>
        <v>141.15348599999999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1510</v>
      </c>
      <c r="I10" s="45">
        <f t="array" ref="I10">INDEX(停留所!$A:$A,MATCH($J10&amp;$K10&amp;$L10,停留所!$B:$B&amp;停留所!$F:$F&amp;停留所!$E:$E,0))</f>
        <v>4521</v>
      </c>
      <c r="J10" s="45" t="s">
        <v>431</v>
      </c>
      <c r="K10" s="45">
        <f t="array" ref="K10">INDEX(停留所!$F:$F,MATCH(J10&amp;M10,停留所!$B:$B&amp;停留所!$G:$G,0))</f>
        <v>40.726967000000002</v>
      </c>
      <c r="L10" s="45">
        <f t="array" ref="L10">INDEX(停留所!$E:$E,MATCH(J10&amp;M10,停留所!$B:$B&amp;停留所!$G:$G,0))</f>
        <v>141.252612</v>
      </c>
      <c r="M10" s="45" t="s">
        <v>1545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1507</v>
      </c>
    </row>
    <row r="11" spans="1:16" x14ac:dyDescent="0.55000000000000004">
      <c r="A11" s="45">
        <f t="array" ref="A11">INDEX(停留所!$A:$A,MATCH($B11&amp;$C11&amp;$D11,停留所!$B:$B&amp;停留所!$F:$F&amp;停留所!$E:$E,0))</f>
        <v>1851</v>
      </c>
      <c r="B11" s="45" t="s">
        <v>153</v>
      </c>
      <c r="C11" s="45">
        <f t="array" ref="C11">INDEX(停留所!$F:$F,MATCH(B11&amp;E11,停留所!$B:$B&amp;停留所!$J:$J,0))</f>
        <v>40.695878999999998</v>
      </c>
      <c r="D11" s="45">
        <f t="array" ref="D11">INDEX(停留所!$E:$E,MATCH(B11&amp;E11,停留所!$B:$B&amp;停留所!$J:$J,0))</f>
        <v>141.15484699999999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1510</v>
      </c>
      <c r="I11" s="45">
        <f t="array" ref="I11">INDEX(停留所!$A:$A,MATCH($J11&amp;$K11&amp;$L11,停留所!$B:$B&amp;停留所!$F:$F&amp;停留所!$E:$E,0))</f>
        <v>4531</v>
      </c>
      <c r="J11" s="45" t="s">
        <v>432</v>
      </c>
      <c r="K11" s="45">
        <f t="array" ref="K11">INDEX(停留所!$F:$F,MATCH(J11&amp;M11,停留所!$B:$B&amp;停留所!$G:$G,0))</f>
        <v>40.726654000000003</v>
      </c>
      <c r="L11" s="45">
        <f t="array" ref="L11">INDEX(停留所!$E:$E,MATCH(J11&amp;M11,停留所!$B:$B&amp;停留所!$G:$G,0))</f>
        <v>141.247253</v>
      </c>
      <c r="M11" s="45" t="s">
        <v>1545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1507</v>
      </c>
    </row>
    <row r="12" spans="1:16" x14ac:dyDescent="0.55000000000000004">
      <c r="A12" s="45">
        <f t="array" ref="A12">INDEX(停留所!$A:$A,MATCH($B12&amp;$C12&amp;$D12,停留所!$B:$B&amp;停留所!$F:$F&amp;停留所!$E:$E,0))</f>
        <v>3381</v>
      </c>
      <c r="B12" s="45" t="s">
        <v>746</v>
      </c>
      <c r="C12" s="45">
        <f t="array" ref="C12">INDEX(停留所!$F:$F,MATCH(B12&amp;E12,停留所!$B:$B&amp;停留所!$J:$J,0))</f>
        <v>40.695663000000003</v>
      </c>
      <c r="D12" s="45">
        <f t="array" ref="D12">INDEX(停留所!$E:$E,MATCH(B12&amp;E12,停留所!$B:$B&amp;停留所!$J:$J,0))</f>
        <v>141.15787700000001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1510</v>
      </c>
      <c r="I12" s="45">
        <f t="array" ref="I12">INDEX(停留所!$A:$A,MATCH($J12&amp;$K12&amp;$L12,停留所!$B:$B&amp;停留所!$F:$F&amp;停留所!$E:$E,0))</f>
        <v>4541</v>
      </c>
      <c r="J12" s="45" t="s">
        <v>433</v>
      </c>
      <c r="K12" s="45">
        <f t="array" ref="K12">INDEX(停留所!$F:$F,MATCH(J12&amp;M12,停留所!$B:$B&amp;停留所!$G:$G,0))</f>
        <v>40.725645999999998</v>
      </c>
      <c r="L12" s="45">
        <f t="array" ref="L12">INDEX(停留所!$E:$E,MATCH(J12&amp;M12,停留所!$B:$B&amp;停留所!$G:$G,0))</f>
        <v>141.24468400000001</v>
      </c>
      <c r="M12" s="45" t="s">
        <v>1545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P12" s="45" t="s">
        <v>1507</v>
      </c>
    </row>
    <row r="13" spans="1:16" x14ac:dyDescent="0.55000000000000004">
      <c r="A13" s="45">
        <f t="array" ref="A13">INDEX(停留所!$A:$A,MATCH($B13&amp;$C13&amp;$D13,停留所!$B:$B&amp;停留所!$F:$F&amp;停留所!$E:$E,0))</f>
        <v>1811</v>
      </c>
      <c r="B13" s="45" t="s">
        <v>149</v>
      </c>
      <c r="C13" s="45">
        <f t="array" ref="C13">INDEX(停留所!$F:$F,MATCH(B13&amp;E13,停留所!$B:$B&amp;停留所!$J:$J,0))</f>
        <v>40.696340999999997</v>
      </c>
      <c r="D13" s="45">
        <f t="array" ref="D13">INDEX(停留所!$E:$E,MATCH(B13&amp;E13,停留所!$B:$B&amp;停留所!$J:$J,0))</f>
        <v>141.161956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1510</v>
      </c>
      <c r="I13" s="45">
        <f t="array" ref="I13">INDEX(停留所!$A:$A,MATCH($J13&amp;$K13&amp;$L13,停留所!$B:$B&amp;停留所!$F:$F&amp;停留所!$E:$E,0))</f>
        <v>4551</v>
      </c>
      <c r="J13" s="45" t="s">
        <v>434</v>
      </c>
      <c r="K13" s="45">
        <f t="array" ref="K13">INDEX(停留所!$F:$F,MATCH(J13&amp;M13,停留所!$B:$B&amp;停留所!$G:$G,0))</f>
        <v>40.722929999999998</v>
      </c>
      <c r="L13" s="45">
        <f t="array" ref="L13">INDEX(停留所!$E:$E,MATCH(J13&amp;M13,停留所!$B:$B&amp;停留所!$G:$G,0))</f>
        <v>141.239609</v>
      </c>
      <c r="M13" s="45" t="s">
        <v>1545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1507</v>
      </c>
    </row>
    <row r="14" spans="1:16" x14ac:dyDescent="0.55000000000000004">
      <c r="A14" s="45">
        <f t="array" ref="A14">INDEX(停留所!$A:$A,MATCH($B14&amp;$C14&amp;$D14,停留所!$B:$B&amp;停留所!$F:$F&amp;停留所!$E:$E,0))</f>
        <v>4692</v>
      </c>
      <c r="B14" s="45" t="s">
        <v>448</v>
      </c>
      <c r="C14" s="45">
        <f t="array" ref="C14">INDEX(停留所!$F:$F,MATCH(B14&amp;E14,停留所!$B:$B&amp;停留所!$G:$G,0))</f>
        <v>40.696829000000001</v>
      </c>
      <c r="D14" s="45">
        <f t="array" ref="D14">INDEX(停留所!$E:$E,MATCH(B14&amp;E14,停留所!$B:$B&amp;停留所!$G:$G,0))</f>
        <v>141.163241</v>
      </c>
      <c r="E14" s="45" t="s">
        <v>1544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1510</v>
      </c>
      <c r="I14" s="45">
        <f t="array" ref="I14">INDEX(停留所!$A:$A,MATCH($J14&amp;$K14&amp;$L14,停留所!$B:$B&amp;停留所!$F:$F&amp;停留所!$E:$E,0))</f>
        <v>4561</v>
      </c>
      <c r="J14" s="45" t="s">
        <v>435</v>
      </c>
      <c r="K14" s="45">
        <f t="array" ref="K14">INDEX(停留所!$F:$F,MATCH(J14&amp;M14,停留所!$B:$B&amp;停留所!$G:$G,0))</f>
        <v>40.717343999999997</v>
      </c>
      <c r="L14" s="45">
        <f t="array" ref="L14">INDEX(停留所!$E:$E,MATCH(J14&amp;M14,停留所!$B:$B&amp;停留所!$G:$G,0))</f>
        <v>141.23440500000001</v>
      </c>
      <c r="M14" s="45" t="s">
        <v>1545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1507</v>
      </c>
    </row>
    <row r="15" spans="1:16" x14ac:dyDescent="0.55000000000000004">
      <c r="A15" s="45">
        <f t="array" ref="A15">INDEX(停留所!$A:$A,MATCH($B15&amp;$C15&amp;$D15,停留所!$B:$B&amp;停留所!$F:$F&amp;停留所!$E:$E,0))</f>
        <v>4682</v>
      </c>
      <c r="B15" s="45" t="s">
        <v>447</v>
      </c>
      <c r="C15" s="45">
        <f t="array" ref="C15">INDEX(停留所!$F:$F,MATCH(B15&amp;E15,停留所!$B:$B&amp;停留所!$G:$G,0))</f>
        <v>40.698315000000001</v>
      </c>
      <c r="D15" s="45">
        <f t="array" ref="D15">INDEX(停留所!$E:$E,MATCH(B15&amp;E15,停留所!$B:$B&amp;停留所!$G:$G,0))</f>
        <v>141.165773</v>
      </c>
      <c r="E15" s="45" t="s">
        <v>1544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1510</v>
      </c>
      <c r="I15" s="45">
        <f t="array" ref="I15">INDEX(停留所!$A:$A,MATCH($J15&amp;$K15&amp;$L15,停留所!$B:$B&amp;停留所!$F:$F&amp;停留所!$E:$E,0))</f>
        <v>4571</v>
      </c>
      <c r="J15" s="45" t="s">
        <v>436</v>
      </c>
      <c r="K15" s="45">
        <f t="array" ref="K15">INDEX(停留所!$F:$F,MATCH(J15&amp;M15,停留所!$B:$B&amp;停留所!$G:$G,0))</f>
        <v>40.717063000000003</v>
      </c>
      <c r="L15" s="45">
        <f t="array" ref="L15">INDEX(停留所!$E:$E,MATCH(J15&amp;M15,停留所!$B:$B&amp;停留所!$G:$G,0))</f>
        <v>141.22512</v>
      </c>
      <c r="M15" s="45" t="s">
        <v>1545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P15" s="45" t="s">
        <v>1507</v>
      </c>
    </row>
    <row r="16" spans="1:16" x14ac:dyDescent="0.55000000000000004">
      <c r="A16" s="45">
        <f t="array" ref="A16">INDEX(停留所!$A:$A,MATCH($B16&amp;$C16&amp;$D16,停留所!$B:$B&amp;停留所!$F:$F&amp;停留所!$E:$E,0))</f>
        <v>4672</v>
      </c>
      <c r="B16" s="45" t="s">
        <v>446</v>
      </c>
      <c r="C16" s="45">
        <f t="array" ref="C16">INDEX(停留所!$F:$F,MATCH(B16&amp;E16,停留所!$B:$B&amp;停留所!$G:$G,0))</f>
        <v>40.699328999999999</v>
      </c>
      <c r="D16" s="45">
        <f t="array" ref="D16">INDEX(停留所!$E:$E,MATCH(B16&amp;E16,停留所!$B:$B&amp;停留所!$G:$G,0))</f>
        <v>141.17752100000001</v>
      </c>
      <c r="E16" s="45" t="s">
        <v>1544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1510</v>
      </c>
      <c r="I16" s="45">
        <f t="array" ref="I16">INDEX(停留所!$A:$A,MATCH($J16&amp;$K16&amp;$L16,停留所!$B:$B&amp;停留所!$F:$F&amp;停留所!$E:$E,0))</f>
        <v>4581</v>
      </c>
      <c r="J16" s="45" t="s">
        <v>437</v>
      </c>
      <c r="K16" s="45">
        <f t="array" ref="K16">INDEX(停留所!$F:$F,MATCH(J16&amp;M16,停留所!$B:$B&amp;停留所!$G:$G,0))</f>
        <v>40.713535999999998</v>
      </c>
      <c r="L16" s="45">
        <f t="array" ref="L16">INDEX(停留所!$E:$E,MATCH(J16&amp;M16,停留所!$B:$B&amp;停留所!$G:$G,0))</f>
        <v>141.21889200000001</v>
      </c>
      <c r="M16" s="45" t="s">
        <v>1545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P16" s="45" t="s">
        <v>1507</v>
      </c>
    </row>
    <row r="17" spans="1:16" x14ac:dyDescent="0.55000000000000004">
      <c r="A17" s="45">
        <f t="array" ref="A17">INDEX(停留所!$A:$A,MATCH($B17&amp;$C17&amp;$D17,停留所!$B:$B&amp;停留所!$F:$F&amp;停留所!$E:$E,0))</f>
        <v>4662</v>
      </c>
      <c r="B17" s="45" t="s">
        <v>445</v>
      </c>
      <c r="C17" s="45">
        <f t="array" ref="C17">INDEX(停留所!$F:$F,MATCH(B17&amp;E17,停留所!$B:$B&amp;停留所!$G:$G,0))</f>
        <v>40.698250000000002</v>
      </c>
      <c r="D17" s="45">
        <f t="array" ref="D17">INDEX(停留所!$E:$E,MATCH(B17&amp;E17,停留所!$B:$B&amp;停留所!$G:$G,0))</f>
        <v>141.18558899999999</v>
      </c>
      <c r="E17" s="45" t="s">
        <v>1544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1510</v>
      </c>
      <c r="I17" s="45">
        <f t="array" ref="I17">INDEX(停留所!$A:$A,MATCH($J17&amp;$K17&amp;$L17,停留所!$B:$B&amp;停留所!$F:$F&amp;停留所!$E:$E,0))</f>
        <v>4591</v>
      </c>
      <c r="J17" s="45" t="s">
        <v>438</v>
      </c>
      <c r="K17" s="45">
        <f t="array" ref="K17">INDEX(停留所!$F:$F,MATCH(J17&amp;M17,停留所!$B:$B&amp;停留所!$G:$G,0))</f>
        <v>40.713121000000001</v>
      </c>
      <c r="L17" s="45">
        <f t="array" ref="L17">INDEX(停留所!$E:$E,MATCH(J17&amp;M17,停留所!$B:$B&amp;停留所!$G:$G,0))</f>
        <v>141.21673000000001</v>
      </c>
      <c r="M17" s="45" t="s">
        <v>1545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1507</v>
      </c>
    </row>
    <row r="18" spans="1:16" x14ac:dyDescent="0.55000000000000004">
      <c r="A18" s="45">
        <f t="array" ref="A18">INDEX(停留所!$A:$A,MATCH($B18&amp;$C18&amp;$D18,停留所!$B:$B&amp;停留所!$F:$F&amp;停留所!$E:$E,0))</f>
        <v>4652</v>
      </c>
      <c r="B18" s="45" t="s">
        <v>1539</v>
      </c>
      <c r="C18" s="45">
        <f t="array" ref="C18">INDEX(停留所!$F:$F,MATCH(B18&amp;E18,停留所!$B:$B&amp;停留所!$G:$G,0))</f>
        <v>40.700789</v>
      </c>
      <c r="D18" s="45">
        <f t="array" ref="D18">INDEX(停留所!$E:$E,MATCH(B18&amp;E18,停留所!$B:$B&amp;停留所!$G:$G,0))</f>
        <v>141.18921599999999</v>
      </c>
      <c r="E18" s="45" t="s">
        <v>1544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1510</v>
      </c>
      <c r="I18" s="45">
        <f t="array" ref="I18">INDEX(停留所!$A:$A,MATCH($J18&amp;$K18&amp;$L18,停留所!$B:$B&amp;停留所!$F:$F&amp;停留所!$E:$E,0))</f>
        <v>4601</v>
      </c>
      <c r="J18" s="45" t="s">
        <v>439</v>
      </c>
      <c r="K18" s="45">
        <f t="array" ref="K18">INDEX(停留所!$F:$F,MATCH(J18&amp;M18,停留所!$B:$B&amp;停留所!$G:$G,0))</f>
        <v>40.711697999999998</v>
      </c>
      <c r="L18" s="45">
        <f t="array" ref="L18">INDEX(停留所!$E:$E,MATCH(J18&amp;M18,停留所!$B:$B&amp;停留所!$G:$G,0))</f>
        <v>141.21202500000001</v>
      </c>
      <c r="M18" s="45" t="s">
        <v>1545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1507</v>
      </c>
    </row>
    <row r="19" spans="1:16" x14ac:dyDescent="0.55000000000000004">
      <c r="A19" s="45">
        <f t="array" ref="A19">INDEX(停留所!$A:$A,MATCH($B19&amp;$C19&amp;$D19,停留所!$B:$B&amp;停留所!$F:$F&amp;停留所!$E:$E,0))</f>
        <v>4642</v>
      </c>
      <c r="B19" s="45" t="s">
        <v>442</v>
      </c>
      <c r="C19" s="45">
        <f t="array" ref="C19">INDEX(停留所!$F:$F,MATCH(B19&amp;E19,停留所!$B:$B&amp;停留所!$G:$G,0))</f>
        <v>40.703335000000003</v>
      </c>
      <c r="D19" s="45">
        <f t="array" ref="D19">INDEX(停留所!$E:$E,MATCH(B19&amp;E19,停留所!$B:$B&amp;停留所!$G:$G,0))</f>
        <v>141.19141999999999</v>
      </c>
      <c r="E19" s="45" t="s">
        <v>1544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1510</v>
      </c>
      <c r="I19" s="45">
        <f t="array" ref="I19">INDEX(停留所!$A:$A,MATCH($J19&amp;$K19&amp;$L19,停留所!$B:$B&amp;停留所!$F:$F&amp;停留所!$E:$E,0))</f>
        <v>4611</v>
      </c>
      <c r="J19" s="45" t="s">
        <v>440</v>
      </c>
      <c r="K19" s="45">
        <f t="array" ref="K19">INDEX(停留所!$F:$F,MATCH(J19&amp;M19,停留所!$B:$B&amp;停留所!$G:$G,0))</f>
        <v>40.709440000000001</v>
      </c>
      <c r="L19" s="45">
        <f t="array" ref="L19">INDEX(停留所!$E:$E,MATCH(J19&amp;M19,停留所!$B:$B&amp;停留所!$G:$G,0))</f>
        <v>141.20740599999999</v>
      </c>
      <c r="M19" s="45" t="s">
        <v>1545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  <c r="P19" s="45" t="s">
        <v>1507</v>
      </c>
    </row>
    <row r="20" spans="1:16" x14ac:dyDescent="0.55000000000000004">
      <c r="A20" s="45">
        <f t="array" ref="A20">INDEX(停留所!$A:$A,MATCH($B20&amp;$C20&amp;$D20,停留所!$B:$B&amp;停留所!$F:$F&amp;停留所!$E:$E,0))</f>
        <v>4632</v>
      </c>
      <c r="B20" s="45" t="s">
        <v>1531</v>
      </c>
      <c r="C20" s="45">
        <f t="array" ref="C20">INDEX(停留所!$F:$F,MATCH(B20&amp;E20,停留所!$B:$B&amp;停留所!$G:$G,0))</f>
        <v>40.707954999999998</v>
      </c>
      <c r="D20" s="45">
        <f t="array" ref="D20">INDEX(停留所!$E:$E,MATCH(B20&amp;E20,停留所!$B:$B&amp;停留所!$G:$G,0))</f>
        <v>141.20118400000001</v>
      </c>
      <c r="E20" s="45" t="s">
        <v>1544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1510</v>
      </c>
      <c r="I20" s="45">
        <f t="array" ref="I20">INDEX(停留所!$A:$A,MATCH($J20&amp;$K20&amp;$L20,停留所!$B:$B&amp;停留所!$F:$F&amp;停留所!$E:$E,0))</f>
        <v>4621</v>
      </c>
      <c r="J20" s="45" t="s">
        <v>441</v>
      </c>
      <c r="K20" s="45">
        <f t="array" ref="K20">INDEX(停留所!$F:$F,MATCH(J20&amp;M20,停留所!$B:$B&amp;停留所!$G:$G,0))</f>
        <v>40.708889999999997</v>
      </c>
      <c r="L20" s="45">
        <f t="array" ref="L20">INDEX(停留所!$E:$E,MATCH(J20&amp;M20,停留所!$B:$B&amp;停留所!$G:$G,0))</f>
        <v>141.204601</v>
      </c>
      <c r="M20" s="45" t="s">
        <v>1545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1507</v>
      </c>
    </row>
    <row r="21" spans="1:16" x14ac:dyDescent="0.55000000000000004">
      <c r="A21" s="45">
        <f t="array" ref="A21">INDEX(停留所!$A:$A,MATCH($B21&amp;$C21&amp;$D21,停留所!$B:$B&amp;停留所!$F:$F&amp;停留所!$E:$E,0))</f>
        <v>4622</v>
      </c>
      <c r="B21" s="45" t="s">
        <v>441</v>
      </c>
      <c r="C21" s="45">
        <f t="array" ref="C21">INDEX(停留所!$F:$F,MATCH(B21&amp;E21,停留所!$B:$B&amp;停留所!$G:$G,0))</f>
        <v>40.708939000000001</v>
      </c>
      <c r="D21" s="45">
        <f t="array" ref="D21">INDEX(停留所!$E:$E,MATCH(B21&amp;E21,停留所!$B:$B&amp;停留所!$G:$G,0))</f>
        <v>141.20456899999999</v>
      </c>
      <c r="E21" s="45" t="s">
        <v>1544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1510</v>
      </c>
      <c r="I21" s="45">
        <f t="array" ref="I21">INDEX(停留所!$A:$A,MATCH($J21&amp;$K21&amp;$L21,停留所!$B:$B&amp;停留所!$F:$F&amp;停留所!$E:$E,0))</f>
        <v>4631</v>
      </c>
      <c r="J21" s="45" t="s">
        <v>1531</v>
      </c>
      <c r="K21" s="45">
        <f t="array" ref="K21">INDEX(停留所!$F:$F,MATCH(J21&amp;M21,停留所!$B:$B&amp;停留所!$G:$G,0))</f>
        <v>40.707906000000001</v>
      </c>
      <c r="L21" s="45">
        <f t="array" ref="L21">INDEX(停留所!$E:$E,MATCH(J21&amp;M21,停留所!$B:$B&amp;停留所!$G:$G,0))</f>
        <v>141.20122699999999</v>
      </c>
      <c r="M21" s="45" t="s">
        <v>1545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1507</v>
      </c>
    </row>
    <row r="22" spans="1:16" x14ac:dyDescent="0.55000000000000004">
      <c r="A22" s="45">
        <f t="array" ref="A22">INDEX(停留所!$A:$A,MATCH($B22&amp;$C22&amp;$D22,停留所!$B:$B&amp;停留所!$F:$F&amp;停留所!$E:$E,0))</f>
        <v>4612</v>
      </c>
      <c r="B22" s="45" t="s">
        <v>440</v>
      </c>
      <c r="C22" s="45">
        <f t="array" ref="C22">INDEX(停留所!$F:$F,MATCH(B22&amp;E22,停留所!$B:$B&amp;停留所!$G:$G,0))</f>
        <v>40.709493000000002</v>
      </c>
      <c r="D22" s="45">
        <f t="array" ref="D22">INDEX(停留所!$E:$E,MATCH(B22&amp;E22,停留所!$B:$B&amp;停留所!$G:$G,0))</f>
        <v>141.20739</v>
      </c>
      <c r="E22" s="45" t="s">
        <v>1544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H22" s="93" t="s">
        <v>1510</v>
      </c>
      <c r="I22" s="45">
        <f t="array" ref="I22">INDEX(停留所!$A:$A,MATCH($J22&amp;$K22&amp;$L22,停留所!$B:$B&amp;停留所!$F:$F&amp;停留所!$E:$E,0))</f>
        <v>4641</v>
      </c>
      <c r="J22" s="45" t="s">
        <v>442</v>
      </c>
      <c r="K22" s="45">
        <f t="array" ref="K22">INDEX(停留所!$F:$F,MATCH(J22&amp;M22,停留所!$B:$B&amp;停留所!$G:$G,0))</f>
        <v>40.703335000000003</v>
      </c>
      <c r="L22" s="45">
        <f t="array" ref="L22">INDEX(停留所!$E:$E,MATCH(J22&amp;M22,停留所!$B:$B&amp;停留所!$G:$G,0))</f>
        <v>141.19151199999999</v>
      </c>
      <c r="M22" s="45" t="s">
        <v>1545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1507</v>
      </c>
    </row>
    <row r="23" spans="1:16" x14ac:dyDescent="0.55000000000000004">
      <c r="A23" s="45">
        <f t="array" ref="A23">INDEX(停留所!$A:$A,MATCH($B23&amp;$C23&amp;$D23,停留所!$B:$B&amp;停留所!$F:$F&amp;停留所!$E:$E,0))</f>
        <v>4602</v>
      </c>
      <c r="B23" s="45" t="s">
        <v>439</v>
      </c>
      <c r="C23" s="45">
        <f t="array" ref="C23">INDEX(停留所!$F:$F,MATCH(B23&amp;E23,停留所!$B:$B&amp;停留所!$G:$G,0))</f>
        <v>40.711730000000003</v>
      </c>
      <c r="D23" s="45">
        <f t="array" ref="D23">INDEX(停留所!$E:$E,MATCH(B23&amp;E23,停留所!$B:$B&amp;停留所!$G:$G,0))</f>
        <v>141.211939</v>
      </c>
      <c r="E23" s="45" t="s">
        <v>1544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1510</v>
      </c>
      <c r="I23" s="45">
        <f t="array" ref="I23">INDEX(停留所!$A:$A,MATCH($J23&amp;$K23&amp;$L23,停留所!$B:$B&amp;停留所!$F:$F&amp;停留所!$E:$E,0))</f>
        <v>4651</v>
      </c>
      <c r="J23" s="45" t="s">
        <v>1539</v>
      </c>
      <c r="K23" s="45">
        <f t="array" ref="K23">INDEX(停留所!$F:$F,MATCH(J23&amp;M23,停留所!$B:$B&amp;停留所!$G:$G,0))</f>
        <v>40.700757000000003</v>
      </c>
      <c r="L23" s="45">
        <f t="array" ref="L23">INDEX(停留所!$E:$E,MATCH(J23&amp;M23,停留所!$B:$B&amp;停留所!$G:$G,0))</f>
        <v>141.189269</v>
      </c>
      <c r="M23" s="45" t="s">
        <v>1545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1507</v>
      </c>
    </row>
    <row r="24" spans="1:16" x14ac:dyDescent="0.55000000000000004">
      <c r="A24" s="45">
        <f t="array" ref="A24">INDEX(停留所!$A:$A,MATCH($B24&amp;$C24&amp;$D24,停留所!$B:$B&amp;停留所!$F:$F&amp;停留所!$E:$E,0))</f>
        <v>4592</v>
      </c>
      <c r="B24" s="45" t="s">
        <v>438</v>
      </c>
      <c r="C24" s="45">
        <f t="array" ref="C24">INDEX(停留所!$F:$F,MATCH(B24&amp;E24,停留所!$B:$B&amp;停留所!$G:$G,0))</f>
        <v>40.713166000000001</v>
      </c>
      <c r="D24" s="45">
        <f t="array" ref="D24">INDEX(停留所!$E:$E,MATCH(B24&amp;E24,停留所!$B:$B&amp;停留所!$G:$G,0))</f>
        <v>141.21667600000001</v>
      </c>
      <c r="E24" s="45" t="s">
        <v>1544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1510</v>
      </c>
      <c r="I24" s="45">
        <f t="array" ref="I24">INDEX(停留所!$A:$A,MATCH($J24&amp;$K24&amp;$L24,停留所!$B:$B&amp;停留所!$F:$F&amp;停留所!$E:$E,0))</f>
        <v>4661</v>
      </c>
      <c r="J24" s="45" t="s">
        <v>445</v>
      </c>
      <c r="K24" s="45">
        <f t="array" ref="K24">INDEX(停留所!$F:$F,MATCH(J24&amp;M24,停留所!$B:$B&amp;停留所!$G:$G,0))</f>
        <v>40.698233899999998</v>
      </c>
      <c r="L24" s="45">
        <f t="array" ref="L24">INDEX(停留所!$E:$E,MATCH(J24&amp;M24,停留所!$B:$B&amp;停留所!$G:$G,0))</f>
        <v>141.18580109999999</v>
      </c>
      <c r="M24" s="45" t="s">
        <v>1545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1507</v>
      </c>
    </row>
    <row r="25" spans="1:16" x14ac:dyDescent="0.55000000000000004">
      <c r="A25" s="45">
        <f t="array" ref="A25">INDEX(停留所!$A:$A,MATCH($B25&amp;$C25&amp;$D25,停留所!$B:$B&amp;停留所!$F:$F&amp;停留所!$E:$E,0))</f>
        <v>4582</v>
      </c>
      <c r="B25" s="45" t="s">
        <v>437</v>
      </c>
      <c r="C25" s="45">
        <f t="array" ref="C25">INDEX(停留所!$F:$F,MATCH(B25&amp;E25,停留所!$B:$B&amp;停留所!$G:$G,0))</f>
        <v>40.713597</v>
      </c>
      <c r="D25" s="45">
        <f t="array" ref="D25">INDEX(停留所!$E:$E,MATCH(B25&amp;E25,停留所!$B:$B&amp;停留所!$G:$G,0))</f>
        <v>141.218897</v>
      </c>
      <c r="E25" s="45" t="s">
        <v>1544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H25" s="93" t="s">
        <v>1510</v>
      </c>
      <c r="I25" s="45">
        <f t="array" ref="I25">INDEX(停留所!$A:$A,MATCH($J25&amp;$K25&amp;$L25,停留所!$B:$B&amp;停留所!$F:$F&amp;停留所!$E:$E,0))</f>
        <v>4671</v>
      </c>
      <c r="J25" s="45" t="s">
        <v>446</v>
      </c>
      <c r="K25" s="45">
        <f t="array" ref="K25">INDEX(停留所!$F:$F,MATCH(J25&amp;M25,停留所!$B:$B&amp;停留所!$G:$G,0))</f>
        <v>40.699328999999999</v>
      </c>
      <c r="L25" s="45">
        <f t="array" ref="L25">INDEX(停留所!$E:$E,MATCH(J25&amp;M25,停留所!$B:$B&amp;停留所!$G:$G,0))</f>
        <v>141.17739800000001</v>
      </c>
      <c r="M25" s="45" t="s">
        <v>1545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1507</v>
      </c>
    </row>
    <row r="26" spans="1:16" x14ac:dyDescent="0.55000000000000004">
      <c r="A26" s="45">
        <f t="array" ref="A26">INDEX(停留所!$A:$A,MATCH($B26&amp;$C26&amp;$D26,停留所!$B:$B&amp;停留所!$F:$F&amp;停留所!$E:$E,0))</f>
        <v>4572</v>
      </c>
      <c r="B26" s="45" t="s">
        <v>436</v>
      </c>
      <c r="C26" s="45">
        <f t="array" ref="C26">INDEX(停留所!$F:$F,MATCH(B26&amp;E26,停留所!$B:$B&amp;停留所!$G:$G,0))</f>
        <v>40.717092000000001</v>
      </c>
      <c r="D26" s="45">
        <f t="array" ref="D26">INDEX(停留所!$E:$E,MATCH(B26&amp;E26,停留所!$B:$B&amp;停留所!$G:$G,0))</f>
        <v>141.224996</v>
      </c>
      <c r="E26" s="45" t="s">
        <v>1544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H26" s="93" t="s">
        <v>1510</v>
      </c>
      <c r="I26" s="45">
        <f t="array" ref="I26">INDEX(停留所!$A:$A,MATCH($J26&amp;$K26&amp;$L26,停留所!$B:$B&amp;停留所!$F:$F&amp;停留所!$E:$E,0))</f>
        <v>4681</v>
      </c>
      <c r="J26" s="45" t="s">
        <v>447</v>
      </c>
      <c r="K26" s="45">
        <f t="array" ref="K26">INDEX(停留所!$F:$F,MATCH(J26&amp;M26,停留所!$B:$B&amp;停留所!$G:$G,0))</f>
        <v>40.697538000000002</v>
      </c>
      <c r="L26" s="45">
        <f t="array" ref="L26">INDEX(停留所!$E:$E,MATCH(J26&amp;M26,停留所!$B:$B&amp;停留所!$G:$G,0))</f>
        <v>141.16489899999999</v>
      </c>
      <c r="M26" s="45" t="s">
        <v>1545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1507</v>
      </c>
    </row>
    <row r="27" spans="1:16" x14ac:dyDescent="0.55000000000000004">
      <c r="A27" s="45">
        <f t="array" ref="A27">INDEX(停留所!$A:$A,MATCH($B27&amp;$C27&amp;$D27,停留所!$B:$B&amp;停留所!$F:$F&amp;停留所!$E:$E,0))</f>
        <v>4562</v>
      </c>
      <c r="B27" s="45" t="s">
        <v>435</v>
      </c>
      <c r="C27" s="45">
        <f t="array" ref="C27">INDEX(停留所!$F:$F,MATCH(B27&amp;E27,停留所!$B:$B&amp;停留所!$G:$G,0))</f>
        <v>40.717421000000002</v>
      </c>
      <c r="D27" s="45">
        <f t="array" ref="D27">INDEX(停留所!$E:$E,MATCH(B27&amp;E27,停留所!$B:$B&amp;停留所!$G:$G,0))</f>
        <v>141.23437300000001</v>
      </c>
      <c r="E27" s="45" t="s">
        <v>1544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H27" s="93" t="s">
        <v>1510</v>
      </c>
      <c r="I27" s="45">
        <f t="array" ref="I27">INDEX(停留所!$A:$A,MATCH($J27&amp;$K27&amp;$L27,停留所!$B:$B&amp;停留所!$F:$F&amp;停留所!$E:$E,0))</f>
        <v>4691</v>
      </c>
      <c r="J27" s="45" t="s">
        <v>448</v>
      </c>
      <c r="K27" s="45">
        <f t="array" ref="K27">INDEX(停留所!$F:$F,MATCH(J27&amp;M27,停留所!$B:$B&amp;停留所!$G:$G,0))</f>
        <v>40.696756000000001</v>
      </c>
      <c r="L27" s="45">
        <f t="array" ref="L27">INDEX(停留所!$E:$E,MATCH(J27&amp;M27,停留所!$B:$B&amp;停留所!$G:$G,0))</f>
        <v>141.16331099999999</v>
      </c>
      <c r="M27" s="45" t="s">
        <v>1545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1507</v>
      </c>
    </row>
    <row r="28" spans="1:16" x14ac:dyDescent="0.55000000000000004">
      <c r="A28" s="45">
        <f t="array" ref="A28">INDEX(停留所!$A:$A,MATCH($B28&amp;$C28&amp;$D28,停留所!$B:$B&amp;停留所!$F:$F&amp;停留所!$E:$E,0))</f>
        <v>4552</v>
      </c>
      <c r="B28" s="45" t="s">
        <v>434</v>
      </c>
      <c r="C28" s="45">
        <f t="array" ref="C28">INDEX(停留所!$F:$F,MATCH(B28&amp;E28,停留所!$B:$B&amp;停留所!$G:$G,0))</f>
        <v>40.722966</v>
      </c>
      <c r="D28" s="45">
        <f t="array" ref="D28">INDEX(停留所!$E:$E,MATCH(B28&amp;E28,停留所!$B:$B&amp;停留所!$G:$G,0))</f>
        <v>141.239507</v>
      </c>
      <c r="E28" s="45" t="s">
        <v>1544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H28" s="93" t="s">
        <v>1510</v>
      </c>
      <c r="I28" s="45">
        <f t="array" ref="I28">INDEX(停留所!$A:$A,MATCH($J28&amp;$K28&amp;$L28,停留所!$B:$B&amp;停留所!$F:$F&amp;停留所!$E:$E,0))</f>
        <v>1812</v>
      </c>
      <c r="J28" s="45" t="s">
        <v>149</v>
      </c>
      <c r="K28" s="45">
        <f t="array" ref="K28">INDEX(停留所!$F:$F,MATCH(J28&amp;M28,停留所!$B:$B&amp;停留所!$M:$M,0))</f>
        <v>40.696227</v>
      </c>
      <c r="L28" s="45">
        <f t="array" ref="L28">INDEX(停留所!$E:$E,MATCH(J28&amp;M28,停留所!$B:$B&amp;停留所!$M:$M,0))</f>
        <v>141.16115500000001</v>
      </c>
      <c r="M28" s="45" t="s">
        <v>1295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  <c r="P28" s="45" t="s">
        <v>1507</v>
      </c>
    </row>
    <row r="29" spans="1:16" x14ac:dyDescent="0.55000000000000004">
      <c r="A29" s="45">
        <f t="array" ref="A29">INDEX(停留所!$A:$A,MATCH($B29&amp;$C29&amp;$D29,停留所!$B:$B&amp;停留所!$F:$F&amp;停留所!$E:$E,0))</f>
        <v>4542</v>
      </c>
      <c r="B29" s="45" t="s">
        <v>433</v>
      </c>
      <c r="C29" s="45">
        <f t="array" ref="C29">INDEX(停留所!$F:$F,MATCH(B29&amp;E29,停留所!$B:$B&amp;停留所!$G:$G,0))</f>
        <v>40.725698999999999</v>
      </c>
      <c r="D29" s="45">
        <f t="array" ref="D29">INDEX(停留所!$E:$E,MATCH(B29&amp;E29,停留所!$B:$B&amp;停留所!$G:$G,0))</f>
        <v>141.24464599999999</v>
      </c>
      <c r="E29" s="45" t="s">
        <v>1544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H29" s="93" t="s">
        <v>1510</v>
      </c>
      <c r="I29" s="45">
        <f t="array" ref="I29">INDEX(停留所!$A:$A,MATCH($J29&amp;$K29&amp;$L29,停留所!$B:$B&amp;停留所!$F:$F&amp;停留所!$E:$E,0))</f>
        <v>3382</v>
      </c>
      <c r="J29" s="45" t="s">
        <v>746</v>
      </c>
      <c r="K29" s="45">
        <f t="array" ref="K29">INDEX(停留所!$F:$F,MATCH(J29&amp;M29,停留所!$B:$B&amp;停留所!$M:$M,0))</f>
        <v>40.695723000000001</v>
      </c>
      <c r="L29" s="45">
        <f t="array" ref="L29">INDEX(停留所!$E:$E,MATCH(J29&amp;M29,停留所!$B:$B&amp;停留所!$M:$M,0))</f>
        <v>141.15789799999999</v>
      </c>
      <c r="M29" s="45" t="s">
        <v>1295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  <c r="P29" s="45" t="s">
        <v>1507</v>
      </c>
    </row>
    <row r="30" spans="1:16" x14ac:dyDescent="0.55000000000000004">
      <c r="A30" s="45">
        <f t="array" ref="A30">INDEX(停留所!$A:$A,MATCH($B30&amp;$C30&amp;$D30,停留所!$B:$B&amp;停留所!$F:$F&amp;停留所!$E:$E,0))</f>
        <v>4532</v>
      </c>
      <c r="B30" s="45" t="s">
        <v>432</v>
      </c>
      <c r="C30" s="45">
        <f t="array" ref="C30">INDEX(停留所!$F:$F,MATCH(B30&amp;E30,停留所!$B:$B&amp;停留所!$G:$G,0))</f>
        <v>40.726711000000002</v>
      </c>
      <c r="D30" s="45">
        <f t="array" ref="D30">INDEX(停留所!$E:$E,MATCH(B30&amp;E30,停留所!$B:$B&amp;停留所!$G:$G,0))</f>
        <v>141.247173</v>
      </c>
      <c r="E30" s="45" t="s">
        <v>1544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1510</v>
      </c>
      <c r="I30" s="45">
        <f t="array" ref="I30">INDEX(停留所!$A:$A,MATCH($J30&amp;$K30&amp;$L30,停留所!$B:$B&amp;停留所!$F:$F&amp;停留所!$E:$E,0))</f>
        <v>1852</v>
      </c>
      <c r="J30" s="45" t="s">
        <v>153</v>
      </c>
      <c r="K30" s="45">
        <f t="array" ref="K30">INDEX(停留所!$F:$F,MATCH(J30&amp;M30,停留所!$B:$B&amp;停留所!$M:$M,0))</f>
        <v>40.695884</v>
      </c>
      <c r="L30" s="45">
        <f t="array" ref="L30">INDEX(停留所!$E:$E,MATCH(J30&amp;M30,停留所!$B:$B&amp;停留所!$M:$M,0))</f>
        <v>141.15452400000001</v>
      </c>
      <c r="M30" s="45" t="s">
        <v>1295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  <c r="P30" s="45" t="s">
        <v>1507</v>
      </c>
    </row>
    <row r="31" spans="1:16" x14ac:dyDescent="0.55000000000000004">
      <c r="A31" s="45">
        <f t="array" ref="A31">INDEX(停留所!$A:$A,MATCH($B31&amp;$C31&amp;$D31,停留所!$B:$B&amp;停留所!$F:$F&amp;停留所!$E:$E,0))</f>
        <v>4522</v>
      </c>
      <c r="B31" s="45" t="s">
        <v>431</v>
      </c>
      <c r="C31" s="45">
        <f t="array" ref="C31">INDEX(停留所!$F:$F,MATCH(B31&amp;E31,停留所!$B:$B&amp;停留所!$G:$G,0))</f>
        <v>40.727080999999998</v>
      </c>
      <c r="D31" s="45">
        <f t="array" ref="D31">INDEX(停留所!$E:$E,MATCH(B31&amp;E31,停留所!$B:$B&amp;停留所!$G:$G,0))</f>
        <v>141.25199499999999</v>
      </c>
      <c r="E31" s="45" t="s">
        <v>1544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H31" s="93" t="s">
        <v>1510</v>
      </c>
      <c r="I31" s="45">
        <f t="array" ref="I31">INDEX(停留所!$A:$A,MATCH($J31&amp;$K31&amp;$L31,停留所!$B:$B&amp;停留所!$F:$F&amp;停留所!$E:$E,0))</f>
        <v>1842</v>
      </c>
      <c r="J31" s="45" t="s">
        <v>152</v>
      </c>
      <c r="K31" s="45">
        <f t="array" ref="K31">INDEX(停留所!$F:$F,MATCH(J31&amp;M31,停留所!$B:$B&amp;停留所!$M:$M,0))</f>
        <v>40.697080999999997</v>
      </c>
      <c r="L31" s="45">
        <f t="array" ref="L31">INDEX(停留所!$E:$E,MATCH(J31&amp;M31,停留所!$B:$B&amp;停留所!$M:$M,0))</f>
        <v>141.15342999999999</v>
      </c>
      <c r="M31" s="45" t="s">
        <v>1295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  <c r="P31" s="45" t="s">
        <v>1507</v>
      </c>
    </row>
    <row r="32" spans="1:16" x14ac:dyDescent="0.55000000000000004">
      <c r="A32" s="45">
        <f t="array" ref="A32">INDEX(停留所!$A:$A,MATCH($B32&amp;$C32&amp;$D32,停留所!$B:$B&amp;停留所!$F:$F&amp;停留所!$E:$E,0))</f>
        <v>3311</v>
      </c>
      <c r="B32" s="45" t="s">
        <v>1530</v>
      </c>
      <c r="C32" s="45">
        <f t="array" ref="C32">INDEX(停留所!$F:$F,MATCH(B32&amp;E32,停留所!$B:$B&amp;停留所!$G:$G,0))</f>
        <v>40.728537000000003</v>
      </c>
      <c r="D32" s="45">
        <f t="array" ref="D32">INDEX(停留所!$E:$E,MATCH(B32&amp;E32,停留所!$B:$B&amp;停留所!$G:$G,0))</f>
        <v>141.25619</v>
      </c>
      <c r="E32" s="45" t="s">
        <v>1540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93" t="s">
        <v>1510</v>
      </c>
      <c r="I32" s="45">
        <f t="array" ref="I32">INDEX(停留所!$A:$A,MATCH($J32&amp;$K32&amp;$L32,停留所!$B:$B&amp;停留所!$F:$F&amp;停留所!$E:$E,0))</f>
        <v>1832</v>
      </c>
      <c r="J32" s="45" t="s">
        <v>151</v>
      </c>
      <c r="K32" s="45">
        <f t="array" ref="K32">INDEX(停留所!$F:$F,MATCH(J32&amp;M32,停留所!$B:$B&amp;停留所!$M:$M,0))</f>
        <v>40.698498999999998</v>
      </c>
      <c r="L32" s="45">
        <f t="array" ref="L32">INDEX(停留所!$E:$E,MATCH(J32&amp;M32,停留所!$B:$B&amp;停留所!$M:$M,0))</f>
        <v>141.15565100000001</v>
      </c>
      <c r="M32" s="45" t="s">
        <v>1295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  <c r="P32" s="45" t="s">
        <v>1507</v>
      </c>
    </row>
    <row r="33" spans="1:16" x14ac:dyDescent="0.55000000000000004">
      <c r="A33" s="45">
        <f t="array" ref="A33">INDEX(停留所!$A:$A,MATCH($B33&amp;$C33&amp;$D33,停留所!$B:$B&amp;停留所!$F:$F&amp;停留所!$E:$E,0))</f>
        <v>3321</v>
      </c>
      <c r="B33" s="45" t="s">
        <v>274</v>
      </c>
      <c r="C33" s="45">
        <f t="array" ref="C33">INDEX(停留所!$F:$F,MATCH(B33&amp;E33,停留所!$B:$B&amp;停留所!$G:$G,0))</f>
        <v>40.730024999999998</v>
      </c>
      <c r="D33" s="45">
        <f t="array" ref="D33">INDEX(停留所!$E:$E,MATCH(B33&amp;E33,停留所!$B:$B&amp;停留所!$G:$G,0))</f>
        <v>141.25931800000001</v>
      </c>
      <c r="E33" s="45" t="s">
        <v>1540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H33" s="93" t="s">
        <v>1510</v>
      </c>
      <c r="I33" s="45">
        <f t="array" ref="I33">INDEX(停留所!$A:$A,MATCH($J33&amp;$K33&amp;$L33,停留所!$B:$B&amp;停留所!$F:$F&amp;停留所!$E:$E,0))</f>
        <v>1822</v>
      </c>
      <c r="J33" s="45" t="s">
        <v>150</v>
      </c>
      <c r="K33" s="45">
        <f t="array" ref="K33">INDEX(停留所!$F:$F,MATCH(J33&amp;M33,停留所!$B:$B&amp;停留所!$M:$M,0))</f>
        <v>40.698141</v>
      </c>
      <c r="L33" s="45">
        <f t="array" ref="L33">INDEX(停留所!$E:$E,MATCH(J33&amp;M33,停留所!$B:$B&amp;停留所!$M:$M,0))</f>
        <v>141.15790899999999</v>
      </c>
      <c r="M33" s="45" t="s">
        <v>1295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  <c r="P33" s="45" t="s">
        <v>1507</v>
      </c>
    </row>
    <row r="34" spans="1:16" x14ac:dyDescent="0.55000000000000004">
      <c r="A34" s="45">
        <f t="array" ref="A34">INDEX(停留所!$A:$A,MATCH($B34&amp;$C34&amp;$D34,停留所!$B:$B&amp;停留所!$F:$F&amp;停留所!$E:$E,0))</f>
        <v>3331</v>
      </c>
      <c r="B34" s="45" t="s">
        <v>275</v>
      </c>
      <c r="C34" s="45">
        <f t="array" ref="C34">INDEX(停留所!$F:$F,MATCH(B34&amp;E34,停留所!$B:$B&amp;停留所!$G:$G,0))</f>
        <v>40.732723999999997</v>
      </c>
      <c r="D34" s="45">
        <f t="array" ref="D34">INDEX(停留所!$E:$E,MATCH(B34&amp;E34,停留所!$B:$B&amp;停留所!$G:$G,0))</f>
        <v>141.264296</v>
      </c>
      <c r="E34" s="45" t="s">
        <v>1540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H34" s="93" t="s">
        <v>1510</v>
      </c>
      <c r="I34" s="45">
        <f t="array" ref="I34">INDEX(停留所!$A:$A,MATCH($J34&amp;$K34&amp;$L34,停留所!$B:$B&amp;停留所!$F:$F&amp;停留所!$E:$E,0))</f>
        <v>1812</v>
      </c>
      <c r="J34" s="45" t="s">
        <v>149</v>
      </c>
      <c r="K34" s="45">
        <f t="array" ref="K34">INDEX(停留所!$F:$F,MATCH(J34&amp;M34,停留所!$B:$B&amp;停留所!$M:$M,0))</f>
        <v>40.696227</v>
      </c>
      <c r="L34" s="45">
        <f t="array" ref="L34">INDEX(停留所!$E:$E,MATCH(J34&amp;M34,停留所!$B:$B&amp;停留所!$M:$M,0))</f>
        <v>141.16115500000001</v>
      </c>
      <c r="M34" s="45" t="s">
        <v>1295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  <c r="P34" s="45" t="s">
        <v>1507</v>
      </c>
    </row>
    <row r="35" spans="1:16" x14ac:dyDescent="0.55000000000000004">
      <c r="A35" s="45">
        <f t="array" ref="A35">INDEX(停留所!$A:$A,MATCH($B35&amp;$C35&amp;$D35,停留所!$B:$B&amp;停留所!$F:$F&amp;停留所!$E:$E,0))</f>
        <v>3341</v>
      </c>
      <c r="B35" s="45" t="s">
        <v>276</v>
      </c>
      <c r="C35" s="45">
        <f t="array" ref="C35">INDEX(停留所!$F:$F,MATCH(B35&amp;E35,停留所!$B:$B&amp;停留所!$G:$G,0))</f>
        <v>40.732095000000001</v>
      </c>
      <c r="D35" s="45">
        <f t="array" ref="D35">INDEX(停留所!$E:$E,MATCH(B35&amp;E35,停留所!$B:$B&amp;停留所!$G:$G,0))</f>
        <v>141.26845299999999</v>
      </c>
      <c r="E35" s="45" t="s">
        <v>1540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1510</v>
      </c>
      <c r="I35" s="45">
        <f t="array" ref="I35">INDEX(停留所!$A:$A,MATCH($J35&amp;$K35&amp;$L35,停留所!$B:$B&amp;停留所!$F:$F&amp;停留所!$E:$E,0))</f>
        <v>1802</v>
      </c>
      <c r="J35" s="45" t="s">
        <v>148</v>
      </c>
      <c r="K35" s="45">
        <f t="array" ref="K35">INDEX(停留所!$F:$F,MATCH(J35&amp;M35,停留所!$B:$B&amp;停留所!$M:$M,0))</f>
        <v>40.700738000000001</v>
      </c>
      <c r="L35" s="45">
        <f t="array" ref="L35">INDEX(停留所!$E:$E,MATCH(J35&amp;M35,停留所!$B:$B&amp;停留所!$M:$M,0))</f>
        <v>141.15908099999999</v>
      </c>
      <c r="M35" s="45" t="s">
        <v>1295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  <c r="P35" s="45" t="s">
        <v>1507</v>
      </c>
    </row>
    <row r="36" spans="1:16" x14ac:dyDescent="0.55000000000000004">
      <c r="A36" s="45">
        <f t="array" ref="A36">INDEX(停留所!$A:$A,MATCH($B36&amp;$C36&amp;$D36,停留所!$B:$B&amp;停留所!$F:$F&amp;停留所!$E:$E,0))</f>
        <v>3351</v>
      </c>
      <c r="B36" s="45" t="s">
        <v>1315</v>
      </c>
      <c r="C36" s="45">
        <f t="array" ref="C36">INDEX(停留所!$F:$F,MATCH(B36&amp;E36,停留所!$B:$B&amp;停留所!$G:$G,0))</f>
        <v>40.733642000000003</v>
      </c>
      <c r="D36" s="45">
        <f t="array" ref="D36">INDEX(停留所!$E:$E,MATCH(B36&amp;E36,停留所!$B:$B&amp;停留所!$G:$G,0))</f>
        <v>141.27189200000001</v>
      </c>
      <c r="E36" s="45" t="s">
        <v>1540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1535</v>
      </c>
      <c r="I36" s="45">
        <f t="array" ref="I36">INDEX(停留所!$A:$A,MATCH($J36&amp;$K36&amp;$L36,停留所!$B:$B&amp;停留所!$F:$F&amp;停留所!$E:$E,0))</f>
        <v>1792</v>
      </c>
      <c r="J36" s="45" t="s">
        <v>1542</v>
      </c>
      <c r="K36" s="45">
        <f t="array" ref="K36">INDEX(停留所!$F:$F,MATCH(J36&amp;M36,停留所!$B:$B&amp;停留所!$M:$M,0))</f>
        <v>40.706180000000003</v>
      </c>
      <c r="L36" s="45">
        <f t="array" ref="L36">INDEX(停留所!$E:$E,MATCH(J36&amp;M36,停留所!$B:$B&amp;停留所!$M:$M,0))</f>
        <v>141.15700200000001</v>
      </c>
      <c r="M36" s="45" t="s">
        <v>1295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  <c r="P36" s="45" t="s">
        <v>1295</v>
      </c>
    </row>
    <row r="37" spans="1:16" x14ac:dyDescent="0.55000000000000004">
      <c r="A37" s="45">
        <f t="array" ref="A37">INDEX(停留所!$A:$A,MATCH($B37&amp;$C37&amp;$D37,停留所!$B:$B&amp;停留所!$F:$F&amp;停留所!$E:$E,0))</f>
        <v>3361</v>
      </c>
      <c r="B37" s="45" t="s">
        <v>277</v>
      </c>
      <c r="C37" s="45">
        <f t="array" ref="C37">INDEX(停留所!$F:$F,MATCH(B37&amp;E37,停留所!$B:$B&amp;停留所!$G:$G,0))</f>
        <v>40.735520999999999</v>
      </c>
      <c r="D37" s="45">
        <f t="array" ref="D37">INDEX(停留所!$E:$E,MATCH(B37&amp;E37,停留所!$B:$B&amp;停留所!$G:$G,0))</f>
        <v>141.27605500000001</v>
      </c>
      <c r="E37" s="45" t="s">
        <v>1540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1535</v>
      </c>
      <c r="I37" s="45">
        <f t="array" ref="I37">INDEX(停留所!$A:$A,MATCH($J37&amp;$K37&amp;$L37,停留所!$B:$B&amp;停留所!$F:$F&amp;停留所!$E:$E,0))</f>
        <v>1782</v>
      </c>
      <c r="J37" s="45" t="s">
        <v>1541</v>
      </c>
      <c r="K37" s="45">
        <f t="array" ref="K37">INDEX(停留所!$F:$F,MATCH(J37&amp;M37,停留所!$B:$B&amp;停留所!$M:$M,0))</f>
        <v>40.710281999999999</v>
      </c>
      <c r="L37" s="45">
        <f t="array" ref="L37">INDEX(停留所!$E:$E,MATCH(J37&amp;M37,停留所!$B:$B&amp;停留所!$M:$M,0))</f>
        <v>141.157049</v>
      </c>
      <c r="M37" s="45" t="s">
        <v>1295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  <c r="P37" s="45" t="s">
        <v>1295</v>
      </c>
    </row>
    <row r="38" spans="1:16" x14ac:dyDescent="0.55000000000000004">
      <c r="A38" s="45">
        <f t="array" ref="A38">INDEX(停留所!$A:$A,MATCH($B38&amp;$C38&amp;$D38,停留所!$B:$B&amp;停留所!$F:$F&amp;停留所!$E:$E,0))</f>
        <v>3371</v>
      </c>
      <c r="B38" s="45" t="s">
        <v>278</v>
      </c>
      <c r="C38" s="45">
        <f t="array" ref="C38">INDEX(停留所!$F:$F,MATCH(B38&amp;E38,停留所!$B:$B&amp;停留所!$G:$G,0))</f>
        <v>40.736789000000002</v>
      </c>
      <c r="D38" s="45">
        <f t="array" ref="D38">INDEX(停留所!$E:$E,MATCH(B38&amp;E38,停留所!$B:$B&amp;停留所!$G:$G,0))</f>
        <v>141.279145</v>
      </c>
      <c r="E38" s="45" t="s">
        <v>1540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H38" s="93" t="s">
        <v>1535</v>
      </c>
      <c r="I38" s="45">
        <f t="array" ref="I38">INDEX(停留所!$A:$A,MATCH($J38&amp;$K38&amp;$L38,停留所!$B:$B&amp;停留所!$F:$F&amp;停留所!$E:$E,0))</f>
        <v>1752</v>
      </c>
      <c r="J38" s="45" t="s">
        <v>1543</v>
      </c>
      <c r="K38" s="45">
        <f t="array" ref="K38">INDEX(停留所!$F:$F,MATCH(J38&amp;M38,停留所!$B:$B&amp;停留所!$M:$M,0))</f>
        <v>40.714891999999999</v>
      </c>
      <c r="L38" s="45">
        <f t="array" ref="L38">INDEX(停留所!$E:$E,MATCH(J38&amp;M38,停留所!$B:$B&amp;停留所!$M:$M,0))</f>
        <v>141.15656100000001</v>
      </c>
      <c r="M38" s="45" t="s">
        <v>1295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  <c r="P38" s="45" t="s">
        <v>1295</v>
      </c>
    </row>
    <row r="39" spans="1:16" x14ac:dyDescent="0.55000000000000004">
      <c r="I39" s="45">
        <f t="array" ref="I39">INDEX(停留所!$A:$A,MATCH($J39&amp;$K39&amp;$L39,停留所!$B:$B&amp;停留所!$F:$F&amp;停留所!$E:$E,0))</f>
        <v>1762</v>
      </c>
      <c r="J39" s="45" t="s">
        <v>1406</v>
      </c>
      <c r="K39" s="45">
        <f t="array" ref="K39">INDEX(停留所!$F:$F,MATCH(J39&amp;M39,停留所!$B:$B&amp;停留所!$M:$M,0))</f>
        <v>40.719624000000003</v>
      </c>
      <c r="L39" s="45">
        <f t="array" ref="L39">INDEX(停留所!$E:$E,MATCH(J39&amp;M39,停留所!$B:$B&amp;停留所!$M:$M,0))</f>
        <v>141.15384</v>
      </c>
      <c r="M39" s="45" t="s">
        <v>1295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  <c r="P39" s="45" t="s">
        <v>1295</v>
      </c>
    </row>
  </sheetData>
  <phoneticPr fontId="3"/>
  <conditionalFormatting sqref="K1:K1048576 C1:C1048576">
    <cfRule type="duplicateValues" dxfId="21" priority="2"/>
  </conditionalFormatting>
  <conditionalFormatting sqref="L1:L1048576 D1:D1048576">
    <cfRule type="duplicateValues" dxfId="2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BEDDB8-758A-41C4-825E-78D211755ABE}">
          <x14:formula1>
            <xm:f>使用路線!$A$2:$A$100</xm:f>
          </x14:formula1>
          <xm:sqref>M3:M1048576 E3:E1048576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87C4-3BDC-4C28-BE59-FD5E72ACC546}">
  <sheetPr codeName="Sheet25"/>
  <dimension ref="A1:P51"/>
  <sheetViews>
    <sheetView zoomScale="70" zoomScaleNormal="70" workbookViewId="0">
      <pane ySplit="1" topLeftCell="A8" activePane="bottomLeft" state="frozen"/>
      <selection pane="bottomLeft" activeCell="I3" sqref="I3:I51"/>
    </sheetView>
    <sheetView workbookViewId="1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1802</v>
      </c>
      <c r="B3" s="45" t="s">
        <v>148</v>
      </c>
      <c r="C3" s="45">
        <f t="array" ref="C3">INDEX(停留所!$F:$F,MATCH(B3&amp;E3,停留所!$B:$B&amp;停留所!$M:$M,0))</f>
        <v>40.700738000000001</v>
      </c>
      <c r="D3" s="45">
        <f t="array" ref="D3">INDEX(停留所!$E:$E,MATCH(B3&amp;E3,停留所!$B:$B&amp;停留所!$M:$M,0))</f>
        <v>141.15908099999999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 t="s">
        <v>1513</v>
      </c>
      <c r="I3" s="45">
        <f t="array" ref="I3">INDEX(停留所!$A:$A,MATCH($J3&amp;$K3&amp;$L3,停留所!$B:$B&amp;停留所!$F:$F&amp;停留所!$E:$E,0))</f>
        <v>4331</v>
      </c>
      <c r="J3" s="45" t="s">
        <v>409</v>
      </c>
      <c r="K3" s="45">
        <f t="array" ref="K3">INDEX(停留所!$F:$F,MATCH(J3&amp;M3,停留所!$B:$B&amp;停留所!$G:$G,0))</f>
        <v>40.754564999999999</v>
      </c>
      <c r="L3" s="45">
        <f t="array" ref="L3">INDEX(停留所!$E:$E,MATCH(J3&amp;M3,停留所!$B:$B&amp;停留所!$G:$G,0))</f>
        <v>141.322822</v>
      </c>
      <c r="M3" s="45" t="s">
        <v>1549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1547</v>
      </c>
    </row>
    <row r="4" spans="1:16" x14ac:dyDescent="0.55000000000000004">
      <c r="A4" s="45">
        <f t="array" ref="A4">INDEX(停留所!$A:$A,MATCH($B4&amp;$C4&amp;$D4,停留所!$B:$B&amp;停留所!$F:$F&amp;停留所!$E:$E,0))</f>
        <v>1812</v>
      </c>
      <c r="B4" s="45" t="s">
        <v>149</v>
      </c>
      <c r="C4" s="45">
        <f t="array" ref="C4">INDEX(停留所!$F:$F,MATCH(B4&amp;E4,停留所!$B:$B&amp;停留所!$M:$M,0))</f>
        <v>40.696227</v>
      </c>
      <c r="D4" s="45">
        <f t="array" ref="D4">INDEX(停留所!$E:$E,MATCH(B4&amp;E4,停留所!$B:$B&amp;停留所!$M:$M,0))</f>
        <v>141.16115500000001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H4" s="93" t="s">
        <v>1513</v>
      </c>
      <c r="I4" s="45">
        <f t="array" ref="I4">INDEX(停留所!$A:$A,MATCH($J4&amp;$K4&amp;$L4,停留所!$B:$B&amp;停留所!$F:$F&amp;停留所!$E:$E,0))</f>
        <v>4322</v>
      </c>
      <c r="J4" s="45" t="s">
        <v>408</v>
      </c>
      <c r="K4" s="45">
        <f t="array" ref="K4">INDEX(停留所!$F:$F,MATCH(J4&amp;M4,停留所!$B:$B&amp;停留所!$G:$G,0))</f>
        <v>40.763303000000001</v>
      </c>
      <c r="L4" s="45">
        <f t="array" ref="L4">INDEX(停留所!$E:$E,MATCH(J4&amp;M4,停留所!$B:$B&amp;停留所!$G:$G,0))</f>
        <v>141.31786199999999</v>
      </c>
      <c r="M4" s="45" t="s">
        <v>1393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3382</v>
      </c>
      <c r="B5" s="45" t="s">
        <v>746</v>
      </c>
      <c r="C5" s="45">
        <f t="array" ref="C5">INDEX(停留所!$F:$F,MATCH(B5&amp;E5,停留所!$B:$B&amp;停留所!$M:$M,0))</f>
        <v>40.695723000000001</v>
      </c>
      <c r="D5" s="45">
        <f t="array" ref="D5">INDEX(停留所!$E:$E,MATCH(B5&amp;E5,停留所!$B:$B&amp;停留所!$M:$M,0))</f>
        <v>141.15789799999999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H5" s="93" t="s">
        <v>1513</v>
      </c>
      <c r="I5" s="45">
        <f t="array" ref="I5">INDEX(停留所!$A:$A,MATCH($J5&amp;$K5&amp;$L5,停留所!$B:$B&amp;停留所!$F:$F&amp;停留所!$E:$E,0))</f>
        <v>4312</v>
      </c>
      <c r="J5" s="45" t="s">
        <v>407</v>
      </c>
      <c r="K5" s="45">
        <f t="array" ref="K5">INDEX(停留所!$F:$F,MATCH(J5&amp;M5,停留所!$B:$B&amp;停留所!$G:$G,0))</f>
        <v>40.765405999999999</v>
      </c>
      <c r="L5" s="45">
        <f t="array" ref="L5">INDEX(停留所!$E:$E,MATCH(J5&amp;M5,停留所!$B:$B&amp;停留所!$G:$G,0))</f>
        <v>141.30978099999999</v>
      </c>
      <c r="M5" s="45" t="s">
        <v>1393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1852</v>
      </c>
      <c r="B6" s="45" t="s">
        <v>153</v>
      </c>
      <c r="C6" s="45">
        <f t="array" ref="C6">INDEX(停留所!$F:$F,MATCH(B6&amp;E6,停留所!$B:$B&amp;停留所!$M:$M,0))</f>
        <v>40.695884</v>
      </c>
      <c r="D6" s="45">
        <f t="array" ref="D6">INDEX(停留所!$E:$E,MATCH(B6&amp;E6,停留所!$B:$B&amp;停留所!$M:$M,0))</f>
        <v>141.15452400000001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H6" s="93" t="s">
        <v>1513</v>
      </c>
      <c r="I6" s="45">
        <f t="array" ref="I6">INDEX(停留所!$A:$A,MATCH($J6&amp;$K6&amp;$L6,停留所!$B:$B&amp;停留所!$F:$F&amp;停留所!$E:$E,0))</f>
        <v>4302</v>
      </c>
      <c r="J6" s="45" t="s">
        <v>406</v>
      </c>
      <c r="K6" s="45">
        <f t="array" ref="K6">INDEX(停留所!$F:$F,MATCH(J6&amp;M6,停留所!$B:$B&amp;停留所!$G:$G,0))</f>
        <v>40.764305</v>
      </c>
      <c r="L6" s="45">
        <f t="array" ref="L6">INDEX(停留所!$E:$E,MATCH(J6&amp;M6,停留所!$B:$B&amp;停留所!$G:$G,0))</f>
        <v>141.292663</v>
      </c>
      <c r="M6" s="45" t="s">
        <v>1393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1842</v>
      </c>
      <c r="B7" s="45" t="s">
        <v>152</v>
      </c>
      <c r="C7" s="45">
        <f t="array" ref="C7">INDEX(停留所!$F:$F,MATCH(B7&amp;E7,停留所!$B:$B&amp;停留所!$M:$M,0))</f>
        <v>40.697080999999997</v>
      </c>
      <c r="D7" s="45">
        <f t="array" ref="D7">INDEX(停留所!$E:$E,MATCH(B7&amp;E7,停留所!$B:$B&amp;停留所!$M:$M,0))</f>
        <v>141.15342999999999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H7" s="93" t="s">
        <v>1513</v>
      </c>
      <c r="I7" s="45">
        <f t="array" ref="I7">INDEX(停留所!$A:$A,MATCH($J7&amp;$K7&amp;$L7,停留所!$B:$B&amp;停留所!$F:$F&amp;停留所!$E:$E,0))</f>
        <v>4292</v>
      </c>
      <c r="J7" s="45" t="s">
        <v>405</v>
      </c>
      <c r="K7" s="45">
        <f t="array" ref="K7">INDEX(停留所!$F:$F,MATCH(J7&amp;M7,停留所!$B:$B&amp;停留所!$G:$G,0))</f>
        <v>40.762673999999997</v>
      </c>
      <c r="L7" s="45">
        <f t="array" ref="L7">INDEX(停留所!$E:$E,MATCH(J7&amp;M7,停留所!$B:$B&amp;停留所!$G:$G,0))</f>
        <v>141.28597400000001</v>
      </c>
      <c r="M7" s="45" t="s">
        <v>1393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1832</v>
      </c>
      <c r="B8" s="45" t="s">
        <v>151</v>
      </c>
      <c r="C8" s="45">
        <f t="array" ref="C8">INDEX(停留所!$F:$F,MATCH(B8&amp;E8,停留所!$B:$B&amp;停留所!$M:$M,0))</f>
        <v>40.698498999999998</v>
      </c>
      <c r="D8" s="45">
        <f t="array" ref="D8">INDEX(停留所!$E:$E,MATCH(B8&amp;E8,停留所!$B:$B&amp;停留所!$M:$M,0))</f>
        <v>141.15565100000001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H8" s="93" t="s">
        <v>1513</v>
      </c>
      <c r="I8" s="45">
        <f t="array" ref="I8">INDEX(停留所!$A:$A,MATCH($J8&amp;$K8&amp;$L8,停留所!$B:$B&amp;停留所!$F:$F&amp;停留所!$E:$E,0))</f>
        <v>4282</v>
      </c>
      <c r="J8" s="45" t="s">
        <v>404</v>
      </c>
      <c r="K8" s="45">
        <f t="array" ref="K8">INDEX(停留所!$F:$F,MATCH(J8&amp;M8,停留所!$B:$B&amp;停留所!$G:$G,0))</f>
        <v>40.770220999999999</v>
      </c>
      <c r="L8" s="45">
        <f t="array" ref="L8">INDEX(停留所!$E:$E,MATCH(J8&amp;M8,停留所!$B:$B&amp;停留所!$G:$G,0))</f>
        <v>141.284311</v>
      </c>
      <c r="M8" s="45" t="s">
        <v>1393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1822</v>
      </c>
      <c r="B9" s="45" t="s">
        <v>150</v>
      </c>
      <c r="C9" s="45">
        <f t="array" ref="C9">INDEX(停留所!$F:$F,MATCH(B9&amp;E9,停留所!$B:$B&amp;停留所!$M:$M,0))</f>
        <v>40.698141</v>
      </c>
      <c r="D9" s="45">
        <f t="array" ref="D9">INDEX(停留所!$E:$E,MATCH(B9&amp;E9,停留所!$B:$B&amp;停留所!$M:$M,0))</f>
        <v>141.15790899999999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H9" s="93" t="s">
        <v>1513</v>
      </c>
      <c r="I9" s="45">
        <f t="array" ref="I9">INDEX(停留所!$A:$A,MATCH($J9&amp;$K9&amp;$L9,停留所!$B:$B&amp;停留所!$F:$F&amp;停留所!$E:$E,0))</f>
        <v>4272</v>
      </c>
      <c r="J9" s="45" t="s">
        <v>1869</v>
      </c>
      <c r="K9" s="45">
        <f t="array" ref="K9">INDEX(停留所!$F:$F,MATCH(J9&amp;M9,停留所!$B:$B&amp;停留所!$G:$G,0))</f>
        <v>40.773223999999999</v>
      </c>
      <c r="L9" s="45">
        <f t="array" ref="L9">INDEX(停留所!$E:$E,MATCH(J9&amp;M9,停留所!$B:$B&amp;停留所!$G:$G,0))</f>
        <v>141.284335</v>
      </c>
      <c r="M9" s="45" t="s">
        <v>1393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1812</v>
      </c>
      <c r="B10" s="45" t="s">
        <v>149</v>
      </c>
      <c r="C10" s="45">
        <f t="array" ref="C10">INDEX(停留所!$F:$F,MATCH(B10&amp;E10,停留所!$B:$B&amp;停留所!$M:$M,0))</f>
        <v>40.696227</v>
      </c>
      <c r="D10" s="45">
        <f t="array" ref="D10">INDEX(停留所!$E:$E,MATCH(B10&amp;E10,停留所!$B:$B&amp;停留所!$M:$M,0))</f>
        <v>141.16115500000001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H10" s="93" t="s">
        <v>1513</v>
      </c>
      <c r="I10" s="45">
        <f t="array" ref="I10">INDEX(停留所!$A:$A,MATCH($J10&amp;$K10&amp;$L10,停留所!$B:$B&amp;停留所!$F:$F&amp;停留所!$E:$E,0))</f>
        <v>3664</v>
      </c>
      <c r="J10" s="45" t="s">
        <v>335</v>
      </c>
      <c r="K10" s="45">
        <f t="array" ref="K10">INDEX(停留所!$F:$F,MATCH(J10&amp;M10,停留所!$B:$B&amp;停留所!$G:$G,0))</f>
        <v>40.775770000000001</v>
      </c>
      <c r="L10" s="45">
        <f t="array" ref="L10">INDEX(停留所!$E:$E,MATCH(J10&amp;M10,停留所!$B:$B&amp;停留所!$G:$G,0))</f>
        <v>141.27748199999999</v>
      </c>
      <c r="M10" s="45" t="s">
        <v>394</v>
      </c>
      <c r="N10" s="45" t="str">
        <f t="array" ref="N10">INDEX(停留所!$D:$D,MATCH($J10&amp;$K10&amp;$L10,停留所!$B:$B&amp;停留所!$F:$F&amp;停留所!$E:$E,0))</f>
        <v>4</v>
      </c>
      <c r="O10" s="45" t="str">
        <f>IF(COUNTIFS(停留所!$B:$B,J10,停留所!$F:$F,K10,停留所!$E:$E,L10)&gt;0,"同じデータあり","なし")</f>
        <v>同じデータあり</v>
      </c>
      <c r="P10" s="45" t="s">
        <v>1516</v>
      </c>
    </row>
    <row r="11" spans="1:16" x14ac:dyDescent="0.55000000000000004">
      <c r="A11" s="45">
        <f t="array" ref="A11">INDEX(停留所!$A:$A,MATCH($B11&amp;$C11&amp;$D11,停留所!$B:$B&amp;停留所!$F:$F&amp;停留所!$E:$E,0))</f>
        <v>1802</v>
      </c>
      <c r="B11" s="45" t="s">
        <v>148</v>
      </c>
      <c r="C11" s="45">
        <f t="array" ref="C11">INDEX(停留所!$F:$F,MATCH(B11&amp;E11,停留所!$B:$B&amp;停留所!$M:$M,0))</f>
        <v>40.700738000000001</v>
      </c>
      <c r="D11" s="45">
        <f t="array" ref="D11">INDEX(停留所!$E:$E,MATCH(B11&amp;E11,停留所!$B:$B&amp;停留所!$M:$M,0))</f>
        <v>141.15908099999999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H11" s="93" t="s">
        <v>1513</v>
      </c>
      <c r="I11" s="45">
        <f t="array" ref="I11">INDEX(停留所!$A:$A,MATCH($J11&amp;$K11&amp;$L11,停留所!$B:$B&amp;停留所!$F:$F&amp;停留所!$E:$E,0))</f>
        <v>4202</v>
      </c>
      <c r="J11" s="45" t="s">
        <v>392</v>
      </c>
      <c r="K11" s="45">
        <f t="array" ref="K11">INDEX(停留所!$F:$F,MATCH(J11&amp;M11,停留所!$B:$B&amp;停留所!$G:$G,0))</f>
        <v>40.776752000000002</v>
      </c>
      <c r="L11" s="45">
        <f t="array" ref="L11">INDEX(停留所!$E:$E,MATCH(J11&amp;M11,停留所!$B:$B&amp;停留所!$G:$G,0))</f>
        <v>141.274958</v>
      </c>
      <c r="M11" s="45" t="s">
        <v>394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  <c r="P11" s="45" t="s">
        <v>1516</v>
      </c>
    </row>
    <row r="12" spans="1:16" x14ac:dyDescent="0.55000000000000004">
      <c r="A12" s="45">
        <f t="array" ref="A12">INDEX(停留所!$A:$A,MATCH($B12&amp;$C12&amp;$D12,停留所!$B:$B&amp;停留所!$F:$F&amp;停留所!$E:$E,0))</f>
        <v>1792</v>
      </c>
      <c r="B12" s="45" t="s">
        <v>147</v>
      </c>
      <c r="C12" s="45">
        <f t="array" ref="C12">INDEX(停留所!$F:$F,MATCH(B12&amp;E12,停留所!$B:$B&amp;停留所!$M:$M,0))</f>
        <v>40.706180000000003</v>
      </c>
      <c r="D12" s="45">
        <f t="array" ref="D12">INDEX(停留所!$E:$E,MATCH(B12&amp;E12,停留所!$B:$B&amp;停留所!$M:$M,0))</f>
        <v>141.15700200000001</v>
      </c>
      <c r="E12" s="45" t="s">
        <v>1295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1513</v>
      </c>
      <c r="I12" s="45">
        <f t="array" ref="I12">INDEX(停留所!$A:$A,MATCH($J12&amp;$K12&amp;$L12,停留所!$B:$B&amp;停留所!$F:$F&amp;停留所!$E:$E,0))</f>
        <v>4192</v>
      </c>
      <c r="J12" s="45" t="s">
        <v>391</v>
      </c>
      <c r="K12" s="45">
        <f t="array" ref="K12">INDEX(停留所!$F:$F,MATCH(J12&amp;M12,停留所!$B:$B&amp;停留所!$G:$G,0))</f>
        <v>40.779119999999999</v>
      </c>
      <c r="L12" s="45">
        <f t="array" ref="L12">INDEX(停留所!$E:$E,MATCH(J12&amp;M12,停留所!$B:$B&amp;停留所!$G:$G,0))</f>
        <v>141.25012899999999</v>
      </c>
      <c r="M12" s="45" t="s">
        <v>394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1516</v>
      </c>
    </row>
    <row r="13" spans="1:16" x14ac:dyDescent="0.55000000000000004">
      <c r="A13" s="45">
        <f t="array" ref="A13">INDEX(停留所!$A:$A,MATCH($B13&amp;$C13&amp;$D13,停留所!$B:$B&amp;停留所!$F:$F&amp;停留所!$E:$E,0))</f>
        <v>1782</v>
      </c>
      <c r="B13" s="45" t="s">
        <v>146</v>
      </c>
      <c r="C13" s="45">
        <f t="array" ref="C13">INDEX(停留所!$F:$F,MATCH(B13&amp;E13,停留所!$B:$B&amp;停留所!$M:$M,0))</f>
        <v>40.710281999999999</v>
      </c>
      <c r="D13" s="45">
        <f t="array" ref="D13">INDEX(停留所!$E:$E,MATCH(B13&amp;E13,停留所!$B:$B&amp;停留所!$M:$M,0))</f>
        <v>141.157049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H13" s="93" t="s">
        <v>1513</v>
      </c>
      <c r="I13" s="45">
        <f t="array" ref="I13">INDEX(停留所!$A:$A,MATCH($J13&amp;$K13&amp;$L13,停留所!$B:$B&amp;停留所!$F:$F&amp;停留所!$E:$E,0))</f>
        <v>4182</v>
      </c>
      <c r="J13" s="45" t="s">
        <v>390</v>
      </c>
      <c r="K13" s="45">
        <f t="array" ref="K13">INDEX(停留所!$F:$F,MATCH(J13&amp;M13,停留所!$B:$B&amp;停留所!$G:$G,0))</f>
        <v>40.77919</v>
      </c>
      <c r="L13" s="45">
        <f t="array" ref="L13">INDEX(停留所!$E:$E,MATCH(J13&amp;M13,停留所!$B:$B&amp;停留所!$G:$G,0))</f>
        <v>141.238933</v>
      </c>
      <c r="M13" s="45" t="s">
        <v>394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  <c r="P13" s="45" t="s">
        <v>1516</v>
      </c>
    </row>
    <row r="14" spans="1:16" x14ac:dyDescent="0.55000000000000004">
      <c r="A14" s="45">
        <f t="array" ref="A14">INDEX(停留所!$A:$A,MATCH($B14&amp;$C14&amp;$D14,停留所!$B:$B&amp;停留所!$F:$F&amp;停留所!$E:$E,0))</f>
        <v>1752</v>
      </c>
      <c r="B14" s="45" t="s">
        <v>143</v>
      </c>
      <c r="C14" s="45">
        <f t="array" ref="C14">INDEX(停留所!$F:$F,MATCH(B14&amp;E14,停留所!$B:$B&amp;停留所!$M:$M,0))</f>
        <v>40.714891999999999</v>
      </c>
      <c r="D14" s="45">
        <f t="array" ref="D14">INDEX(停留所!$E:$E,MATCH(B14&amp;E14,停留所!$B:$B&amp;停留所!$M:$M,0))</f>
        <v>141.15656100000001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1513</v>
      </c>
      <c r="I14" s="45">
        <f t="array" ref="I14">INDEX(停留所!$A:$A,MATCH($J14&amp;$K14&amp;$L14,停留所!$B:$B&amp;停留所!$F:$F&amp;停留所!$E:$E,0))</f>
        <v>4172</v>
      </c>
      <c r="J14" s="45" t="s">
        <v>389</v>
      </c>
      <c r="K14" s="45">
        <f t="array" ref="K14">INDEX(停留所!$F:$F,MATCH(J14&amp;M14,停留所!$B:$B&amp;停留所!$G:$G,0))</f>
        <v>40.779969999999999</v>
      </c>
      <c r="L14" s="45">
        <f t="array" ref="L14">INDEX(停留所!$E:$E,MATCH(J14&amp;M14,停留所!$B:$B&amp;停留所!$G:$G,0))</f>
        <v>141.23529099999999</v>
      </c>
      <c r="M14" s="45" t="s">
        <v>394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  <c r="P14" s="45" t="s">
        <v>1516</v>
      </c>
    </row>
    <row r="15" spans="1:16" x14ac:dyDescent="0.55000000000000004">
      <c r="A15" s="45">
        <f t="array" ref="A15">INDEX(停留所!$A:$A,MATCH($B15&amp;$C15&amp;$D15,停留所!$B:$B&amp;停留所!$F:$F&amp;停留所!$E:$E,0))</f>
        <v>1762</v>
      </c>
      <c r="B15" s="45" t="s">
        <v>1406</v>
      </c>
      <c r="C15" s="45">
        <f t="array" ref="C15">INDEX(停留所!$F:$F,MATCH(B15&amp;E15,停留所!$B:$B&amp;停留所!$M:$M,0))</f>
        <v>40.719624000000003</v>
      </c>
      <c r="D15" s="45">
        <f t="array" ref="D15">INDEX(停留所!$E:$E,MATCH(B15&amp;E15,停留所!$B:$B&amp;停留所!$M:$M,0))</f>
        <v>141.15384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1513</v>
      </c>
      <c r="I15" s="45">
        <f t="array" ref="I15">INDEX(停留所!$A:$A,MATCH($J15&amp;$K15&amp;$L15,停留所!$B:$B&amp;停留所!$F:$F&amp;停留所!$E:$E,0))</f>
        <v>4162</v>
      </c>
      <c r="J15" s="45" t="s">
        <v>388</v>
      </c>
      <c r="K15" s="45">
        <f t="array" ref="K15">INDEX(停留所!$F:$F,MATCH(J15&amp;M15,停留所!$B:$B&amp;停留所!$G:$G,0))</f>
        <v>40.782046000000001</v>
      </c>
      <c r="L15" s="45">
        <f t="array" ref="L15">INDEX(停留所!$E:$E,MATCH(J15&amp;M15,停留所!$B:$B&amp;停留所!$G:$G,0))</f>
        <v>141.22699700000001</v>
      </c>
      <c r="M15" s="45" t="s">
        <v>394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1516</v>
      </c>
    </row>
    <row r="16" spans="1:16" x14ac:dyDescent="0.55000000000000004">
      <c r="A16" s="45">
        <f t="array" ref="A16">INDEX(停留所!$A:$A,MATCH($B16&amp;$C16&amp;$D16,停留所!$B:$B&amp;停留所!$F:$F&amp;停留所!$E:$E,0))</f>
        <v>1742</v>
      </c>
      <c r="B16" s="45" t="s">
        <v>142</v>
      </c>
      <c r="C16" s="45">
        <f t="array" ref="C16">INDEX(停留所!$F:$F,MATCH(B16&amp;E16,停留所!$B:$B&amp;停留所!$M:$M,0))</f>
        <v>40.721417000000002</v>
      </c>
      <c r="D16" s="45">
        <f t="array" ref="D16">INDEX(停留所!$E:$E,MATCH(B16&amp;E16,停留所!$B:$B&amp;停留所!$M:$M,0))</f>
        <v>141.15856500000001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1513</v>
      </c>
      <c r="I16" s="45">
        <f t="array" ref="I16">INDEX(停留所!$A:$A,MATCH($J16&amp;$K16&amp;$L16,停留所!$B:$B&amp;停留所!$F:$F&amp;停留所!$E:$E,0))</f>
        <v>4152</v>
      </c>
      <c r="J16" s="45" t="s">
        <v>1410</v>
      </c>
      <c r="K16" s="45">
        <f t="array" ref="K16">INDEX(停留所!$F:$F,MATCH(J16&amp;M16,停留所!$B:$B&amp;停留所!$G:$G,0))</f>
        <v>40.780897000000003</v>
      </c>
      <c r="L16" s="45">
        <f t="array" ref="L16">INDEX(停留所!$E:$E,MATCH(J16&amp;M16,停留所!$B:$B&amp;停留所!$G:$G,0))</f>
        <v>141.22486699999999</v>
      </c>
      <c r="M16" s="45" t="s">
        <v>394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1516</v>
      </c>
    </row>
    <row r="17" spans="1:16" x14ac:dyDescent="0.55000000000000004">
      <c r="A17" s="45">
        <f t="array" ref="A17">INDEX(停留所!$A:$A,MATCH($B17&amp;$C17&amp;$D17,停留所!$B:$B&amp;停留所!$F:$F&amp;停留所!$E:$E,0))</f>
        <v>1732</v>
      </c>
      <c r="B17" s="45" t="s">
        <v>141</v>
      </c>
      <c r="C17" s="45">
        <f t="array" ref="C17">INDEX(停留所!$F:$F,MATCH(B17&amp;E17,停留所!$B:$B&amp;停留所!$M:$M,0))</f>
        <v>40.737135000000002</v>
      </c>
      <c r="D17" s="45">
        <f t="array" ref="D17">INDEX(停留所!$E:$E,MATCH(B17&amp;E17,停留所!$B:$B&amp;停留所!$M:$M,0))</f>
        <v>141.16182599999999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1513</v>
      </c>
      <c r="I17" s="45">
        <f t="array" ref="I17">INDEX(停留所!$A:$A,MATCH($J17&amp;$K17&amp;$L17,停留所!$B:$B&amp;停留所!$F:$F&amp;停留所!$E:$E,0))</f>
        <v>4142</v>
      </c>
      <c r="J17" s="45" t="s">
        <v>1409</v>
      </c>
      <c r="K17" s="45">
        <f t="array" ref="K17">INDEX(停留所!$F:$F,MATCH(J17&amp;M17,停留所!$B:$B&amp;停留所!$G:$G,0))</f>
        <v>40.778830999999997</v>
      </c>
      <c r="L17" s="45">
        <f t="array" ref="L17">INDEX(停留所!$E:$E,MATCH(J17&amp;M17,停留所!$B:$B&amp;停留所!$G:$G,0))</f>
        <v>141.217803</v>
      </c>
      <c r="M17" s="45" t="s">
        <v>394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1516</v>
      </c>
    </row>
    <row r="18" spans="1:16" x14ac:dyDescent="0.55000000000000004">
      <c r="A18" s="45">
        <f t="array" ref="A18">INDEX(停留所!$A:$A,MATCH($B18&amp;$C18&amp;$D18,停留所!$B:$B&amp;停留所!$F:$F&amp;停留所!$E:$E,0))</f>
        <v>1722</v>
      </c>
      <c r="B18" s="45" t="s">
        <v>140</v>
      </c>
      <c r="C18" s="45">
        <f t="array" ref="C18">INDEX(停留所!$F:$F,MATCH(B18&amp;E18,停留所!$B:$B&amp;停留所!$M:$M,0))</f>
        <v>40.742158000000003</v>
      </c>
      <c r="D18" s="45">
        <f t="array" ref="D18">INDEX(停留所!$E:$E,MATCH(B18&amp;E18,停留所!$B:$B&amp;停留所!$M:$M,0))</f>
        <v>141.15697399999999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1513</v>
      </c>
      <c r="I18" s="45">
        <f t="array" ref="I18">INDEX(停留所!$A:$A,MATCH($J18&amp;$K18&amp;$L18,停留所!$B:$B&amp;停留所!$F:$F&amp;停留所!$E:$E,0))</f>
        <v>4132</v>
      </c>
      <c r="J18" s="45" t="s">
        <v>387</v>
      </c>
      <c r="K18" s="45">
        <f t="array" ref="K18">INDEX(停留所!$F:$F,MATCH(J18&amp;M18,停留所!$B:$B&amp;停留所!$G:$G,0))</f>
        <v>40.77713</v>
      </c>
      <c r="L18" s="45">
        <f t="array" ref="L18">INDEX(停留所!$E:$E,MATCH(J18&amp;M18,停留所!$B:$B&amp;停留所!$G:$G,0))</f>
        <v>141.21508299999999</v>
      </c>
      <c r="M18" s="45" t="s">
        <v>394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  <c r="P18" s="45" t="s">
        <v>1516</v>
      </c>
    </row>
    <row r="19" spans="1:16" x14ac:dyDescent="0.55000000000000004">
      <c r="A19" s="45">
        <f t="array" ref="A19">INDEX(停留所!$A:$A,MATCH($B19&amp;$C19&amp;$D19,停留所!$B:$B&amp;停留所!$F:$F&amp;停留所!$E:$E,0))</f>
        <v>1714</v>
      </c>
      <c r="B19" s="45" t="s">
        <v>1407</v>
      </c>
      <c r="C19" s="45">
        <f t="array" ref="C19">INDEX(停留所!$F:$F,MATCH(B19&amp;E19,停留所!$B:$B&amp;停留所!$G:$G,0))</f>
        <v>40.745885000000001</v>
      </c>
      <c r="D19" s="45">
        <f t="array" ref="D19">INDEX(停留所!$E:$E,MATCH(B19&amp;E19,停留所!$B:$B&amp;停留所!$G:$G,0))</f>
        <v>141.15744699999999</v>
      </c>
      <c r="E19" s="45" t="s">
        <v>1548</v>
      </c>
      <c r="F19" s="45" t="str">
        <f t="array" ref="F19">INDEX(停留所!$D:$D,MATCH($B19&amp;$C19&amp;$D19,停留所!$B:$B&amp;停留所!$F:$F&amp;停留所!$E:$E,0))</f>
        <v>4</v>
      </c>
      <c r="G19" s="45" t="str">
        <f>IF(COUNTIFS(停留所!$B:$B,B19,停留所!$F:$F,C19,停留所!$E:$E,D19)&gt;0,"同じデータあり","なし")</f>
        <v>同じデータあり</v>
      </c>
      <c r="H19" s="93" t="s">
        <v>1513</v>
      </c>
      <c r="I19" s="45">
        <f t="array" ref="I19">INDEX(停留所!$A:$A,MATCH($J19&amp;$K19&amp;$L19,停留所!$B:$B&amp;停留所!$F:$F&amp;停留所!$E:$E,0))</f>
        <v>4122</v>
      </c>
      <c r="J19" s="45" t="s">
        <v>386</v>
      </c>
      <c r="K19" s="45">
        <f t="array" ref="K19">INDEX(停留所!$F:$F,MATCH(J19&amp;M19,停留所!$B:$B&amp;停留所!$G:$G,0))</f>
        <v>40.779843</v>
      </c>
      <c r="L19" s="45">
        <f t="array" ref="L19">INDEX(停留所!$E:$E,MATCH(J19&amp;M19,停留所!$B:$B&amp;停留所!$G:$G,0))</f>
        <v>141.21619899999999</v>
      </c>
      <c r="M19" s="45" t="s">
        <v>394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1516</v>
      </c>
    </row>
    <row r="20" spans="1:16" x14ac:dyDescent="0.55000000000000004">
      <c r="A20" s="45">
        <f t="array" ref="A20">INDEX(停留所!$A:$A,MATCH($B20&amp;$C20&amp;$D20,停留所!$B:$B&amp;停留所!$F:$F&amp;停留所!$E:$E,0))</f>
        <v>3102</v>
      </c>
      <c r="B20" s="45" t="s">
        <v>1298</v>
      </c>
      <c r="C20" s="45">
        <f t="array" ref="C20">INDEX(停留所!$F:$F,MATCH(B20&amp;E20,停留所!$B:$B&amp;停留所!$G:$G,0))</f>
        <v>40.746304000000002</v>
      </c>
      <c r="D20" s="45">
        <f t="array" ref="D20">INDEX(停留所!$E:$E,MATCH(B20&amp;E20,停留所!$B:$B&amp;停留所!$G:$G,0))</f>
        <v>141.162227</v>
      </c>
      <c r="E20" s="45" t="s">
        <v>1548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1513</v>
      </c>
      <c r="I20" s="45">
        <f t="array" ref="I20">INDEX(停留所!$A:$A,MATCH($J20&amp;$K20&amp;$L20,停留所!$B:$B&amp;停留所!$F:$F&amp;停留所!$E:$E,0))</f>
        <v>2961</v>
      </c>
      <c r="J20" s="45" t="s">
        <v>246</v>
      </c>
      <c r="K20" s="45">
        <f t="array" ref="K20">INDEX(停留所!$F:$F,MATCH(J20&amp;M20,停留所!$B:$B&amp;停留所!$G:$G,0))</f>
        <v>40.780211000000001</v>
      </c>
      <c r="L20" s="45">
        <f t="array" ref="L20">INDEX(停留所!$E:$E,MATCH(J20&amp;M20,停留所!$B:$B&amp;停留所!$G:$G,0))</f>
        <v>141.212749</v>
      </c>
      <c r="M20" s="45" t="s">
        <v>1550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1516</v>
      </c>
    </row>
    <row r="21" spans="1:16" x14ac:dyDescent="0.55000000000000004">
      <c r="A21" s="45">
        <f t="array" ref="A21">INDEX(停留所!$A:$A,MATCH($B21&amp;$C21&amp;$D21,停留所!$B:$B&amp;停留所!$F:$F&amp;停留所!$E:$E,0))</f>
        <v>3092</v>
      </c>
      <c r="B21" s="45" t="s">
        <v>257</v>
      </c>
      <c r="C21" s="45">
        <f t="array" ref="C21">INDEX(停留所!$F:$F,MATCH(B21&amp;E21,停留所!$B:$B&amp;停留所!$G:$G,0))</f>
        <v>40.742991000000004</v>
      </c>
      <c r="D21" s="45">
        <f t="array" ref="D21">INDEX(停留所!$E:$E,MATCH(B21&amp;E21,停留所!$B:$B&amp;停留所!$G:$G,0))</f>
        <v>141.163724</v>
      </c>
      <c r="E21" s="45" t="s">
        <v>1548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1513</v>
      </c>
      <c r="I21" s="45">
        <f t="array" ref="I21">INDEX(停留所!$A:$A,MATCH($J21&amp;$K21&amp;$L21,停留所!$B:$B&amp;停留所!$F:$F&amp;停留所!$E:$E,0))</f>
        <v>2971</v>
      </c>
      <c r="J21" s="45" t="s">
        <v>248</v>
      </c>
      <c r="K21" s="45">
        <f t="array" ref="K21">INDEX(停留所!$F:$F,MATCH(J21&amp;M21,停留所!$B:$B&amp;停留所!$G:$G,0))</f>
        <v>40.777793000000003</v>
      </c>
      <c r="L21" s="45">
        <f t="array" ref="L21">INDEX(停留所!$E:$E,MATCH(J21&amp;M21,停留所!$B:$B&amp;停留所!$G:$G,0))</f>
        <v>141.210443</v>
      </c>
      <c r="M21" s="45" t="s">
        <v>1550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1516</v>
      </c>
    </row>
    <row r="22" spans="1:16" x14ac:dyDescent="0.55000000000000004">
      <c r="A22" s="45">
        <f t="array" ref="A22">INDEX(停留所!$A:$A,MATCH($B22&amp;$C22&amp;$D22,停留所!$B:$B&amp;停留所!$F:$F&amp;停留所!$E:$E,0))</f>
        <v>3082</v>
      </c>
      <c r="B22" s="45" t="s">
        <v>256</v>
      </c>
      <c r="C22" s="45">
        <f t="array" ref="C22">INDEX(停留所!$F:$F,MATCH(B22&amp;E22,停留所!$B:$B&amp;停留所!$G:$G,0))</f>
        <v>40.742204999999998</v>
      </c>
      <c r="D22" s="45">
        <f t="array" ref="D22">INDEX(停留所!$E:$E,MATCH(B22&amp;E22,停留所!$B:$B&amp;停留所!$G:$G,0))</f>
        <v>141.16858099999999</v>
      </c>
      <c r="E22" s="45" t="s">
        <v>1548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H22" s="93" t="s">
        <v>1513</v>
      </c>
      <c r="I22" s="45">
        <f t="array" ref="I22">INDEX(停留所!$A:$A,MATCH($J22&amp;$K22&amp;$L22,停留所!$B:$B&amp;停留所!$F:$F&amp;停留所!$E:$E,0))</f>
        <v>2981</v>
      </c>
      <c r="J22" s="45" t="s">
        <v>385</v>
      </c>
      <c r="K22" s="45">
        <f t="array" ref="K22">INDEX(停留所!$F:$F,MATCH(J22&amp;M22,停留所!$B:$B&amp;停留所!$G:$G,0))</f>
        <v>40.772145999999999</v>
      </c>
      <c r="L22" s="45">
        <f t="array" ref="L22">INDEX(停留所!$E:$E,MATCH(J22&amp;M22,停留所!$B:$B&amp;停留所!$G:$G,0))</f>
        <v>141.20365100000001</v>
      </c>
      <c r="M22" s="45" t="s">
        <v>1550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1516</v>
      </c>
    </row>
    <row r="23" spans="1:16" x14ac:dyDescent="0.55000000000000004">
      <c r="A23" s="45">
        <f t="array" ref="A23">INDEX(停留所!$A:$A,MATCH($B23&amp;$C23&amp;$D23,停留所!$B:$B&amp;停留所!$F:$F&amp;停留所!$E:$E,0))</f>
        <v>3072</v>
      </c>
      <c r="B23" s="45" t="s">
        <v>255</v>
      </c>
      <c r="C23" s="45">
        <f t="array" ref="C23">INDEX(停留所!$F:$F,MATCH(B23&amp;E23,停留所!$B:$B&amp;停留所!$G:$G,0))</f>
        <v>40.741771999999997</v>
      </c>
      <c r="D23" s="45">
        <f t="array" ref="D23">INDEX(停留所!$E:$E,MATCH(B23&amp;E23,停留所!$B:$B&amp;停留所!$G:$G,0))</f>
        <v>141.17117500000001</v>
      </c>
      <c r="E23" s="45" t="s">
        <v>1548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1513</v>
      </c>
      <c r="I23" s="45">
        <f t="array" ref="I23">INDEX(停留所!$A:$A,MATCH($J23&amp;$K23&amp;$L23,停留所!$B:$B&amp;停留所!$F:$F&amp;停留所!$E:$E,0))</f>
        <v>2991</v>
      </c>
      <c r="J23" s="45" t="s">
        <v>249</v>
      </c>
      <c r="K23" s="45">
        <f t="array" ref="K23">INDEX(停留所!$F:$F,MATCH(J23&amp;M23,停留所!$B:$B&amp;停留所!$G:$G,0))</f>
        <v>40.769216</v>
      </c>
      <c r="L23" s="45">
        <f t="array" ref="L23">INDEX(停留所!$E:$E,MATCH(J23&amp;M23,停留所!$B:$B&amp;停留所!$G:$G,0))</f>
        <v>141.19395800000001</v>
      </c>
      <c r="M23" s="45" t="s">
        <v>1550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1516</v>
      </c>
    </row>
    <row r="24" spans="1:16" x14ac:dyDescent="0.55000000000000004">
      <c r="A24" s="45">
        <f t="array" ref="A24">INDEX(停留所!$A:$A,MATCH($B24&amp;$C24&amp;$D24,停留所!$B:$B&amp;停留所!$F:$F&amp;停留所!$E:$E,0))</f>
        <v>3062</v>
      </c>
      <c r="B24" s="45" t="s">
        <v>254</v>
      </c>
      <c r="C24" s="45">
        <f t="array" ref="C24">INDEX(停留所!$F:$F,MATCH(B24&amp;E24,停留所!$B:$B&amp;停留所!$G:$G,0))</f>
        <v>40.747407000000003</v>
      </c>
      <c r="D24" s="45">
        <f t="array" ref="D24">INDEX(停留所!$E:$E,MATCH(B24&amp;E24,停留所!$B:$B&amp;停留所!$G:$G,0))</f>
        <v>141.175434</v>
      </c>
      <c r="E24" s="45" t="s">
        <v>1548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1513</v>
      </c>
      <c r="I24" s="45">
        <f t="array" ref="I24">INDEX(停留所!$A:$A,MATCH($J24&amp;$K24&amp;$L24,停留所!$B:$B&amp;停留所!$F:$F&amp;停留所!$E:$E,0))</f>
        <v>3001</v>
      </c>
      <c r="J24" s="45" t="s">
        <v>250</v>
      </c>
      <c r="K24" s="45">
        <f t="array" ref="K24">INDEX(停留所!$F:$F,MATCH(J24&amp;M24,停留所!$B:$B&amp;停留所!$G:$G,0))</f>
        <v>40.761149000000003</v>
      </c>
      <c r="L24" s="45">
        <f t="array" ref="L24">INDEX(停留所!$E:$E,MATCH(J24&amp;M24,停留所!$B:$B&amp;停留所!$G:$G,0))</f>
        <v>141.18520000000001</v>
      </c>
      <c r="M24" s="45" t="s">
        <v>1550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1516</v>
      </c>
    </row>
    <row r="25" spans="1:16" x14ac:dyDescent="0.55000000000000004">
      <c r="A25" s="45">
        <f t="array" ref="A25">INDEX(停留所!$A:$A,MATCH($B25&amp;$C25&amp;$D25,停留所!$B:$B&amp;停留所!$F:$F&amp;停留所!$E:$E,0))</f>
        <v>3052</v>
      </c>
      <c r="B25" s="45" t="s">
        <v>253</v>
      </c>
      <c r="C25" s="45">
        <f t="array" ref="C25">INDEX(停留所!$F:$F,MATCH(B25&amp;E25,停留所!$B:$B&amp;停留所!$G:$G,0))</f>
        <v>40.747045</v>
      </c>
      <c r="D25" s="45">
        <f t="array" ref="D25">INDEX(停留所!$E:$E,MATCH(B25&amp;E25,停留所!$B:$B&amp;停留所!$G:$G,0))</f>
        <v>141.178481</v>
      </c>
      <c r="E25" s="45" t="s">
        <v>1548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H25" s="93" t="s">
        <v>1513</v>
      </c>
      <c r="I25" s="45">
        <f t="array" ref="I25">INDEX(停留所!$A:$A,MATCH($J25&amp;$K25&amp;$L25,停留所!$B:$B&amp;停留所!$F:$F&amp;停留所!$E:$E,0))</f>
        <v>3011</v>
      </c>
      <c r="J25" s="45" t="s">
        <v>1408</v>
      </c>
      <c r="K25" s="45">
        <f t="array" ref="K25">INDEX(停留所!$F:$F,MATCH(J25&amp;M25,停留所!$B:$B&amp;停留所!$G:$G,0))</f>
        <v>40.760708999999999</v>
      </c>
      <c r="L25" s="45">
        <f t="array" ref="L25">INDEX(停留所!$E:$E,MATCH(J25&amp;M25,停留所!$B:$B&amp;停留所!$G:$G,0))</f>
        <v>141.182478</v>
      </c>
      <c r="M25" s="45" t="s">
        <v>1550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1516</v>
      </c>
    </row>
    <row r="26" spans="1:16" x14ac:dyDescent="0.55000000000000004">
      <c r="A26" s="45">
        <f t="array" ref="A26">INDEX(停留所!$A:$A,MATCH($B26&amp;$C26&amp;$D26,停留所!$B:$B&amp;停留所!$F:$F&amp;停留所!$E:$E,0))</f>
        <v>3042</v>
      </c>
      <c r="B26" s="45" t="s">
        <v>252</v>
      </c>
      <c r="C26" s="45">
        <f t="array" ref="C26">INDEX(停留所!$F:$F,MATCH(B26&amp;E26,停留所!$B:$B&amp;停留所!$G:$G,0))</f>
        <v>40.747971</v>
      </c>
      <c r="D26" s="45">
        <f t="array" ref="D26">INDEX(停留所!$E:$E,MATCH(B26&amp;E26,停留所!$B:$B&amp;停留所!$G:$G,0))</f>
        <v>141.18078299999999</v>
      </c>
      <c r="E26" s="45" t="s">
        <v>1548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H26" s="93" t="s">
        <v>1513</v>
      </c>
      <c r="I26" s="45">
        <f t="array" ref="I26">INDEX(停留所!$A:$A,MATCH($J26&amp;$K26&amp;$L26,停留所!$B:$B&amp;停留所!$F:$F&amp;停留所!$E:$E,0))</f>
        <v>3021</v>
      </c>
      <c r="J26" s="45" t="s">
        <v>384</v>
      </c>
      <c r="K26" s="45">
        <f t="array" ref="K26">INDEX(停留所!$F:$F,MATCH(J26&amp;M26,停留所!$B:$B&amp;停留所!$G:$G,0))</f>
        <v>40.756520000000002</v>
      </c>
      <c r="L26" s="45">
        <f t="array" ref="L26">INDEX(停留所!$E:$E,MATCH(J26&amp;M26,停留所!$B:$B&amp;停留所!$G:$G,0))</f>
        <v>141.18330399999999</v>
      </c>
      <c r="M26" s="45" t="s">
        <v>1550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1516</v>
      </c>
    </row>
    <row r="27" spans="1:16" x14ac:dyDescent="0.55000000000000004">
      <c r="A27" s="45">
        <f t="array" ref="A27">INDEX(停留所!$A:$A,MATCH($B27&amp;$C27&amp;$D27,停留所!$B:$B&amp;停留所!$F:$F&amp;停留所!$E:$E,0))</f>
        <v>3032</v>
      </c>
      <c r="B27" s="45" t="s">
        <v>251</v>
      </c>
      <c r="C27" s="45">
        <f t="array" ref="C27">INDEX(停留所!$F:$F,MATCH(B27&amp;E27,停留所!$B:$B&amp;停留所!$G:$G,0))</f>
        <v>40.753397999999997</v>
      </c>
      <c r="D27" s="45">
        <f t="array" ref="D27">INDEX(停留所!$E:$E,MATCH(B27&amp;E27,停留所!$B:$B&amp;停留所!$G:$G,0))</f>
        <v>141.183717</v>
      </c>
      <c r="E27" s="45" t="s">
        <v>1548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H27" s="93" t="s">
        <v>1513</v>
      </c>
      <c r="I27" s="45">
        <f t="array" ref="I27">INDEX(停留所!$A:$A,MATCH($J27&amp;$K27&amp;$L27,停留所!$B:$B&amp;停留所!$F:$F&amp;停留所!$E:$E,0))</f>
        <v>3031</v>
      </c>
      <c r="J27" s="45" t="s">
        <v>251</v>
      </c>
      <c r="K27" s="45">
        <f t="array" ref="K27">INDEX(停留所!$F:$F,MATCH(J27&amp;M27,停留所!$B:$B&amp;停留所!$G:$G,0))</f>
        <v>40.753639</v>
      </c>
      <c r="L27" s="45">
        <f t="array" ref="L27">INDEX(停留所!$E:$E,MATCH(J27&amp;M27,停留所!$B:$B&amp;停留所!$G:$G,0))</f>
        <v>141.18378100000001</v>
      </c>
      <c r="M27" s="45" t="s">
        <v>1550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1516</v>
      </c>
    </row>
    <row r="28" spans="1:16" x14ac:dyDescent="0.55000000000000004">
      <c r="A28" s="45">
        <f t="array" ref="A28">INDEX(停留所!$A:$A,MATCH($B28&amp;$C28&amp;$D28,停留所!$B:$B&amp;停留所!$F:$F&amp;停留所!$E:$E,0))</f>
        <v>3022</v>
      </c>
      <c r="B28" s="45" t="s">
        <v>384</v>
      </c>
      <c r="C28" s="45">
        <f t="array" ref="C28">INDEX(停留所!$F:$F,MATCH(B28&amp;E28,停留所!$B:$B&amp;停留所!$G:$G,0))</f>
        <v>40.756546</v>
      </c>
      <c r="D28" s="45">
        <f t="array" ref="D28">INDEX(停留所!$E:$E,MATCH(B28&amp;E28,停留所!$B:$B&amp;停留所!$G:$G,0))</f>
        <v>141.18318600000001</v>
      </c>
      <c r="E28" s="45" t="s">
        <v>1548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H28" s="93" t="s">
        <v>1513</v>
      </c>
      <c r="I28" s="45">
        <f t="array" ref="I28">INDEX(停留所!$A:$A,MATCH($J28&amp;$K28&amp;$L28,停留所!$B:$B&amp;停留所!$F:$F&amp;停留所!$E:$E,0))</f>
        <v>3041</v>
      </c>
      <c r="J28" s="45" t="s">
        <v>252</v>
      </c>
      <c r="K28" s="45">
        <f t="array" ref="K28">INDEX(停留所!$F:$F,MATCH(J28&amp;M28,停留所!$B:$B&amp;停留所!$G:$G,0))</f>
        <v>40.747920000000001</v>
      </c>
      <c r="L28" s="45">
        <f t="array" ref="L28">INDEX(停留所!$E:$E,MATCH(J28&amp;M28,停留所!$B:$B&amp;停留所!$G:$G,0))</f>
        <v>141.180869</v>
      </c>
      <c r="M28" s="45" t="s">
        <v>1550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1516</v>
      </c>
    </row>
    <row r="29" spans="1:16" x14ac:dyDescent="0.55000000000000004">
      <c r="A29" s="45">
        <f t="array" ref="A29">INDEX(停留所!$A:$A,MATCH($B29&amp;$C29&amp;$D29,停留所!$B:$B&amp;停留所!$F:$F&amp;停留所!$E:$E,0))</f>
        <v>3012</v>
      </c>
      <c r="B29" s="45" t="s">
        <v>1408</v>
      </c>
      <c r="C29" s="45">
        <f t="array" ref="C29">INDEX(停留所!$F:$F,MATCH(B29&amp;E29,停留所!$B:$B&amp;停留所!$G:$G,0))</f>
        <v>40.760396999999998</v>
      </c>
      <c r="D29" s="45">
        <f t="array" ref="D29">INDEX(停留所!$E:$E,MATCH(B29&amp;E29,停留所!$B:$B&amp;停留所!$G:$G,0))</f>
        <v>141.182424</v>
      </c>
      <c r="E29" s="45" t="s">
        <v>1548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H29" s="93" t="s">
        <v>1513</v>
      </c>
      <c r="I29" s="45">
        <f t="array" ref="I29">INDEX(停留所!$A:$A,MATCH($J29&amp;$K29&amp;$L29,停留所!$B:$B&amp;停留所!$F:$F&amp;停留所!$E:$E,0))</f>
        <v>3051</v>
      </c>
      <c r="J29" s="45" t="s">
        <v>253</v>
      </c>
      <c r="K29" s="45">
        <f t="array" ref="K29">INDEX(停留所!$F:$F,MATCH(J29&amp;M29,停留所!$B:$B&amp;停留所!$G:$G,0))</f>
        <v>40.746954000000002</v>
      </c>
      <c r="L29" s="45">
        <f t="array" ref="L29">INDEX(停留所!$E:$E,MATCH(J29&amp;M29,停留所!$B:$B&amp;停留所!$G:$G,0))</f>
        <v>141.17848699999999</v>
      </c>
      <c r="M29" s="45" t="s">
        <v>1550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1516</v>
      </c>
    </row>
    <row r="30" spans="1:16" x14ac:dyDescent="0.55000000000000004">
      <c r="A30" s="45">
        <f t="array" ref="A30">INDEX(停留所!$A:$A,MATCH($B30&amp;$C30&amp;$D30,停留所!$B:$B&amp;停留所!$F:$F&amp;停留所!$E:$E,0))</f>
        <v>3002</v>
      </c>
      <c r="B30" s="45" t="s">
        <v>250</v>
      </c>
      <c r="C30" s="45">
        <f t="array" ref="C30">INDEX(停留所!$F:$F,MATCH(B30&amp;E30,停留所!$B:$B&amp;停留所!$G:$G,0))</f>
        <v>40.761254000000001</v>
      </c>
      <c r="D30" s="45">
        <f t="array" ref="D30">INDEX(停留所!$E:$E,MATCH(B30&amp;E30,停留所!$B:$B&amp;停留所!$G:$G,0))</f>
        <v>141.18516</v>
      </c>
      <c r="E30" s="45" t="s">
        <v>1548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1513</v>
      </c>
      <c r="I30" s="45">
        <f t="array" ref="I30">INDEX(停留所!$A:$A,MATCH($J30&amp;$K30&amp;$L30,停留所!$B:$B&amp;停留所!$F:$F&amp;停留所!$E:$E,0))</f>
        <v>3061</v>
      </c>
      <c r="J30" s="45" t="s">
        <v>254</v>
      </c>
      <c r="K30" s="45">
        <f t="array" ref="K30">INDEX(停留所!$F:$F,MATCH(J30&amp;M30,停留所!$B:$B&amp;停留所!$G:$G,0))</f>
        <v>40.747197</v>
      </c>
      <c r="L30" s="45">
        <f t="array" ref="L30">INDEX(停留所!$E:$E,MATCH(J30&amp;M30,停留所!$B:$B&amp;停留所!$G:$G,0))</f>
        <v>141.17542399999999</v>
      </c>
      <c r="M30" s="45" t="s">
        <v>1550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1516</v>
      </c>
    </row>
    <row r="31" spans="1:16" x14ac:dyDescent="0.55000000000000004">
      <c r="A31" s="45">
        <f t="array" ref="A31">INDEX(停留所!$A:$A,MATCH($B31&amp;$C31&amp;$D31,停留所!$B:$B&amp;停留所!$F:$F&amp;停留所!$E:$E,0))</f>
        <v>2992</v>
      </c>
      <c r="B31" s="45" t="s">
        <v>249</v>
      </c>
      <c r="C31" s="45">
        <f t="array" ref="C31">INDEX(停留所!$F:$F,MATCH(B31&amp;E31,停留所!$B:$B&amp;停留所!$G:$G,0))</f>
        <v>40.769263000000002</v>
      </c>
      <c r="D31" s="45">
        <f t="array" ref="D31">INDEX(停留所!$E:$E,MATCH(B31&amp;E31,停留所!$B:$B&amp;停留所!$G:$G,0))</f>
        <v>141.19387699999999</v>
      </c>
      <c r="E31" s="45" t="s">
        <v>1548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H31" s="93" t="s">
        <v>1513</v>
      </c>
      <c r="I31" s="45">
        <f t="array" ref="I31">INDEX(停留所!$A:$A,MATCH($J31&amp;$K31&amp;$L31,停留所!$B:$B&amp;停留所!$F:$F&amp;停留所!$E:$E,0))</f>
        <v>3071</v>
      </c>
      <c r="J31" s="45" t="s">
        <v>255</v>
      </c>
      <c r="K31" s="45">
        <f t="array" ref="K31">INDEX(停留所!$F:$F,MATCH(J31&amp;M31,停留所!$B:$B&amp;停留所!$G:$G,0))</f>
        <v>40.741686000000001</v>
      </c>
      <c r="L31" s="45">
        <f t="array" ref="L31">INDEX(停留所!$E:$E,MATCH(J31&amp;M31,停留所!$B:$B&amp;停留所!$G:$G,0))</f>
        <v>141.17128199999999</v>
      </c>
      <c r="M31" s="45" t="s">
        <v>1550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1516</v>
      </c>
    </row>
    <row r="32" spans="1:16" x14ac:dyDescent="0.55000000000000004">
      <c r="A32" s="45">
        <f t="array" ref="A32">INDEX(停留所!$A:$A,MATCH($B32&amp;$C32&amp;$D32,停留所!$B:$B&amp;停留所!$F:$F&amp;停留所!$E:$E,0))</f>
        <v>2982</v>
      </c>
      <c r="B32" s="45" t="s">
        <v>385</v>
      </c>
      <c r="C32" s="45">
        <f t="array" ref="C32">INDEX(停留所!$F:$F,MATCH(B32&amp;E32,停留所!$B:$B&amp;停留所!$G:$G,0))</f>
        <v>40.772224999999999</v>
      </c>
      <c r="D32" s="45">
        <f t="array" ref="D32">INDEX(停留所!$E:$E,MATCH(B32&amp;E32,停留所!$B:$B&amp;停留所!$G:$G,0))</f>
        <v>141.20361399999999</v>
      </c>
      <c r="E32" s="45" t="s">
        <v>1548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H32" s="93" t="s">
        <v>1513</v>
      </c>
      <c r="I32" s="45">
        <f t="array" ref="I32">INDEX(停留所!$A:$A,MATCH($J32&amp;$K32&amp;$L32,停留所!$B:$B&amp;停留所!$F:$F&amp;停留所!$E:$E,0))</f>
        <v>3081</v>
      </c>
      <c r="J32" s="45" t="s">
        <v>256</v>
      </c>
      <c r="K32" s="45">
        <f t="array" ref="K32">INDEX(停留所!$F:$F,MATCH(J32&amp;M32,停留所!$B:$B&amp;停留所!$G:$G,0))</f>
        <v>40.742083999999998</v>
      </c>
      <c r="L32" s="45">
        <f t="array" ref="L32">INDEX(停留所!$E:$E,MATCH(J32&amp;M32,停留所!$B:$B&amp;停留所!$G:$G,0))</f>
        <v>141.16859500000001</v>
      </c>
      <c r="M32" s="45" t="s">
        <v>1550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1516</v>
      </c>
    </row>
    <row r="33" spans="1:16" x14ac:dyDescent="0.55000000000000004">
      <c r="A33" s="45">
        <f t="array" ref="A33">INDEX(停留所!$A:$A,MATCH($B33&amp;$C33&amp;$D33,停留所!$B:$B&amp;停留所!$F:$F&amp;停留所!$E:$E,0))</f>
        <v>2972</v>
      </c>
      <c r="B33" s="45" t="s">
        <v>248</v>
      </c>
      <c r="C33" s="45">
        <f t="array" ref="C33">INDEX(停留所!$F:$F,MATCH(B33&amp;E33,停留所!$B:$B&amp;停留所!$G:$G,0))</f>
        <v>40.777797999999997</v>
      </c>
      <c r="D33" s="45">
        <f t="array" ref="D33">INDEX(停留所!$E:$E,MATCH(B33&amp;E33,停留所!$B:$B&amp;停留所!$G:$G,0))</f>
        <v>141.21028699999999</v>
      </c>
      <c r="E33" s="45" t="s">
        <v>1548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H33" s="93" t="s">
        <v>1513</v>
      </c>
      <c r="I33" s="45">
        <f t="array" ref="I33">INDEX(停留所!$A:$A,MATCH($J33&amp;$K33&amp;$L33,停留所!$B:$B&amp;停留所!$F:$F&amp;停留所!$E:$E,0))</f>
        <v>3091</v>
      </c>
      <c r="J33" s="45" t="s">
        <v>257</v>
      </c>
      <c r="K33" s="45">
        <f t="array" ref="K33">INDEX(停留所!$F:$F,MATCH(J33&amp;M33,停留所!$B:$B&amp;停留所!$G:$G,0))</f>
        <v>40.742893000000002</v>
      </c>
      <c r="L33" s="45">
        <f t="array" ref="L33">INDEX(停留所!$E:$E,MATCH(J33&amp;M33,停留所!$B:$B&amp;停留所!$G:$G,0))</f>
        <v>141.16353100000001</v>
      </c>
      <c r="M33" s="45" t="s">
        <v>1550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1516</v>
      </c>
    </row>
    <row r="34" spans="1:16" x14ac:dyDescent="0.55000000000000004">
      <c r="A34" s="45">
        <f t="array" ref="A34">INDEX(停留所!$A:$A,MATCH($B34&amp;$C34&amp;$D34,停留所!$B:$B&amp;停留所!$F:$F&amp;停留所!$E:$E,0))</f>
        <v>2962</v>
      </c>
      <c r="B34" s="45" t="s">
        <v>246</v>
      </c>
      <c r="C34" s="45">
        <f t="array" ref="C34">INDEX(停留所!$F:$F,MATCH(B34&amp;E34,停留所!$B:$B&amp;停留所!$G:$G,0))</f>
        <v>40.780133999999997</v>
      </c>
      <c r="D34" s="45">
        <f t="array" ref="D34">INDEX(停留所!$E:$E,MATCH(B34&amp;E34,停留所!$B:$B&amp;停留所!$G:$G,0))</f>
        <v>141.21279799999999</v>
      </c>
      <c r="E34" s="45" t="s">
        <v>1548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H34" s="93" t="s">
        <v>1513</v>
      </c>
      <c r="I34" s="45">
        <f t="array" ref="I34">INDEX(停留所!$A:$A,MATCH($J34&amp;$K34&amp;$L34,停留所!$B:$B&amp;停留所!$F:$F&amp;停留所!$E:$E,0))</f>
        <v>3101</v>
      </c>
      <c r="J34" s="45" t="s">
        <v>1298</v>
      </c>
      <c r="K34" s="45">
        <f t="array" ref="K34">INDEX(停留所!$F:$F,MATCH(J34&amp;M34,停留所!$B:$B&amp;停留所!$G:$G,0))</f>
        <v>40.746194000000003</v>
      </c>
      <c r="L34" s="45">
        <f t="array" ref="L34">INDEX(停留所!$E:$E,MATCH(J34&amp;M34,停留所!$B:$B&amp;停留所!$G:$G,0))</f>
        <v>141.162227</v>
      </c>
      <c r="M34" s="45" t="s">
        <v>1550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1516</v>
      </c>
    </row>
    <row r="35" spans="1:16" x14ac:dyDescent="0.55000000000000004">
      <c r="A35" s="45">
        <f t="array" ref="A35">INDEX(停留所!$A:$A,MATCH($B35&amp;$C35&amp;$D35,停留所!$B:$B&amp;停留所!$F:$F&amp;停留所!$E:$E,0))</f>
        <v>4121</v>
      </c>
      <c r="B35" s="45" t="s">
        <v>386</v>
      </c>
      <c r="C35" s="45">
        <f t="array" ref="C35">INDEX(停留所!$F:$F,MATCH(B35&amp;E35,停留所!$B:$B&amp;停留所!$G:$G,0))</f>
        <v>40.779888</v>
      </c>
      <c r="D35" s="45">
        <f t="array" ref="D35">INDEX(停留所!$E:$E,MATCH(B35&amp;E35,停留所!$B:$B&amp;停留所!$G:$G,0))</f>
        <v>141.21627899999999</v>
      </c>
      <c r="E35" s="45" t="s">
        <v>1548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1513</v>
      </c>
      <c r="I35" s="45">
        <f t="array" ref="I35">INDEX(停留所!$A:$A,MATCH($J35&amp;$K35&amp;$L35,停留所!$B:$B&amp;停留所!$F:$F&amp;停留所!$E:$E,0))</f>
        <v>1713</v>
      </c>
      <c r="J35" s="45" t="s">
        <v>1407</v>
      </c>
      <c r="K35" s="45">
        <f t="array" ref="K35">INDEX(停留所!$F:$F,MATCH(J35&amp;M35,停留所!$B:$B&amp;停留所!$G:$G,0))</f>
        <v>40.745803000000002</v>
      </c>
      <c r="L35" s="45">
        <f t="array" ref="L35">INDEX(停留所!$E:$E,MATCH(J35&amp;M35,停留所!$B:$B&amp;停留所!$G:$G,0))</f>
        <v>141.157453</v>
      </c>
      <c r="M35" s="45" t="s">
        <v>1550</v>
      </c>
      <c r="N35" s="45" t="str">
        <f t="array" ref="N35">INDEX(停留所!$D:$D,MATCH($J35&amp;$K35&amp;$L35,停留所!$B:$B&amp;停留所!$F:$F&amp;停留所!$E:$E,0))</f>
        <v>3</v>
      </c>
      <c r="O35" s="45" t="str">
        <f>IF(COUNTIFS(停留所!$B:$B,J35,停留所!$F:$F,K35,停留所!$E:$E,L35)&gt;0,"同じデータあり","なし")</f>
        <v>同じデータあり</v>
      </c>
      <c r="P35" s="45" t="s">
        <v>1516</v>
      </c>
    </row>
    <row r="36" spans="1:16" x14ac:dyDescent="0.55000000000000004">
      <c r="A36" s="45">
        <f t="array" ref="A36">INDEX(停留所!$A:$A,MATCH($B36&amp;$C36&amp;$D36,停留所!$B:$B&amp;停留所!$F:$F&amp;停留所!$E:$E,0))</f>
        <v>4131</v>
      </c>
      <c r="B36" s="45" t="s">
        <v>387</v>
      </c>
      <c r="C36" s="45">
        <f t="array" ref="C36">INDEX(停留所!$F:$F,MATCH(B36&amp;E36,停留所!$B:$B&amp;停留所!$G:$G,0))</f>
        <v>40.777126000000003</v>
      </c>
      <c r="D36" s="45">
        <f t="array" ref="D36">INDEX(停留所!$E:$E,MATCH(B36&amp;E36,停留所!$B:$B&amp;停留所!$G:$G,0))</f>
        <v>141.21521200000001</v>
      </c>
      <c r="E36" s="45" t="s">
        <v>1548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1513</v>
      </c>
      <c r="I36" s="45">
        <f t="array" ref="I36">INDEX(停留所!$A:$A,MATCH($J36&amp;$K36&amp;$L36,停留所!$B:$B&amp;停留所!$F:$F&amp;停留所!$E:$E,0))</f>
        <v>1721</v>
      </c>
      <c r="J36" s="45" t="s">
        <v>140</v>
      </c>
      <c r="K36" s="45">
        <f t="array" ref="K36">INDEX(停留所!$F:$F,MATCH(J36&amp;M36,停留所!$B:$B&amp;停留所!$J:$J,0))</f>
        <v>40.740338000000001</v>
      </c>
      <c r="L36" s="45">
        <f t="array" ref="L36">INDEX(停留所!$E:$E,MATCH(J36&amp;M36,停留所!$B:$B&amp;停留所!$J:$J,0))</f>
        <v>141.15808799999999</v>
      </c>
      <c r="M36" s="45" t="s">
        <v>1286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1516</v>
      </c>
    </row>
    <row r="37" spans="1:16" x14ac:dyDescent="0.55000000000000004">
      <c r="A37" s="45">
        <f t="array" ref="A37">INDEX(停留所!$A:$A,MATCH($B37&amp;$C37&amp;$D37,停留所!$B:$B&amp;停留所!$F:$F&amp;停留所!$E:$E,0))</f>
        <v>4141</v>
      </c>
      <c r="B37" s="45" t="s">
        <v>1546</v>
      </c>
      <c r="C37" s="45">
        <f t="array" ref="C37">INDEX(停留所!$F:$F,MATCH(B37&amp;E37,停留所!$B:$B&amp;停留所!$G:$G,0))</f>
        <v>40.778872</v>
      </c>
      <c r="D37" s="45">
        <f t="array" ref="D37">INDEX(停留所!$E:$E,MATCH(B37&amp;E37,停留所!$B:$B&amp;停留所!$G:$G,0))</f>
        <v>141.217668</v>
      </c>
      <c r="E37" s="45" t="s">
        <v>1548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1513</v>
      </c>
      <c r="I37" s="45">
        <f t="array" ref="I37">INDEX(停留所!$A:$A,MATCH($J37&amp;$K37&amp;$L37,停留所!$B:$B&amp;停留所!$F:$F&amp;停留所!$E:$E,0))</f>
        <v>1731</v>
      </c>
      <c r="J37" s="45" t="s">
        <v>141</v>
      </c>
      <c r="K37" s="45">
        <f t="array" ref="K37">INDEX(停留所!$F:$F,MATCH(J37&amp;M37,停留所!$B:$B&amp;停留所!$J:$J,0))</f>
        <v>40.735219999999998</v>
      </c>
      <c r="L37" s="45">
        <f t="array" ref="L37">INDEX(停留所!$E:$E,MATCH(J37&amp;M37,停留所!$B:$B&amp;停留所!$J:$J,0))</f>
        <v>141.162643</v>
      </c>
      <c r="M37" s="45" t="s">
        <v>1286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1516</v>
      </c>
    </row>
    <row r="38" spans="1:16" x14ac:dyDescent="0.55000000000000004">
      <c r="A38" s="45">
        <f t="array" ref="A38">INDEX(停留所!$A:$A,MATCH($B38&amp;$C38&amp;$D38,停留所!$B:$B&amp;停留所!$F:$F&amp;停留所!$E:$E,0))</f>
        <v>4151</v>
      </c>
      <c r="B38" s="45" t="s">
        <v>1410</v>
      </c>
      <c r="C38" s="45">
        <f t="array" ref="C38">INDEX(停留所!$F:$F,MATCH(B38&amp;E38,停留所!$B:$B&amp;停留所!$G:$G,0))</f>
        <v>40.781087999999997</v>
      </c>
      <c r="D38" s="45">
        <f t="array" ref="D38">INDEX(停留所!$E:$E,MATCH(B38&amp;E38,停留所!$B:$B&amp;停留所!$G:$G,0))</f>
        <v>141.22492700000001</v>
      </c>
      <c r="E38" s="45" t="s">
        <v>1548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H38" s="93" t="s">
        <v>1513</v>
      </c>
      <c r="I38" s="45">
        <f t="array" ref="I38">INDEX(停留所!$A:$A,MATCH($J38&amp;$K38&amp;$L38,停留所!$B:$B&amp;停留所!$F:$F&amp;停留所!$E:$E,0))</f>
        <v>1741</v>
      </c>
      <c r="J38" s="45" t="s">
        <v>142</v>
      </c>
      <c r="K38" s="45">
        <f t="array" ref="K38">INDEX(停留所!$F:$F,MATCH(J38&amp;M38,停留所!$B:$B&amp;停留所!$J:$J,0))</f>
        <v>40.721546799999999</v>
      </c>
      <c r="L38" s="45">
        <f t="array" ref="L38">INDEX(停留所!$E:$E,MATCH(J38&amp;M38,停留所!$B:$B&amp;停留所!$J:$J,0))</f>
        <v>141.15879810000001</v>
      </c>
      <c r="M38" s="45" t="s">
        <v>1286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1516</v>
      </c>
    </row>
    <row r="39" spans="1:16" x14ac:dyDescent="0.55000000000000004">
      <c r="A39" s="45">
        <f t="array" ref="A39">INDEX(停留所!$A:$A,MATCH($B39&amp;$C39&amp;$D39,停留所!$B:$B&amp;停留所!$F:$F&amp;停留所!$E:$E,0))</f>
        <v>4161</v>
      </c>
      <c r="B39" s="45" t="s">
        <v>388</v>
      </c>
      <c r="C39" s="45">
        <f t="array" ref="C39">INDEX(停留所!$F:$F,MATCH(B39&amp;E39,停留所!$B:$B&amp;停留所!$G:$G,0))</f>
        <v>40.782001999999999</v>
      </c>
      <c r="D39" s="45">
        <f t="array" ref="D39">INDEX(停留所!$E:$E,MATCH(B39&amp;E39,停留所!$B:$B&amp;停留所!$G:$G,0))</f>
        <v>141.22674499999999</v>
      </c>
      <c r="E39" s="45" t="s">
        <v>1548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H39" s="93" t="s">
        <v>1513</v>
      </c>
      <c r="I39" s="45">
        <f t="array" ref="I39">INDEX(停留所!$A:$A,MATCH($J39&amp;$K39&amp;$L39,停留所!$B:$B&amp;停留所!$F:$F&amp;停留所!$E:$E,0))</f>
        <v>1751</v>
      </c>
      <c r="J39" s="45" t="s">
        <v>143</v>
      </c>
      <c r="K39" s="45">
        <f t="array" ref="K39">INDEX(停留所!$F:$F,MATCH(J39&amp;M39,停留所!$B:$B&amp;停留所!$J:$J,0))</f>
        <v>40.717383300000002</v>
      </c>
      <c r="L39" s="45">
        <f t="array" ref="L39">INDEX(停留所!$E:$E,MATCH(J39&amp;M39,停留所!$B:$B&amp;停留所!$J:$J,0))</f>
        <v>141.1568322</v>
      </c>
      <c r="M39" s="45" t="s">
        <v>1286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P39" s="45" t="s">
        <v>1516</v>
      </c>
    </row>
    <row r="40" spans="1:16" x14ac:dyDescent="0.55000000000000004">
      <c r="A40" s="45">
        <f t="array" ref="A40">INDEX(停留所!$A:$A,MATCH($B40&amp;$C40&amp;$D40,停留所!$B:$B&amp;停留所!$F:$F&amp;停留所!$E:$E,0))</f>
        <v>4171</v>
      </c>
      <c r="B40" s="45" t="s">
        <v>389</v>
      </c>
      <c r="C40" s="45">
        <f t="array" ref="C40">INDEX(停留所!$F:$F,MATCH(B40&amp;E40,停留所!$B:$B&amp;停留所!$G:$G,0))</f>
        <v>40.780059000000001</v>
      </c>
      <c r="D40" s="45">
        <f t="array" ref="D40">INDEX(停留所!$E:$E,MATCH(B40&amp;E40,停留所!$B:$B&amp;停留所!$G:$G,0))</f>
        <v>141.235232</v>
      </c>
      <c r="E40" s="45" t="s">
        <v>1548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H40" s="93" t="s">
        <v>1513</v>
      </c>
      <c r="I40" s="45">
        <f t="array" ref="I40">INDEX(停留所!$A:$A,MATCH($J40&amp;$K40&amp;$L40,停留所!$B:$B&amp;停留所!$F:$F&amp;停留所!$E:$E,0))</f>
        <v>1761</v>
      </c>
      <c r="J40" s="45" t="s">
        <v>1406</v>
      </c>
      <c r="K40" s="45">
        <f t="array" ref="K40">INDEX(停留所!$F:$F,MATCH(J40&amp;M40,停留所!$B:$B&amp;停留所!$J:$J,0))</f>
        <v>40.719639999999998</v>
      </c>
      <c r="L40" s="45">
        <f t="array" ref="L40">INDEX(停留所!$E:$E,MATCH(J40&amp;M40,停留所!$B:$B&amp;停留所!$J:$J,0))</f>
        <v>141.153975</v>
      </c>
      <c r="M40" s="45" t="s">
        <v>1286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  <c r="P40" s="45" t="s">
        <v>1516</v>
      </c>
    </row>
    <row r="41" spans="1:16" x14ac:dyDescent="0.55000000000000004">
      <c r="A41" s="45">
        <f t="array" ref="A41">INDEX(停留所!$A:$A,MATCH($B41&amp;$C41&amp;$D41,停留所!$B:$B&amp;停留所!$F:$F&amp;停留所!$E:$E,0))</f>
        <v>4181</v>
      </c>
      <c r="B41" s="45" t="s">
        <v>390</v>
      </c>
      <c r="C41" s="45">
        <f t="array" ref="C41">INDEX(停留所!$F:$F,MATCH(B41&amp;E41,停留所!$B:$B&amp;停留所!$G:$G,0))</f>
        <v>40.779507000000002</v>
      </c>
      <c r="D41" s="45">
        <f t="array" ref="D41">INDEX(停留所!$E:$E,MATCH(B41&amp;E41,停留所!$B:$B&amp;停留所!$G:$G,0))</f>
        <v>141.238348</v>
      </c>
      <c r="E41" s="45" t="s">
        <v>1548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H41" s="93" t="s">
        <v>1513</v>
      </c>
      <c r="I41" s="45">
        <f t="array" ref="I41">INDEX(停留所!$A:$A,MATCH($J41&amp;$K41&amp;$L41,停留所!$B:$B&amp;停留所!$F:$F&amp;停留所!$E:$E,0))</f>
        <v>1781</v>
      </c>
      <c r="J41" s="45" t="s">
        <v>146</v>
      </c>
      <c r="K41" s="45">
        <f t="array" ref="K41">INDEX(停留所!$F:$F,MATCH(J41&amp;M41,停留所!$B:$B&amp;停留所!$J:$J,0))</f>
        <v>40.710648999999997</v>
      </c>
      <c r="L41" s="45">
        <f t="array" ref="L41">INDEX(停留所!$E:$E,MATCH(J41&amp;M41,停留所!$B:$B&amp;停留所!$J:$J,0))</f>
        <v>141.157051</v>
      </c>
      <c r="M41" s="45" t="s">
        <v>1286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  <c r="P41" s="45" t="s">
        <v>1516</v>
      </c>
    </row>
    <row r="42" spans="1:16" x14ac:dyDescent="0.55000000000000004">
      <c r="A42" s="45">
        <f t="array" ref="A42">INDEX(停留所!$A:$A,MATCH($B42&amp;$C42&amp;$D42,停留所!$B:$B&amp;停留所!$F:$F&amp;停留所!$E:$E,0))</f>
        <v>4191</v>
      </c>
      <c r="B42" s="45" t="s">
        <v>391</v>
      </c>
      <c r="C42" s="45">
        <f t="array" ref="C42">INDEX(停留所!$F:$F,MATCH(B42&amp;E42,停留所!$B:$B&amp;停留所!$G:$G,0))</f>
        <v>40.779226000000001</v>
      </c>
      <c r="D42" s="45">
        <f t="array" ref="D42">INDEX(停留所!$E:$E,MATCH(B42&amp;E42,停留所!$B:$B&amp;停留所!$G:$G,0))</f>
        <v>141.25012899999999</v>
      </c>
      <c r="E42" s="45" t="s">
        <v>1548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H42" s="93" t="s">
        <v>1513</v>
      </c>
      <c r="I42" s="45">
        <f t="array" ref="I42">INDEX(停留所!$A:$A,MATCH($J42&amp;$K42&amp;$L42,停留所!$B:$B&amp;停留所!$F:$F&amp;停留所!$E:$E,0))</f>
        <v>1791</v>
      </c>
      <c r="J42" s="45" t="s">
        <v>147</v>
      </c>
      <c r="K42" s="45">
        <f t="array" ref="K42">INDEX(停留所!$F:$F,MATCH(J42&amp;M42,停留所!$B:$B&amp;停留所!$J:$J,0))</f>
        <v>40.706046999999998</v>
      </c>
      <c r="L42" s="45">
        <f t="array" ref="L42">INDEX(停留所!$E:$E,MATCH(J42&amp;M42,停留所!$B:$B&amp;停留所!$J:$J,0))</f>
        <v>141.157059</v>
      </c>
      <c r="M42" s="45" t="s">
        <v>1286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  <c r="P42" s="45" t="s">
        <v>1516</v>
      </c>
    </row>
    <row r="43" spans="1:16" x14ac:dyDescent="0.55000000000000004">
      <c r="A43" s="45">
        <f t="array" ref="A43">INDEX(停留所!$A:$A,MATCH($B43&amp;$C43&amp;$D43,停留所!$B:$B&amp;停留所!$F:$F&amp;停留所!$E:$E,0))</f>
        <v>4201</v>
      </c>
      <c r="B43" s="45" t="s">
        <v>392</v>
      </c>
      <c r="C43" s="45">
        <f t="array" ref="C43">INDEX(停留所!$F:$F,MATCH(B43&amp;E43,停留所!$B:$B&amp;停留所!$G:$G,0))</f>
        <v>40.776848999999999</v>
      </c>
      <c r="D43" s="45">
        <f t="array" ref="D43">INDEX(停留所!$E:$E,MATCH(B43&amp;E43,停留所!$B:$B&amp;停留所!$G:$G,0))</f>
        <v>141.27489299999999</v>
      </c>
      <c r="E43" s="45" t="s">
        <v>1548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H43" s="93" t="s">
        <v>1513</v>
      </c>
      <c r="I43" s="45">
        <f t="array" ref="I43">INDEX(停留所!$A:$A,MATCH($J43&amp;$K43&amp;$L43,停留所!$B:$B&amp;停留所!$F:$F&amp;停留所!$E:$E,0))</f>
        <v>1801</v>
      </c>
      <c r="J43" s="45" t="s">
        <v>148</v>
      </c>
      <c r="K43" s="45">
        <f t="array" ref="K43">INDEX(停留所!$F:$F,MATCH(J43&amp;M43,停留所!$B:$B&amp;停留所!$J:$J,0))</f>
        <v>40.700699</v>
      </c>
      <c r="L43" s="45">
        <f t="array" ref="L43">INDEX(停留所!$E:$E,MATCH(J43&amp;M43,停留所!$B:$B&amp;停留所!$J:$J,0))</f>
        <v>141.15919199999999</v>
      </c>
      <c r="M43" s="45" t="s">
        <v>1286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  <c r="P43" s="45" t="s">
        <v>1516</v>
      </c>
    </row>
    <row r="44" spans="1:16" x14ac:dyDescent="0.55000000000000004">
      <c r="A44" s="45">
        <f t="array" ref="A44">INDEX(停留所!$A:$A,MATCH($B44&amp;$C44&amp;$D44,停留所!$B:$B&amp;停留所!$F:$F&amp;停留所!$E:$E,0))</f>
        <v>3663</v>
      </c>
      <c r="B44" s="45" t="s">
        <v>335</v>
      </c>
      <c r="C44" s="45">
        <f t="array" ref="C44">INDEX(停留所!$F:$F,MATCH(B44&amp;E44,停留所!$B:$B&amp;停留所!$G:$G,0))</f>
        <v>40.775858999999997</v>
      </c>
      <c r="D44" s="45">
        <f t="array" ref="D44">INDEX(停留所!$E:$E,MATCH(B44&amp;E44,停留所!$B:$B&amp;停留所!$G:$G,0))</f>
        <v>141.27750900000001</v>
      </c>
      <c r="E44" s="45" t="s">
        <v>1548</v>
      </c>
      <c r="F44" s="45" t="str">
        <f t="array" ref="F44">INDEX(停留所!$D:$D,MATCH($B44&amp;$C44&amp;$D44,停留所!$B:$B&amp;停留所!$F:$F&amp;停留所!$E:$E,0))</f>
        <v>3</v>
      </c>
      <c r="G44" s="45" t="str">
        <f>IF(COUNTIFS(停留所!$B:$B,B44,停留所!$F:$F,C44,停留所!$E:$E,D44)&gt;0,"同じデータあり","なし")</f>
        <v>同じデータあり</v>
      </c>
      <c r="H44" s="93" t="s">
        <v>1513</v>
      </c>
      <c r="I44" s="45">
        <f t="array" ref="I44">INDEX(停留所!$A:$A,MATCH($J44&amp;$K44&amp;$L44,停留所!$B:$B&amp;停留所!$F:$F&amp;停留所!$E:$E,0))</f>
        <v>1811</v>
      </c>
      <c r="J44" s="45" t="s">
        <v>149</v>
      </c>
      <c r="K44" s="45">
        <f t="array" ref="K44">INDEX(停留所!$F:$F,MATCH(J44&amp;M44,停留所!$B:$B&amp;停留所!$J:$J,0))</f>
        <v>40.696340999999997</v>
      </c>
      <c r="L44" s="45">
        <f t="array" ref="L44">INDEX(停留所!$E:$E,MATCH(J44&amp;M44,停留所!$B:$B&amp;停留所!$J:$J,0))</f>
        <v>141.161956</v>
      </c>
      <c r="M44" s="45" t="s">
        <v>1286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  <c r="P44" s="45" t="s">
        <v>1516</v>
      </c>
    </row>
    <row r="45" spans="1:16" x14ac:dyDescent="0.55000000000000004">
      <c r="A45" s="45">
        <f t="array" ref="A45">INDEX(停留所!$A:$A,MATCH($B45&amp;$C45&amp;$D45,停留所!$B:$B&amp;停留所!$F:$F&amp;停留所!$E:$E,0))</f>
        <v>4271</v>
      </c>
      <c r="B45" s="45" t="s">
        <v>403</v>
      </c>
      <c r="C45" s="45">
        <f t="array" ref="C45">INDEX(停留所!$F:$F,MATCH(B45&amp;E45,停留所!$B:$B&amp;停留所!$G:$G,0))</f>
        <v>40.773288999999998</v>
      </c>
      <c r="D45" s="45">
        <f t="array" ref="D45">INDEX(停留所!$E:$E,MATCH(B45&amp;E45,停留所!$B:$B&amp;停留所!$G:$G,0))</f>
        <v>141.28450599999999</v>
      </c>
      <c r="E45" s="45" t="s">
        <v>410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3381</v>
      </c>
      <c r="J45" s="45" t="s">
        <v>746</v>
      </c>
      <c r="K45" s="45">
        <f t="array" ref="K45">INDEX(停留所!$F:$F,MATCH(J45&amp;M45,停留所!$B:$B&amp;停留所!$J:$J,0))</f>
        <v>40.695663000000003</v>
      </c>
      <c r="L45" s="45">
        <f t="array" ref="L45">INDEX(停留所!$E:$E,MATCH(J45&amp;M45,停留所!$B:$B&amp;停留所!$J:$J,0))</f>
        <v>141.15787700000001</v>
      </c>
      <c r="M45" s="45" t="s">
        <v>1286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  <c r="P45" s="45" t="s">
        <v>1516</v>
      </c>
    </row>
    <row r="46" spans="1:16" x14ac:dyDescent="0.55000000000000004">
      <c r="A46" s="45">
        <f t="array" ref="A46">INDEX(停留所!$A:$A,MATCH($B46&amp;$C46&amp;$D46,停留所!$B:$B&amp;停留所!$F:$F&amp;停留所!$E:$E,0))</f>
        <v>4281</v>
      </c>
      <c r="B46" s="45" t="s">
        <v>404</v>
      </c>
      <c r="C46" s="45">
        <f t="array" ref="C46">INDEX(停留所!$F:$F,MATCH(B46&amp;E46,停留所!$B:$B&amp;停留所!$G:$G,0))</f>
        <v>40.770209000000001</v>
      </c>
      <c r="D46" s="45">
        <f t="array" ref="D46">INDEX(停留所!$E:$E,MATCH(B46&amp;E46,停留所!$B:$B&amp;停留所!$G:$G,0))</f>
        <v>141.284402</v>
      </c>
      <c r="E46" s="45" t="s">
        <v>410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1851</v>
      </c>
      <c r="J46" s="45" t="s">
        <v>153</v>
      </c>
      <c r="K46" s="45">
        <f t="array" ref="K46">INDEX(停留所!$F:$F,MATCH(J46&amp;M46,停留所!$B:$B&amp;停留所!$J:$J,0))</f>
        <v>40.695878999999998</v>
      </c>
      <c r="L46" s="45">
        <f t="array" ref="L46">INDEX(停留所!$E:$E,MATCH(J46&amp;M46,停留所!$B:$B&amp;停留所!$J:$J,0))</f>
        <v>141.15484699999999</v>
      </c>
      <c r="M46" s="45" t="s">
        <v>1286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  <c r="P46" s="45" t="s">
        <v>1516</v>
      </c>
    </row>
    <row r="47" spans="1:16" x14ac:dyDescent="0.55000000000000004">
      <c r="A47" s="45">
        <f t="array" ref="A47">INDEX(停留所!$A:$A,MATCH($B47&amp;$C47&amp;$D47,停留所!$B:$B&amp;停留所!$F:$F&amp;停留所!$E:$E,0))</f>
        <v>4291</v>
      </c>
      <c r="B47" s="45" t="s">
        <v>405</v>
      </c>
      <c r="C47" s="45">
        <f t="array" ref="C47">INDEX(停留所!$F:$F,MATCH(B47&amp;E47,停留所!$B:$B&amp;停留所!$G:$G,0))</f>
        <v>40.762698999999998</v>
      </c>
      <c r="D47" s="45">
        <f t="array" ref="D47">INDEX(停留所!$E:$E,MATCH(B47&amp;E47,停留所!$B:$B&amp;停留所!$G:$G,0))</f>
        <v>141.286081</v>
      </c>
      <c r="E47" s="45" t="s">
        <v>410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1841</v>
      </c>
      <c r="J47" s="45" t="s">
        <v>152</v>
      </c>
      <c r="K47" s="45">
        <f t="array" ref="K47">INDEX(停留所!$F:$F,MATCH(J47&amp;M47,停留所!$B:$B&amp;停留所!$J:$J,0))</f>
        <v>40.697313000000001</v>
      </c>
      <c r="L47" s="45">
        <f t="array" ref="L47">INDEX(停留所!$E:$E,MATCH(J47&amp;M47,停留所!$B:$B&amp;停留所!$J:$J,0))</f>
        <v>141.15348599999999</v>
      </c>
      <c r="M47" s="45" t="s">
        <v>1286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  <c r="P47" s="45" t="s">
        <v>1516</v>
      </c>
    </row>
    <row r="48" spans="1:16" x14ac:dyDescent="0.55000000000000004">
      <c r="A48" s="45">
        <f t="array" ref="A48">INDEX(停留所!$A:$A,MATCH($B48&amp;$C48&amp;$D48,停留所!$B:$B&amp;停留所!$F:$F&amp;停留所!$E:$E,0))</f>
        <v>4301</v>
      </c>
      <c r="B48" s="45" t="s">
        <v>406</v>
      </c>
      <c r="C48" s="45">
        <f t="array" ref="C48">INDEX(停留所!$F:$F,MATCH(B48&amp;E48,停留所!$B:$B&amp;停留所!$G:$G,0))</f>
        <v>40.764353999999997</v>
      </c>
      <c r="D48" s="45">
        <f t="array" ref="D48">INDEX(停留所!$E:$E,MATCH(B48&amp;E48,停留所!$B:$B&amp;停留所!$G:$G,0))</f>
        <v>141.29255000000001</v>
      </c>
      <c r="E48" s="45" t="s">
        <v>410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1831</v>
      </c>
      <c r="J48" s="45" t="s">
        <v>151</v>
      </c>
      <c r="K48" s="45">
        <f t="array" ref="K48">INDEX(停留所!$F:$F,MATCH(J48&amp;M48,停留所!$B:$B&amp;停留所!$J:$J,0))</f>
        <v>40.698439999999998</v>
      </c>
      <c r="L48" s="45">
        <f t="array" ref="L48">INDEX(停留所!$E:$E,MATCH(J48&amp;M48,停留所!$B:$B&amp;停留所!$J:$J,0))</f>
        <v>141.15532400000001</v>
      </c>
      <c r="M48" s="45" t="s">
        <v>1286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  <c r="P48" s="45" t="s">
        <v>1516</v>
      </c>
    </row>
    <row r="49" spans="1:16" x14ac:dyDescent="0.55000000000000004">
      <c r="A49" s="45">
        <f t="array" ref="A49">INDEX(停留所!$A:$A,MATCH($B49&amp;$C49&amp;$D49,停留所!$B:$B&amp;停留所!$F:$F&amp;停留所!$E:$E,0))</f>
        <v>4311</v>
      </c>
      <c r="B49" s="45" t="s">
        <v>407</v>
      </c>
      <c r="C49" s="45">
        <f t="array" ref="C49">INDEX(停留所!$F:$F,MATCH(B49&amp;E49,停留所!$B:$B&amp;停留所!$G:$G,0))</f>
        <v>40.765470999999998</v>
      </c>
      <c r="D49" s="45">
        <f t="array" ref="D49">INDEX(停留所!$E:$E,MATCH(B49&amp;E49,停留所!$B:$B&amp;停留所!$G:$G,0))</f>
        <v>141.30981299999999</v>
      </c>
      <c r="E49" s="45" t="s">
        <v>410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1821</v>
      </c>
      <c r="J49" s="45" t="s">
        <v>150</v>
      </c>
      <c r="K49" s="45">
        <f t="array" ref="K49">INDEX(停留所!$F:$F,MATCH(J49&amp;M49,停留所!$B:$B&amp;停留所!$J:$J,0))</f>
        <v>40.698</v>
      </c>
      <c r="L49" s="45">
        <f t="array" ref="L49">INDEX(停留所!$E:$E,MATCH(J49&amp;M49,停留所!$B:$B&amp;停留所!$J:$J,0))</f>
        <v>141.15800400000001</v>
      </c>
      <c r="M49" s="45" t="s">
        <v>1286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1516</v>
      </c>
    </row>
    <row r="50" spans="1:16" x14ac:dyDescent="0.55000000000000004">
      <c r="A50" s="45">
        <f t="array" ref="A50">INDEX(停留所!$A:$A,MATCH($B50&amp;$C50&amp;$D50,停留所!$B:$B&amp;停留所!$F:$F&amp;停留所!$E:$E,0))</f>
        <v>4321</v>
      </c>
      <c r="B50" s="45" t="s">
        <v>408</v>
      </c>
      <c r="C50" s="45">
        <f t="array" ref="C50">INDEX(停留所!$F:$F,MATCH(B50&amp;E50,停留所!$B:$B&amp;停留所!$G:$G,0))</f>
        <v>40.763376000000001</v>
      </c>
      <c r="D50" s="45">
        <f t="array" ref="D50">INDEX(停留所!$E:$E,MATCH(B50&amp;E50,停留所!$B:$B&amp;停留所!$G:$G,0))</f>
        <v>141.31802300000001</v>
      </c>
      <c r="E50" s="45" t="s">
        <v>410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1811</v>
      </c>
      <c r="J50" s="45" t="s">
        <v>149</v>
      </c>
      <c r="K50" s="45">
        <f t="array" ref="K50">INDEX(停留所!$F:$F,MATCH(J50&amp;M50,停留所!$B:$B&amp;停留所!$J:$J,0))</f>
        <v>40.696340999999997</v>
      </c>
      <c r="L50" s="45">
        <f t="array" ref="L50">INDEX(停留所!$E:$E,MATCH(J50&amp;M50,停留所!$B:$B&amp;停留所!$J:$J,0))</f>
        <v>141.161956</v>
      </c>
      <c r="M50" s="45" t="s">
        <v>1286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  <c r="P50" s="45" t="s">
        <v>1516</v>
      </c>
    </row>
    <row r="51" spans="1:16" x14ac:dyDescent="0.55000000000000004">
      <c r="A51" s="45">
        <f t="array" ref="A51">INDEX(停留所!$A:$A,MATCH($B51&amp;$C51&amp;$D51,停留所!$B:$B&amp;停留所!$F:$F&amp;停留所!$E:$E,0))</f>
        <v>4331</v>
      </c>
      <c r="B51" s="45" t="s">
        <v>1868</v>
      </c>
      <c r="C51" s="45">
        <f t="array" ref="C51">INDEX(停留所!$F:$F,MATCH(B51&amp;E51,停留所!$B:$B&amp;停留所!$G:$G,0))</f>
        <v>40.754564999999999</v>
      </c>
      <c r="D51" s="45">
        <f t="array" ref="D51">INDEX(停留所!$E:$E,MATCH(B51&amp;E51,停留所!$B:$B&amp;停留所!$G:$G,0))</f>
        <v>141.322822</v>
      </c>
      <c r="E51" s="45" t="s">
        <v>410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1801</v>
      </c>
      <c r="J51" s="45" t="s">
        <v>148</v>
      </c>
      <c r="K51" s="45">
        <f t="array" ref="K51">INDEX(停留所!$F:$F,MATCH(J51&amp;M51,停留所!$B:$B&amp;停留所!$J:$J,0))</f>
        <v>40.700699</v>
      </c>
      <c r="L51" s="45">
        <f t="array" ref="L51">INDEX(停留所!$E:$E,MATCH(J51&amp;M51,停留所!$B:$B&amp;停留所!$J:$J,0))</f>
        <v>141.15919199999999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  <c r="P51" s="45" t="s">
        <v>1516</v>
      </c>
    </row>
  </sheetData>
  <phoneticPr fontId="3"/>
  <conditionalFormatting sqref="C1:C1048576 K52:K1048576 K1:K35">
    <cfRule type="duplicateValues" dxfId="19" priority="4"/>
  </conditionalFormatting>
  <conditionalFormatting sqref="D1:D1048576 L52:L1048576 L1:L35">
    <cfRule type="duplicateValues" dxfId="18" priority="3"/>
  </conditionalFormatting>
  <conditionalFormatting sqref="K36:K51">
    <cfRule type="duplicateValues" dxfId="17" priority="2"/>
  </conditionalFormatting>
  <conditionalFormatting sqref="L36:L51">
    <cfRule type="duplicateValues" dxfId="16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EDE86A-EFC2-444C-9E8A-8F279842A5AD}">
          <x14:formula1>
            <xm:f>使用路線!$A$2:$A$100</xm:f>
          </x14:formula1>
          <xm:sqref>M3:M1048576 E3:E1048576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8F98-F1A1-4BE8-BE0E-F5525A2702EF}">
  <sheetPr codeName="Sheet26"/>
  <dimension ref="A1:P108"/>
  <sheetViews>
    <sheetView zoomScale="70" zoomScaleNormal="70" workbookViewId="0">
      <pane ySplit="1" topLeftCell="A41" activePane="bottomLeft" state="frozen"/>
      <selection pane="bottomLeft" activeCell="H57" sqref="H57"/>
    </sheetView>
    <sheetView workbookViewId="1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B2" s="60" t="s">
        <v>1560</v>
      </c>
      <c r="C2" s="80"/>
      <c r="D2" s="80"/>
      <c r="H2" s="92"/>
      <c r="I2" s="59" t="s">
        <v>1260</v>
      </c>
      <c r="J2" s="60" t="s">
        <v>1561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1292</v>
      </c>
      <c r="B3" s="45" t="s">
        <v>1558</v>
      </c>
      <c r="C3" s="45">
        <f t="array" ref="C3">INDEX(停留所!$F:$F,MATCH(B3&amp;E3,停留所!$B:$B&amp;停留所!$G:$G,0))</f>
        <v>40.683427000000002</v>
      </c>
      <c r="D3" s="45">
        <f t="array" ref="D3">INDEX(停留所!$E:$E,MATCH(B3&amp;E3,停留所!$B:$B&amp;停留所!$G:$G,0))</f>
        <v>141.368156</v>
      </c>
      <c r="E3" s="45" t="s">
        <v>1497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 t="s">
        <v>1467</v>
      </c>
      <c r="I3" s="45">
        <f t="array" ref="I3">INDEX(停留所!$A:$A,MATCH($J3&amp;$K3&amp;$L3,停留所!$B:$B&amp;停留所!$F:$F&amp;停留所!$E:$E,0))</f>
        <v>4341</v>
      </c>
      <c r="J3" s="45" t="s">
        <v>414</v>
      </c>
      <c r="K3" s="45">
        <f t="array" ref="K3">INDEX(停留所!$F:$F,MATCH(J3&amp;M3,停留所!$B:$B&amp;停留所!$G:$G,0))</f>
        <v>40.662759000000001</v>
      </c>
      <c r="L3" s="45">
        <f t="array" ref="L3">INDEX(停留所!$E:$E,MATCH(J3&amp;M3,停留所!$B:$B&amp;停留所!$G:$G,0))</f>
        <v>141.33028400000001</v>
      </c>
      <c r="M3" s="45" t="s">
        <v>449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1467</v>
      </c>
    </row>
    <row r="4" spans="1:16" x14ac:dyDescent="0.55000000000000004">
      <c r="A4" s="45">
        <f t="array" ref="A4">INDEX(停留所!$A:$A,MATCH($B4&amp;$C4&amp;$D4,停留所!$B:$B&amp;停留所!$F:$F&amp;停留所!$E:$E,0))</f>
        <v>4991</v>
      </c>
      <c r="B4" s="45" t="s">
        <v>1423</v>
      </c>
      <c r="C4" s="45">
        <f t="array" ref="C4">INDEX(停留所!$F:$F,MATCH(B4&amp;E4,停留所!$B:$B&amp;停留所!$G:$G,0))</f>
        <v>40.669429000000001</v>
      </c>
      <c r="D4" s="45">
        <f t="array" ref="D4">INDEX(停留所!$E:$E,MATCH(B4&amp;E4,停留所!$B:$B&amp;停留所!$G:$G,0))</f>
        <v>141.390703</v>
      </c>
      <c r="E4" s="45" t="s">
        <v>549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4351</v>
      </c>
      <c r="J4" s="45" t="s">
        <v>415</v>
      </c>
      <c r="K4" s="45">
        <f t="array" ref="K4">INDEX(停留所!$F:$F,MATCH(J4&amp;M4,停留所!$B:$B&amp;停留所!$G:$G,0))</f>
        <v>40.660269</v>
      </c>
      <c r="L4" s="45">
        <f t="array" ref="L4">INDEX(停留所!$E:$E,MATCH(J4&amp;M4,停留所!$B:$B&amp;停留所!$G:$G,0))</f>
        <v>141.33122499999999</v>
      </c>
      <c r="M4" s="45" t="s">
        <v>449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1467</v>
      </c>
    </row>
    <row r="5" spans="1:16" x14ac:dyDescent="0.55000000000000004">
      <c r="A5" s="45">
        <f t="array" ref="A5">INDEX(停留所!$A:$A,MATCH($B5&amp;$C5&amp;$D5,停留所!$B:$B&amp;停留所!$F:$F&amp;停留所!$E:$E,0))</f>
        <v>5001</v>
      </c>
      <c r="B5" s="45" t="s">
        <v>1455</v>
      </c>
      <c r="C5" s="45">
        <f t="array" ref="C5">INDEX(停留所!$F:$F,MATCH(B5&amp;E5,停留所!$B:$B&amp;停留所!$G:$G,0))</f>
        <v>40.666950999999997</v>
      </c>
      <c r="D5" s="45">
        <f t="array" ref="D5">INDEX(停留所!$E:$E,MATCH(B5&amp;E5,停留所!$B:$B&amp;停留所!$G:$G,0))</f>
        <v>141.38284400000001</v>
      </c>
      <c r="E5" s="45" t="s">
        <v>549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4361</v>
      </c>
      <c r="J5" s="45" t="s">
        <v>416</v>
      </c>
      <c r="K5" s="45">
        <f t="array" ref="K5">INDEX(停留所!$F:$F,MATCH(J5&amp;M5,停留所!$B:$B&amp;停留所!$G:$G,0))</f>
        <v>40.659433</v>
      </c>
      <c r="L5" s="45">
        <f t="array" ref="L5">INDEX(停留所!$E:$E,MATCH(J5&amp;M5,停留所!$B:$B&amp;停留所!$G:$G,0))</f>
        <v>141.33507900000001</v>
      </c>
      <c r="M5" s="45" t="s">
        <v>449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1467</v>
      </c>
    </row>
    <row r="6" spans="1:16" x14ac:dyDescent="0.55000000000000004">
      <c r="A6" s="45">
        <f t="array" ref="A6">INDEX(停留所!$A:$A,MATCH($B6&amp;$C6&amp;$D6,停留所!$B:$B&amp;停留所!$F:$F&amp;停留所!$E:$E,0))</f>
        <v>5011</v>
      </c>
      <c r="B6" s="45" t="s">
        <v>1425</v>
      </c>
      <c r="C6" s="45">
        <f t="array" ref="C6">INDEX(停留所!$F:$F,MATCH(B6&amp;E6,停留所!$B:$B&amp;停留所!$G:$G,0))</f>
        <v>40.674035000000003</v>
      </c>
      <c r="D6" s="45">
        <f t="array" ref="D6">INDEX(停留所!$E:$E,MATCH(B6&amp;E6,停留所!$B:$B&amp;停留所!$G:$G,0))</f>
        <v>141.37895</v>
      </c>
      <c r="E6" s="45" t="s">
        <v>549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4371</v>
      </c>
      <c r="J6" s="45" t="s">
        <v>417</v>
      </c>
      <c r="K6" s="45">
        <f t="array" ref="K6">INDEX(停留所!$F:$F,MATCH(J6&amp;M6,停留所!$B:$B&amp;停留所!$G:$G,0))</f>
        <v>40.660252</v>
      </c>
      <c r="L6" s="45">
        <f t="array" ref="L6">INDEX(停留所!$E:$E,MATCH(J6&amp;M6,停留所!$B:$B&amp;停留所!$G:$G,0))</f>
        <v>141.33705900000001</v>
      </c>
      <c r="M6" s="45" t="s">
        <v>449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1467</v>
      </c>
    </row>
    <row r="7" spans="1:16" x14ac:dyDescent="0.55000000000000004">
      <c r="A7" s="45">
        <f t="array" ref="A7">INDEX(停留所!$A:$A,MATCH($B7&amp;$C7&amp;$D7,停留所!$B:$B&amp;停留所!$F:$F&amp;停留所!$E:$E,0))</f>
        <v>5021</v>
      </c>
      <c r="B7" s="45" t="s">
        <v>1426</v>
      </c>
      <c r="C7" s="45">
        <f t="array" ref="C7">INDEX(停留所!$F:$F,MATCH(B7&amp;E7,停留所!$B:$B&amp;停留所!$G:$G,0))</f>
        <v>40.674982999999997</v>
      </c>
      <c r="D7" s="45">
        <f t="array" ref="D7">INDEX(停留所!$E:$E,MATCH(B7&amp;E7,停留所!$B:$B&amp;停留所!$G:$G,0))</f>
        <v>141.37861699999999</v>
      </c>
      <c r="E7" s="45" t="s">
        <v>549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4381</v>
      </c>
      <c r="J7" s="45" t="s">
        <v>418</v>
      </c>
      <c r="K7" s="45">
        <f t="array" ref="K7">INDEX(停留所!$F:$F,MATCH(J7&amp;M7,停留所!$B:$B&amp;停留所!$G:$G,0))</f>
        <v>40.658557999999999</v>
      </c>
      <c r="L7" s="45">
        <f t="array" ref="L7">INDEX(停留所!$E:$E,MATCH(J7&amp;M7,停留所!$B:$B&amp;停留所!$G:$G,0))</f>
        <v>141.33883499999999</v>
      </c>
      <c r="M7" s="45" t="s">
        <v>449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45" t="s">
        <v>1467</v>
      </c>
    </row>
    <row r="8" spans="1:16" x14ac:dyDescent="0.55000000000000004">
      <c r="A8" s="45">
        <f t="array" ref="A8">INDEX(停留所!$A:$A,MATCH($B8&amp;$C8&amp;$D8,停留所!$B:$B&amp;停留所!$F:$F&amp;停留所!$E:$E,0))</f>
        <v>5031</v>
      </c>
      <c r="B8" s="45" t="s">
        <v>1551</v>
      </c>
      <c r="C8" s="45">
        <f t="array" ref="C8">INDEX(停留所!$F:$F,MATCH(B8&amp;E8,停留所!$B:$B&amp;停留所!$G:$G,0))</f>
        <v>40.676780999999998</v>
      </c>
      <c r="D8" s="45">
        <f t="array" ref="D8">INDEX(停留所!$E:$E,MATCH(B8&amp;E8,停留所!$B:$B&amp;停留所!$G:$G,0))</f>
        <v>141.372646</v>
      </c>
      <c r="E8" s="45" t="s">
        <v>549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4391</v>
      </c>
      <c r="J8" s="45" t="s">
        <v>419</v>
      </c>
      <c r="K8" s="45">
        <f t="array" ref="K8">INDEX(停留所!$F:$F,MATCH(J8&amp;M8,停留所!$B:$B&amp;停留所!$G:$G,0))</f>
        <v>40.659644999999998</v>
      </c>
      <c r="L8" s="45">
        <f t="array" ref="L8">INDEX(停留所!$E:$E,MATCH(J8&amp;M8,停留所!$B:$B&amp;停留所!$G:$G,0))</f>
        <v>141.343931</v>
      </c>
      <c r="M8" s="45" t="s">
        <v>449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1467</v>
      </c>
    </row>
    <row r="9" spans="1:16" x14ac:dyDescent="0.55000000000000004">
      <c r="A9" s="45">
        <f t="array" ref="A9">INDEX(停留所!$A:$A,MATCH($B9&amp;$C9&amp;$D9,停留所!$B:$B&amp;停留所!$F:$F&amp;停留所!$E:$E,0))</f>
        <v>5041</v>
      </c>
      <c r="B9" s="45" t="s">
        <v>1552</v>
      </c>
      <c r="C9" s="45">
        <f t="array" ref="C9">INDEX(停留所!$F:$F,MATCH(B9&amp;E9,停留所!$B:$B&amp;停留所!$G:$G,0))</f>
        <v>40.681666999999997</v>
      </c>
      <c r="D9" s="45">
        <f t="array" ref="D9">INDEX(停留所!$E:$E,MATCH(B9&amp;E9,停留所!$B:$B&amp;停留所!$G:$G,0))</f>
        <v>141.37402499999999</v>
      </c>
      <c r="E9" s="45" t="s">
        <v>549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1021</v>
      </c>
      <c r="J9" s="45" t="s">
        <v>80</v>
      </c>
      <c r="K9" s="45">
        <f t="array" ref="K9">INDEX(停留所!$F:$F,MATCH(J9&amp;M9,停留所!$B:$B&amp;停留所!$I:$I,0))</f>
        <v>40.660423999999999</v>
      </c>
      <c r="L9" s="45">
        <f t="array" ref="L9">INDEX(停留所!$E:$E,MATCH(J9&amp;M9,停留所!$B:$B&amp;停留所!$I:$I,0))</f>
        <v>141.34566100000001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1467</v>
      </c>
    </row>
    <row r="10" spans="1:16" x14ac:dyDescent="0.55000000000000004">
      <c r="A10" s="45">
        <f t="array" ref="A10">INDEX(停留所!$A:$A,MATCH($B10&amp;$C10&amp;$D10,停留所!$B:$B&amp;停留所!$F:$F&amp;停留所!$E:$E,0))</f>
        <v>1111</v>
      </c>
      <c r="B10" s="45" t="s">
        <v>1470</v>
      </c>
      <c r="C10" s="45">
        <f t="array" ref="C10">INDEX(停留所!$F:$F,MATCH(B10&amp;E10,停留所!$B:$B&amp;停留所!$H:$H,0))</f>
        <v>40.683351000000002</v>
      </c>
      <c r="D10" s="45">
        <f t="array" ref="D10">INDEX(停留所!$E:$E,MATCH(B10&amp;E10,停留所!$B:$B&amp;停留所!$H:$H,0))</f>
        <v>141.369574</v>
      </c>
      <c r="E10" s="45" t="s">
        <v>1285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1285</v>
      </c>
      <c r="I10" s="45">
        <f t="array" ref="I10">INDEX(停留所!$A:$A,MATCH($J10&amp;$K10&amp;$L10,停留所!$B:$B&amp;停留所!$F:$F&amp;停留所!$E:$E,0))</f>
        <v>1031</v>
      </c>
      <c r="J10" s="45" t="s">
        <v>81</v>
      </c>
      <c r="K10" s="45">
        <f t="array" ref="K10">INDEX(停留所!$F:$F,MATCH(J10&amp;M10,停留所!$B:$B&amp;停留所!$I:$I,0))</f>
        <v>40.663407999999997</v>
      </c>
      <c r="L10" s="45">
        <f t="array" ref="L10">INDEX(停留所!$E:$E,MATCH(J10&amp;M10,停留所!$B:$B&amp;停留所!$I:$I,0))</f>
        <v>141.349726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1467</v>
      </c>
    </row>
    <row r="11" spans="1:16" x14ac:dyDescent="0.55000000000000004">
      <c r="A11" s="89">
        <f t="array" ref="A11">INDEX(停留所!$A:$A,MATCH($B11&amp;$C11&amp;$D11,停留所!$B:$B&amp;停留所!$F:$F&amp;停留所!$E:$E,0))</f>
        <v>1091</v>
      </c>
      <c r="B11" s="89" t="s">
        <v>1428</v>
      </c>
      <c r="C11" s="89">
        <f t="array" ref="C11">INDEX(停留所!$F:$F,MATCH(B11&amp;E11,停留所!$B:$B&amp;停留所!$I:$I,0))</f>
        <v>40.684697999999997</v>
      </c>
      <c r="D11" s="89">
        <f t="array" ref="D11">INDEX(停留所!$E:$E,MATCH(B11&amp;E11,停留所!$B:$B&amp;停留所!$I:$I,0))</f>
        <v>141.365464</v>
      </c>
      <c r="E11" s="89" t="s">
        <v>63</v>
      </c>
      <c r="F11" s="89" t="str">
        <f t="array" ref="F11">INDEX(停留所!$D:$D,MATCH($B11&amp;$C11&amp;$D11,停留所!$B:$B&amp;停留所!$F:$F&amp;停留所!$E:$E,0))</f>
        <v>1</v>
      </c>
      <c r="G11" s="89" t="str">
        <f>IF(COUNTIFS(停留所!$B:$B,B11,停留所!$F:$F,C11,停留所!$E:$E,D11)&gt;0,"同じデータあり","なし")</f>
        <v>同じデータあり</v>
      </c>
      <c r="H11" s="93" t="s">
        <v>63</v>
      </c>
      <c r="I11" s="45">
        <f t="array" ref="I11">INDEX(停留所!$A:$A,MATCH($J11&amp;$K11&amp;$L11,停留所!$B:$B&amp;停留所!$F:$F&amp;停留所!$E:$E,0))</f>
        <v>1041</v>
      </c>
      <c r="J11" s="45" t="s">
        <v>736</v>
      </c>
      <c r="K11" s="45">
        <f t="array" ref="K11">INDEX(停留所!$F:$F,MATCH(J11&amp;M11,停留所!$B:$B&amp;停留所!$I:$I,0))</f>
        <v>40.668709</v>
      </c>
      <c r="L11" s="45">
        <f t="array" ref="L11">INDEX(停留所!$E:$E,MATCH(J11&amp;M11,停留所!$B:$B&amp;停留所!$I:$I,0))</f>
        <v>141.353882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1467</v>
      </c>
    </row>
    <row r="12" spans="1:16" x14ac:dyDescent="0.55000000000000004">
      <c r="A12" s="61">
        <f t="array" ref="A12">INDEX(停留所!$A:$A,MATCH($B12&amp;$C12&amp;$D12,停留所!$B:$B&amp;停留所!$F:$F&amp;停留所!$E:$E,0))</f>
        <v>1102</v>
      </c>
      <c r="B12" s="109" t="s">
        <v>1429</v>
      </c>
      <c r="C12" s="45">
        <f t="array" ref="C12">INDEX(停留所!$F:$F,MATCH(B12&amp;E12,停留所!$B:$B&amp;停留所!$G:$G,0))</f>
        <v>40.685993000000003</v>
      </c>
      <c r="D12" s="45">
        <f t="array" ref="D12">INDEX(停留所!$E:$E,MATCH(B12&amp;E12,停留所!$B:$B&amp;停留所!$G:$G,0))</f>
        <v>141.36657400000001</v>
      </c>
      <c r="E12" s="45" t="s">
        <v>1497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1467</v>
      </c>
      <c r="J12" s="45" t="s">
        <v>1443</v>
      </c>
    </row>
    <row r="13" spans="1:16" x14ac:dyDescent="0.55000000000000004">
      <c r="A13" s="61">
        <f t="array" ref="A13">INDEX(停留所!$A:$A,MATCH($B13&amp;$C13&amp;$D13,停留所!$B:$B&amp;停留所!$F:$F&amp;停留所!$E:$E,0))</f>
        <v>4711</v>
      </c>
      <c r="B13" s="109" t="s">
        <v>1478</v>
      </c>
      <c r="C13" s="45">
        <f t="array" ref="C13">INDEX(停留所!$F:$F,MATCH(B13&amp;E13,停留所!$B:$B&amp;停留所!$G:$G,0))</f>
        <v>40.687607999999997</v>
      </c>
      <c r="D13" s="45">
        <f t="array" ref="D13">INDEX(停留所!$E:$E,MATCH(B13&amp;E13,停留所!$B:$B&amp;停留所!$G:$G,0))</f>
        <v>141.36891800000001</v>
      </c>
      <c r="E13" s="45" t="s">
        <v>1497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1467</v>
      </c>
      <c r="I13" s="45">
        <f t="array" ref="I13">INDEX(停留所!$A:$A,MATCH($J13&amp;$K13&amp;$L13,停留所!$B:$B&amp;停留所!$F:$F&amp;停留所!$E:$E,0))</f>
        <v>1051</v>
      </c>
      <c r="J13" s="45" t="s">
        <v>1858</v>
      </c>
      <c r="K13" s="45">
        <f t="array" ref="K13">INDEX(停留所!$F:$F,MATCH(J13&amp;M13,停留所!$B:$B&amp;停留所!$I:$I,0))</f>
        <v>40.674267100000002</v>
      </c>
      <c r="L13" s="45">
        <f t="array" ref="L13">INDEX(停留所!$E:$E,MATCH(J13&amp;M13,停留所!$B:$B&amp;停留所!$I:$I,0))</f>
        <v>141.35419920000001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1467</v>
      </c>
    </row>
    <row r="14" spans="1:16" x14ac:dyDescent="0.55000000000000004">
      <c r="A14" s="61">
        <f t="array" ref="A14">INDEX(停留所!$A:$A,MATCH($B14&amp;$C14&amp;$D14,停留所!$B:$B&amp;停留所!$F:$F&amp;停留所!$E:$E,0))</f>
        <v>1362</v>
      </c>
      <c r="B14" s="109" t="s">
        <v>106</v>
      </c>
      <c r="C14" s="45">
        <f t="array" ref="C14">INDEX(停留所!$F:$F,MATCH(B14&amp;E14,停留所!$B:$B&amp;停留所!$G:$G,0))</f>
        <v>40.688710999999998</v>
      </c>
      <c r="D14" s="45">
        <f t="array" ref="D14">INDEX(停留所!$E:$E,MATCH(B14&amp;E14,停留所!$B:$B&amp;停留所!$G:$G,0))</f>
        <v>141.37266299999999</v>
      </c>
      <c r="E14" s="45" t="s">
        <v>1497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1467</v>
      </c>
      <c r="I14" s="45">
        <f t="array" ref="I14">INDEX(停留所!$A:$A,MATCH($J14&amp;$K14&amp;$L14,停留所!$B:$B&amp;停留所!$F:$F&amp;停留所!$E:$E,0))</f>
        <v>1121</v>
      </c>
      <c r="J14" s="45" t="s">
        <v>1431</v>
      </c>
      <c r="K14" s="45">
        <f t="array" ref="K14">INDEX(停留所!$F:$F,MATCH(J14&amp;M14,停留所!$B:$B&amp;停留所!$I:$I,0))</f>
        <v>40.678398000000001</v>
      </c>
      <c r="L14" s="45">
        <f t="array" ref="L14">INDEX(停留所!$E:$E,MATCH(J14&amp;M14,停留所!$B:$B&amp;停留所!$I:$I,0))</f>
        <v>141.361536</v>
      </c>
      <c r="M14" s="45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1467</v>
      </c>
    </row>
    <row r="15" spans="1:16" x14ac:dyDescent="0.55000000000000004">
      <c r="A15" s="61">
        <f t="array" ref="A15">INDEX(停留所!$A:$A,MATCH($B15&amp;$C15&amp;$D15,停留所!$B:$B&amp;停留所!$F:$F&amp;停留所!$E:$E,0))</f>
        <v>1352</v>
      </c>
      <c r="B15" s="109" t="s">
        <v>1493</v>
      </c>
      <c r="C15" s="45">
        <f t="array" ref="C15">INDEX(停留所!$F:$F,MATCH(B15&amp;E15,停留所!$B:$B&amp;停留所!$G:$G,0))</f>
        <v>40.690407999999998</v>
      </c>
      <c r="D15" s="45">
        <f t="array" ref="D15">INDEX(停留所!$E:$E,MATCH(B15&amp;E15,停留所!$B:$B&amp;停留所!$G:$G,0))</f>
        <v>141.378488</v>
      </c>
      <c r="E15" s="45" t="s">
        <v>1497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1467</v>
      </c>
      <c r="I15" s="45">
        <f t="array" ref="I15">INDEX(停留所!$A:$A,MATCH($J15&amp;$K15&amp;$L15,停留所!$B:$B&amp;停留所!$F:$F&amp;停留所!$E:$E,0))</f>
        <v>1131</v>
      </c>
      <c r="J15" s="45" t="s">
        <v>1430</v>
      </c>
      <c r="K15" s="45">
        <f t="array" ref="K15">INDEX(停留所!$F:$F,MATCH(J15&amp;M15,停留所!$B:$B&amp;停留所!$I:$I,0))</f>
        <v>40.680048999999997</v>
      </c>
      <c r="L15" s="45">
        <f t="array" ref="L15">INDEX(停留所!$E:$E,MATCH(J15&amp;M15,停留所!$B:$B&amp;停留所!$I:$I,0))</f>
        <v>141.36514700000001</v>
      </c>
      <c r="M15" s="45" t="s">
        <v>63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P15" s="45" t="s">
        <v>1467</v>
      </c>
    </row>
    <row r="16" spans="1:16" x14ac:dyDescent="0.55000000000000004">
      <c r="A16" s="61">
        <f t="array" ref="A16">INDEX(停留所!$A:$A,MATCH($B16&amp;$C16&amp;$D16,停留所!$B:$B&amp;停留所!$F:$F&amp;停留所!$E:$E,0))</f>
        <v>1342</v>
      </c>
      <c r="B16" s="109" t="s">
        <v>1480</v>
      </c>
      <c r="C16" s="45">
        <f t="array" ref="C16">INDEX(停留所!$F:$F,MATCH(B16&amp;E16,停留所!$B:$B&amp;停留所!$G:$G,0))</f>
        <v>40.691412999999997</v>
      </c>
      <c r="D16" s="45">
        <f t="array" ref="D16">INDEX(停留所!$E:$E,MATCH(B16&amp;E16,停留所!$B:$B&amp;停留所!$G:$G,0))</f>
        <v>141.382925</v>
      </c>
      <c r="E16" s="45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1467</v>
      </c>
      <c r="I16" s="45">
        <f t="array" ref="I16">INDEX(停留所!$A:$A,MATCH($J16&amp;$K16&amp;$L16,停留所!$B:$B&amp;停留所!$F:$F&amp;停留所!$E:$E,0))</f>
        <v>1292</v>
      </c>
      <c r="J16" s="45" t="s">
        <v>1558</v>
      </c>
      <c r="K16" s="45">
        <f t="array" ref="K16">INDEX(停留所!$F:$F,MATCH(J16&amp;M16,停留所!$B:$B&amp;停留所!$G:$G,0))</f>
        <v>40.683427000000002</v>
      </c>
      <c r="L16" s="45">
        <f t="array" ref="L16">INDEX(停留所!$E:$E,MATCH(J16&amp;M16,停留所!$B:$B&amp;停留所!$G:$G,0))</f>
        <v>141.368156</v>
      </c>
      <c r="M16" s="45" t="s">
        <v>1497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1467</v>
      </c>
    </row>
    <row r="17" spans="1:16" x14ac:dyDescent="0.55000000000000004">
      <c r="A17" s="61">
        <f t="array" ref="A17">INDEX(停留所!$A:$A,MATCH($B17&amp;$C17&amp;$D17,停留所!$B:$B&amp;停留所!$F:$F&amp;停留所!$E:$E,0))</f>
        <v>1332</v>
      </c>
      <c r="B17" s="109" t="s">
        <v>103</v>
      </c>
      <c r="C17" s="45">
        <f t="array" ref="C17">INDEX(停留所!$F:$F,MATCH(B17&amp;E17,停留所!$B:$B&amp;停留所!$G:$G,0))</f>
        <v>40.692093999999997</v>
      </c>
      <c r="D17" s="45">
        <f t="array" ref="D17">INDEX(停留所!$E:$E,MATCH(B17&amp;E17,停留所!$B:$B&amp;停留所!$G:$G,0))</f>
        <v>141.388273</v>
      </c>
      <c r="E17" s="45" t="s">
        <v>1497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1467</v>
      </c>
      <c r="I17" s="61">
        <f t="array" ref="I17">INDEX(停留所!$A:$A,MATCH($J17&amp;$K17&amp;$L17,停留所!$B:$B&amp;停留所!$F:$F&amp;停留所!$E:$E,0))</f>
        <v>1102</v>
      </c>
      <c r="J17" s="109" t="s">
        <v>1429</v>
      </c>
      <c r="K17" s="45">
        <f t="array" ref="K17">INDEX(停留所!$F:$F,MATCH(J17&amp;M17,停留所!$B:$B&amp;停留所!$G:$G,0))</f>
        <v>40.685993000000003</v>
      </c>
      <c r="L17" s="45">
        <f t="array" ref="L17">INDEX(停留所!$E:$E,MATCH(J17&amp;M17,停留所!$B:$B&amp;停留所!$G:$G,0))</f>
        <v>141.36657400000001</v>
      </c>
      <c r="M17" s="45" t="s">
        <v>1497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1467</v>
      </c>
    </row>
    <row r="18" spans="1:16" x14ac:dyDescent="0.55000000000000004">
      <c r="A18" s="61">
        <f t="array" ref="A18">INDEX(停留所!$A:$A,MATCH($B18&amp;$C18&amp;$D18,停留所!$B:$B&amp;停留所!$F:$F&amp;停留所!$E:$E,0))</f>
        <v>1322</v>
      </c>
      <c r="B18" s="109" t="s">
        <v>460</v>
      </c>
      <c r="C18" s="45">
        <f t="array" ref="C18">INDEX(停留所!$F:$F,MATCH(B18&amp;E18,停留所!$B:$B&amp;停留所!$G:$G,0))</f>
        <v>40.691735999999999</v>
      </c>
      <c r="D18" s="45">
        <f t="array" ref="D18">INDEX(停留所!$E:$E,MATCH(B18&amp;E18,停留所!$B:$B&amp;停留所!$G:$G,0))</f>
        <v>141.39457100000001</v>
      </c>
      <c r="E18" s="45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1467</v>
      </c>
      <c r="I18" s="61">
        <f t="array" ref="I18">INDEX(停留所!$A:$A,MATCH($J18&amp;$K18&amp;$L18,停留所!$B:$B&amp;停留所!$F:$F&amp;停留所!$E:$E,0))</f>
        <v>4711</v>
      </c>
      <c r="J18" s="109" t="s">
        <v>1478</v>
      </c>
      <c r="K18" s="45">
        <f t="array" ref="K18">INDEX(停留所!$F:$F,MATCH(J18&amp;M18,停留所!$B:$B&amp;停留所!$G:$G,0))</f>
        <v>40.687607999999997</v>
      </c>
      <c r="L18" s="45">
        <f t="array" ref="L18">INDEX(停留所!$E:$E,MATCH(J18&amp;M18,停留所!$B:$B&amp;停留所!$G:$G,0))</f>
        <v>141.36891800000001</v>
      </c>
      <c r="M18" s="45" t="s">
        <v>1497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1467</v>
      </c>
    </row>
    <row r="19" spans="1:16" x14ac:dyDescent="0.55000000000000004">
      <c r="A19" s="61">
        <f t="array" ref="A19">INDEX(停留所!$A:$A,MATCH($B19&amp;$C19&amp;$D19,停留所!$B:$B&amp;停留所!$F:$F&amp;停留所!$E:$E,0))</f>
        <v>1312</v>
      </c>
      <c r="B19" s="109" t="s">
        <v>1216</v>
      </c>
      <c r="C19" s="45">
        <f t="array" ref="C19">INDEX(停留所!$F:$F,MATCH(B19&amp;E19,停留所!$B:$B&amp;停留所!$G:$G,0))</f>
        <v>40.691406999999998</v>
      </c>
      <c r="D19" s="45">
        <f t="array" ref="D19">INDEX(停留所!$E:$E,MATCH(B19&amp;E19,停留所!$B:$B&amp;停留所!$G:$G,0))</f>
        <v>141.397527</v>
      </c>
      <c r="E19" s="45" t="s">
        <v>1497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1467</v>
      </c>
      <c r="I19" s="61">
        <f t="array" ref="I19">INDEX(停留所!$A:$A,MATCH($J19&amp;$K19&amp;$L19,停留所!$B:$B&amp;停留所!$F:$F&amp;停留所!$E:$E,0))</f>
        <v>1362</v>
      </c>
      <c r="J19" s="109" t="s">
        <v>106</v>
      </c>
      <c r="K19" s="45">
        <f t="array" ref="K19">INDEX(停留所!$F:$F,MATCH(J19&amp;M19,停留所!$B:$B&amp;停留所!$G:$G,0))</f>
        <v>40.688710999999998</v>
      </c>
      <c r="L19" s="45">
        <f t="array" ref="L19">INDEX(停留所!$E:$E,MATCH(J19&amp;M19,停留所!$B:$B&amp;停留所!$G:$G,0))</f>
        <v>141.37266299999999</v>
      </c>
      <c r="M19" s="45" t="s">
        <v>1497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1467</v>
      </c>
    </row>
    <row r="20" spans="1:16" x14ac:dyDescent="0.55000000000000004">
      <c r="A20" s="61">
        <f t="array" ref="A20">INDEX(停留所!$A:$A,MATCH($B20&amp;$C20&amp;$D20,停留所!$B:$B&amp;停留所!$F:$F&amp;停留所!$E:$E,0))</f>
        <v>4721</v>
      </c>
      <c r="B20" s="109" t="s">
        <v>461</v>
      </c>
      <c r="C20" s="45">
        <f t="array" ref="C20">INDEX(停留所!$F:$F,MATCH(B20&amp;E20,停留所!$B:$B&amp;停留所!$G:$G,0))</f>
        <v>40.692281999999999</v>
      </c>
      <c r="D20" s="45">
        <f t="array" ref="D20">INDEX(停留所!$E:$E,MATCH(B20&amp;E20,停留所!$B:$B&amp;停留所!$G:$G,0))</f>
        <v>141.405058</v>
      </c>
      <c r="E20" s="45" t="s">
        <v>1497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H20" s="93" t="s">
        <v>1467</v>
      </c>
      <c r="I20" s="61">
        <f t="array" ref="I20">INDEX(停留所!$A:$A,MATCH($J20&amp;$K20&amp;$L20,停留所!$B:$B&amp;停留所!$F:$F&amp;停留所!$E:$E,0))</f>
        <v>1352</v>
      </c>
      <c r="J20" s="109" t="s">
        <v>1493</v>
      </c>
      <c r="K20" s="45">
        <f t="array" ref="K20">INDEX(停留所!$F:$F,MATCH(J20&amp;M20,停留所!$B:$B&amp;停留所!$G:$G,0))</f>
        <v>40.690407999999998</v>
      </c>
      <c r="L20" s="45">
        <f t="array" ref="L20">INDEX(停留所!$E:$E,MATCH(J20&amp;M20,停留所!$B:$B&amp;停留所!$G:$G,0))</f>
        <v>141.378488</v>
      </c>
      <c r="M20" s="45" t="s">
        <v>1497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s="45" t="s">
        <v>1467</v>
      </c>
    </row>
    <row r="21" spans="1:16" x14ac:dyDescent="0.55000000000000004">
      <c r="A21" s="61">
        <f t="array" ref="A21">INDEX(停留所!$A:$A,MATCH($B21&amp;$C21&amp;$D21,停留所!$B:$B&amp;停留所!$F:$F&amp;停留所!$E:$E,0))</f>
        <v>5051</v>
      </c>
      <c r="B21" s="109" t="s">
        <v>525</v>
      </c>
      <c r="C21" s="45">
        <f t="array" ref="C21">INDEX(停留所!$F:$F,MATCH(B21&amp;E21,停留所!$B:$B&amp;停留所!$G:$G,0))</f>
        <v>40.726201000000003</v>
      </c>
      <c r="D21" s="45">
        <f t="array" ref="D21">INDEX(停留所!$E:$E,MATCH(B21&amp;E21,停留所!$B:$B&amp;停留所!$G:$G,0))</f>
        <v>141.414312</v>
      </c>
      <c r="E21" s="45" t="s">
        <v>549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61">
        <f t="array" ref="I21">INDEX(停留所!$A:$A,MATCH($J21&amp;$K21&amp;$L21,停留所!$B:$B&amp;停留所!$F:$F&amp;停留所!$E:$E,0))</f>
        <v>1342</v>
      </c>
      <c r="J21" s="109" t="s">
        <v>1480</v>
      </c>
      <c r="K21" s="45">
        <f t="array" ref="K21">INDEX(停留所!$F:$F,MATCH(J21&amp;M21,停留所!$B:$B&amp;停留所!$G:$G,0))</f>
        <v>40.691412999999997</v>
      </c>
      <c r="L21" s="45">
        <f t="array" ref="L21">INDEX(停留所!$E:$E,MATCH(J21&amp;M21,停留所!$B:$B&amp;停留所!$G:$G,0))</f>
        <v>141.382925</v>
      </c>
      <c r="M21" s="45" t="s">
        <v>1497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s="45" t="s">
        <v>1467</v>
      </c>
    </row>
    <row r="22" spans="1:16" x14ac:dyDescent="0.55000000000000004">
      <c r="A22" s="61">
        <f t="array" ref="A22">INDEX(停留所!$A:$A,MATCH($B22&amp;$C22&amp;$D22,停留所!$B:$B&amp;停留所!$F:$F&amp;停留所!$E:$E,0))</f>
        <v>5061</v>
      </c>
      <c r="B22" s="109" t="s">
        <v>526</v>
      </c>
      <c r="C22" s="45">
        <f t="array" ref="C22">INDEX(停留所!$F:$F,MATCH(B22&amp;E22,停留所!$B:$B&amp;停留所!$G:$G,0))</f>
        <v>40.730356</v>
      </c>
      <c r="D22" s="45">
        <f t="array" ref="D22">INDEX(停留所!$E:$E,MATCH(B22&amp;E22,停留所!$B:$B&amp;停留所!$G:$G,0))</f>
        <v>141.41290599999999</v>
      </c>
      <c r="E22" s="45" t="s">
        <v>549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61">
        <f t="array" ref="I22">INDEX(停留所!$A:$A,MATCH($J22&amp;$K22&amp;$L22,停留所!$B:$B&amp;停留所!$F:$F&amp;停留所!$E:$E,0))</f>
        <v>1332</v>
      </c>
      <c r="J22" s="109" t="s">
        <v>103</v>
      </c>
      <c r="K22" s="45">
        <f t="array" ref="K22">INDEX(停留所!$F:$F,MATCH(J22&amp;M22,停留所!$B:$B&amp;停留所!$G:$G,0))</f>
        <v>40.692093999999997</v>
      </c>
      <c r="L22" s="45">
        <f t="array" ref="L22">INDEX(停留所!$E:$E,MATCH(J22&amp;M22,停留所!$B:$B&amp;停留所!$G:$G,0))</f>
        <v>141.388273</v>
      </c>
      <c r="M22" s="45" t="s">
        <v>1497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s="45" t="s">
        <v>1467</v>
      </c>
    </row>
    <row r="23" spans="1:16" x14ac:dyDescent="0.55000000000000004">
      <c r="A23" s="61">
        <f t="array" ref="A23">INDEX(停留所!$A:$A,MATCH($B23&amp;$C23&amp;$D23,停留所!$B:$B&amp;停留所!$F:$F&amp;停留所!$E:$E,0))</f>
        <v>5071</v>
      </c>
      <c r="B23" s="109" t="s">
        <v>527</v>
      </c>
      <c r="C23" s="45">
        <f t="array" ref="C23">INDEX(停留所!$F:$F,MATCH(B23&amp;E23,停留所!$B:$B&amp;停留所!$G:$G,0))</f>
        <v>40.735976000000001</v>
      </c>
      <c r="D23" s="45">
        <f t="array" ref="D23">INDEX(停留所!$E:$E,MATCH(B23&amp;E23,停留所!$B:$B&amp;停留所!$G:$G,0))</f>
        <v>141.41080600000001</v>
      </c>
      <c r="E23" s="45" t="s">
        <v>549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61">
        <f t="array" ref="I23">INDEX(停留所!$A:$A,MATCH($J23&amp;$K23&amp;$L23,停留所!$B:$B&amp;停留所!$F:$F&amp;停留所!$E:$E,0))</f>
        <v>1322</v>
      </c>
      <c r="J23" s="109" t="s">
        <v>460</v>
      </c>
      <c r="K23" s="45">
        <f t="array" ref="K23">INDEX(停留所!$F:$F,MATCH(J23&amp;M23,停留所!$B:$B&amp;停留所!$G:$G,0))</f>
        <v>40.691735999999999</v>
      </c>
      <c r="L23" s="45">
        <f t="array" ref="L23">INDEX(停留所!$E:$E,MATCH(J23&amp;M23,停留所!$B:$B&amp;停留所!$G:$G,0))</f>
        <v>141.39457100000001</v>
      </c>
      <c r="M23" s="45" t="s">
        <v>1497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  <c r="P23" s="45" t="s">
        <v>1467</v>
      </c>
    </row>
    <row r="24" spans="1:16" x14ac:dyDescent="0.55000000000000004">
      <c r="A24" s="61">
        <f t="array" ref="A24">INDEX(停留所!$A:$A,MATCH($B24&amp;$C24&amp;$D24,停留所!$B:$B&amp;停留所!$F:$F&amp;停留所!$E:$E,0))</f>
        <v>5081</v>
      </c>
      <c r="B24" s="109" t="s">
        <v>528</v>
      </c>
      <c r="C24" s="45">
        <f t="array" ref="C24">INDEX(停留所!$F:$F,MATCH(B24&amp;E24,停留所!$B:$B&amp;停留所!$G:$G,0))</f>
        <v>40.756849000000003</v>
      </c>
      <c r="D24" s="45">
        <f t="array" ref="D24">INDEX(停留所!$E:$E,MATCH(B24&amp;E24,停留所!$B:$B&amp;停留所!$G:$G,0))</f>
        <v>141.40692799999999</v>
      </c>
      <c r="E24" s="45" t="s">
        <v>549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61">
        <f t="array" ref="I24">INDEX(停留所!$A:$A,MATCH($J24&amp;$K24&amp;$L24,停留所!$B:$B&amp;停留所!$F:$F&amp;停留所!$E:$E,0))</f>
        <v>1312</v>
      </c>
      <c r="J24" s="109" t="s">
        <v>1216</v>
      </c>
      <c r="K24" s="45">
        <f t="array" ref="K24">INDEX(停留所!$F:$F,MATCH(J24&amp;M24,停留所!$B:$B&amp;停留所!$G:$G,0))</f>
        <v>40.691406999999998</v>
      </c>
      <c r="L24" s="45">
        <f t="array" ref="L24">INDEX(停留所!$E:$E,MATCH(J24&amp;M24,停留所!$B:$B&amp;停留所!$G:$G,0))</f>
        <v>141.397527</v>
      </c>
      <c r="M24" s="45" t="s">
        <v>1497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  <c r="P24" s="45" t="s">
        <v>1467</v>
      </c>
    </row>
    <row r="25" spans="1:16" x14ac:dyDescent="0.55000000000000004">
      <c r="A25" s="61">
        <f t="array" ref="A25">INDEX(停留所!$A:$A,MATCH($B25&amp;$C25&amp;$D25,停留所!$B:$B&amp;停留所!$F:$F&amp;停留所!$E:$E,0))</f>
        <v>5091</v>
      </c>
      <c r="B25" s="109" t="s">
        <v>529</v>
      </c>
      <c r="C25" s="45">
        <f t="array" ref="C25">INDEX(停留所!$F:$F,MATCH(B25&amp;E25,停留所!$B:$B&amp;停留所!$G:$G,0))</f>
        <v>40.764755999999998</v>
      </c>
      <c r="D25" s="45">
        <f t="array" ref="D25">INDEX(停留所!$E:$E,MATCH(B25&amp;E25,停留所!$B:$B&amp;停留所!$G:$G,0))</f>
        <v>141.40553800000001</v>
      </c>
      <c r="E25" s="4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61">
        <f t="array" ref="I25">INDEX(停留所!$A:$A,MATCH($J25&amp;$K25&amp;$L25,停留所!$B:$B&amp;停留所!$F:$F&amp;停留所!$E:$E,0))</f>
        <v>4721</v>
      </c>
      <c r="J25" s="109" t="s">
        <v>461</v>
      </c>
      <c r="K25" s="45">
        <f t="array" ref="K25">INDEX(停留所!$F:$F,MATCH(J25&amp;M25,停留所!$B:$B&amp;停留所!$G:$G,0))</f>
        <v>40.692281999999999</v>
      </c>
      <c r="L25" s="45">
        <f t="array" ref="L25">INDEX(停留所!$E:$E,MATCH(J25&amp;M25,停留所!$B:$B&amp;停留所!$G:$G,0))</f>
        <v>141.405058</v>
      </c>
      <c r="M25" s="45" t="s">
        <v>1497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1467</v>
      </c>
    </row>
    <row r="26" spans="1:16" x14ac:dyDescent="0.55000000000000004">
      <c r="A26" s="61">
        <f t="array" ref="A26">INDEX(停留所!$A:$A,MATCH($B26&amp;$C26&amp;$D26,停留所!$B:$B&amp;停留所!$F:$F&amp;停留所!$E:$E,0))</f>
        <v>5101</v>
      </c>
      <c r="B26" s="109" t="s">
        <v>530</v>
      </c>
      <c r="C26" s="45">
        <f t="array" ref="C26">INDEX(停留所!$F:$F,MATCH(B26&amp;E26,停留所!$B:$B&amp;停留所!$G:$G,0))</f>
        <v>40.768213000000003</v>
      </c>
      <c r="D26" s="45">
        <f t="array" ref="D26">INDEX(停留所!$E:$E,MATCH(B26&amp;E26,停留所!$B:$B&amp;停留所!$G:$G,0))</f>
        <v>141.40494000000001</v>
      </c>
      <c r="E26" s="45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61">
        <f t="array" ref="I26">INDEX(停留所!$A:$A,MATCH($J26&amp;$K26&amp;$L26,停留所!$B:$B&amp;停留所!$F:$F&amp;停留所!$E:$E,0))</f>
        <v>5051</v>
      </c>
      <c r="J26" s="109" t="s">
        <v>525</v>
      </c>
      <c r="K26" s="45">
        <f t="array" ref="K26">INDEX(停留所!$F:$F,MATCH(J26&amp;M26,停留所!$B:$B&amp;停留所!$G:$G,0))</f>
        <v>40.726201000000003</v>
      </c>
      <c r="L26" s="45">
        <f t="array" ref="L26">INDEX(停留所!$E:$E,MATCH(J26&amp;M26,停留所!$B:$B&amp;停留所!$G:$G,0))</f>
        <v>141.414312</v>
      </c>
      <c r="M26" s="45" t="s">
        <v>549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61">
        <f t="array" ref="A27">INDEX(停留所!$A:$A,MATCH($B27&amp;$C27&amp;$D27,停留所!$B:$B&amp;停留所!$F:$F&amp;停留所!$E:$E,0))</f>
        <v>5111</v>
      </c>
      <c r="B27" s="109" t="s">
        <v>531</v>
      </c>
      <c r="C27" s="45">
        <f t="array" ref="C27">INDEX(停留所!$F:$F,MATCH(B27&amp;E27,停留所!$B:$B&amp;停留所!$G:$G,0))</f>
        <v>40.773006000000002</v>
      </c>
      <c r="D27" s="45">
        <f t="array" ref="D27">INDEX(停留所!$E:$E,MATCH(B27&amp;E27,停留所!$B:$B&amp;停留所!$G:$G,0))</f>
        <v>141.40377100000001</v>
      </c>
      <c r="E27" s="45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61">
        <f t="array" ref="I27">INDEX(停留所!$A:$A,MATCH($J27&amp;$K27&amp;$L27,停留所!$B:$B&amp;停留所!$F:$F&amp;停留所!$E:$E,0))</f>
        <v>5061</v>
      </c>
      <c r="J27" s="109" t="s">
        <v>526</v>
      </c>
      <c r="K27" s="45">
        <f t="array" ref="K27">INDEX(停留所!$F:$F,MATCH(J27&amp;M27,停留所!$B:$B&amp;停留所!$G:$G,0))</f>
        <v>40.730356</v>
      </c>
      <c r="L27" s="45">
        <f t="array" ref="L27">INDEX(停留所!$E:$E,MATCH(J27&amp;M27,停留所!$B:$B&amp;停留所!$G:$G,0))</f>
        <v>141.41290599999999</v>
      </c>
      <c r="M27" s="45" t="s">
        <v>549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6" x14ac:dyDescent="0.55000000000000004">
      <c r="A28" s="61">
        <f t="array" ref="A28">INDEX(停留所!$A:$A,MATCH($B28&amp;$C28&amp;$D28,停留所!$B:$B&amp;停留所!$F:$F&amp;停留所!$E:$E,0))</f>
        <v>5121</v>
      </c>
      <c r="B28" s="109" t="s">
        <v>1553</v>
      </c>
      <c r="C28" s="45">
        <f t="array" ref="C28">INDEX(停留所!$F:$F,MATCH(B28&amp;E28,停留所!$B:$B&amp;停留所!$G:$G,0))</f>
        <v>40.777673</v>
      </c>
      <c r="D28" s="45">
        <f t="array" ref="D28">INDEX(停留所!$E:$E,MATCH(B28&amp;E28,停留所!$B:$B&amp;停留所!$G:$G,0))</f>
        <v>141.402387</v>
      </c>
      <c r="E28" s="45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61">
        <f t="array" ref="I28">INDEX(停留所!$A:$A,MATCH($J28&amp;$K28&amp;$L28,停留所!$B:$B&amp;停留所!$F:$F&amp;停留所!$E:$E,0))</f>
        <v>5071</v>
      </c>
      <c r="J28" s="109" t="s">
        <v>527</v>
      </c>
      <c r="K28" s="45">
        <f t="array" ref="K28">INDEX(停留所!$F:$F,MATCH(J28&amp;M28,停留所!$B:$B&amp;停留所!$G:$G,0))</f>
        <v>40.735976000000001</v>
      </c>
      <c r="L28" s="45">
        <f t="array" ref="L28">INDEX(停留所!$E:$E,MATCH(J28&amp;M28,停留所!$B:$B&amp;停留所!$G:$G,0))</f>
        <v>141.41080600000001</v>
      </c>
      <c r="M28" s="45" t="s">
        <v>549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115">
        <f t="array" ref="A29">INDEX(停留所!$A:$A,MATCH($B29&amp;$C29&amp;$D29,停留所!$B:$B&amp;停留所!$F:$F&amp;停留所!$E:$E,0))</f>
        <v>5131</v>
      </c>
      <c r="B29" s="87" t="s">
        <v>1554</v>
      </c>
      <c r="C29" s="87">
        <f t="array" ref="C29">INDEX(停留所!$F:$F,MATCH(B29&amp;E29,停留所!$B:$B&amp;停留所!$G:$G,0))</f>
        <v>40.782494999999997</v>
      </c>
      <c r="D29" s="87">
        <f t="array" ref="D29">INDEX(停留所!$E:$E,MATCH(B29&amp;E29,停留所!$B:$B&amp;停留所!$G:$G,0))</f>
        <v>141.400552</v>
      </c>
      <c r="E29" s="87" t="s">
        <v>549</v>
      </c>
      <c r="F29" s="87" t="str">
        <f t="array" ref="F29">INDEX(停留所!$D:$D,MATCH($B29&amp;$C29&amp;$D29,停留所!$B:$B&amp;停留所!$F:$F&amp;停留所!$E:$E,0))</f>
        <v>1</v>
      </c>
      <c r="G29" s="87" t="str">
        <f>IF(COUNTIFS(停留所!$B:$B,B29,停留所!$F:$F,C29,停留所!$E:$E,D29)&gt;0,"同じデータあり","なし")</f>
        <v>同じデータあり</v>
      </c>
      <c r="I29" s="61">
        <f t="array" ref="I29">INDEX(停留所!$A:$A,MATCH($J29&amp;$K29&amp;$L29,停留所!$B:$B&amp;停留所!$F:$F&amp;停留所!$E:$E,0))</f>
        <v>5081</v>
      </c>
      <c r="J29" s="109" t="s">
        <v>528</v>
      </c>
      <c r="K29" s="45">
        <f t="array" ref="K29">INDEX(停留所!$F:$F,MATCH(J29&amp;M29,停留所!$B:$B&amp;停留所!$G:$G,0))</f>
        <v>40.756849000000003</v>
      </c>
      <c r="L29" s="45">
        <f t="array" ref="L29">INDEX(停留所!$E:$E,MATCH(J29&amp;M29,停留所!$B:$B&amp;停留所!$G:$G,0))</f>
        <v>141.40692799999999</v>
      </c>
      <c r="M29" s="45" t="s">
        <v>549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6" x14ac:dyDescent="0.55000000000000004">
      <c r="A30" s="53">
        <f t="array" ref="A30">INDEX(停留所!$A:$A,MATCH($B30&amp;$C30&amp;$D30,停留所!$B:$B&amp;停留所!$F:$F&amp;停留所!$E:$E,0))</f>
        <v>5141</v>
      </c>
      <c r="B30" s="53" t="s">
        <v>1555</v>
      </c>
      <c r="C30" s="53">
        <f t="array" ref="C30">INDEX(停留所!$F:$F,MATCH(B30&amp;E30,停留所!$B:$B&amp;停留所!$G:$G,0))</f>
        <v>40.782978</v>
      </c>
      <c r="D30" s="53">
        <f t="array" ref="D30">INDEX(停留所!$E:$E,MATCH(B30&amp;E30,停留所!$B:$B&amp;停留所!$G:$G,0))</f>
        <v>141.391122</v>
      </c>
      <c r="E30" s="53" t="s">
        <v>549</v>
      </c>
      <c r="F30" s="53" t="str">
        <f t="array" ref="F30">INDEX(停留所!$D:$D,MATCH($B30&amp;$C30&amp;$D30,停留所!$B:$B&amp;停留所!$F:$F&amp;停留所!$E:$E,0))</f>
        <v>1</v>
      </c>
      <c r="G30" s="53" t="str">
        <f>IF(COUNTIFS(停留所!$B:$B,B30,停留所!$F:$F,C30,停留所!$E:$E,D30)&gt;0,"同じデータあり","なし")</f>
        <v>同じデータあり</v>
      </c>
      <c r="I30" s="61">
        <f t="array" ref="I30">INDEX(停留所!$A:$A,MATCH($J30&amp;$K30&amp;$L30,停留所!$B:$B&amp;停留所!$F:$F&amp;停留所!$E:$E,0))</f>
        <v>5091</v>
      </c>
      <c r="J30" s="109" t="s">
        <v>529</v>
      </c>
      <c r="K30" s="45">
        <f t="array" ref="K30">INDEX(停留所!$F:$F,MATCH(J30&amp;M30,停留所!$B:$B&amp;停留所!$G:$G,0))</f>
        <v>40.764755999999998</v>
      </c>
      <c r="L30" s="45">
        <f t="array" ref="L30">INDEX(停留所!$E:$E,MATCH(J30&amp;M30,停留所!$B:$B&amp;停留所!$G:$G,0))</f>
        <v>141.40553800000001</v>
      </c>
      <c r="M30" s="45" t="s">
        <v>549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 x14ac:dyDescent="0.55000000000000004">
      <c r="A31" s="44">
        <f t="array" ref="A31">INDEX(停留所!$A:$A,MATCH($B31&amp;$C31&amp;$D31,停留所!$B:$B&amp;停留所!$F:$F&amp;停留所!$E:$E,0))</f>
        <v>5151</v>
      </c>
      <c r="B31" s="44" t="s">
        <v>1556</v>
      </c>
      <c r="C31" s="44">
        <f t="array" ref="C31">INDEX(停留所!$F:$F,MATCH(B31&amp;E31,停留所!$B:$B&amp;停留所!$G:$G,0))</f>
        <v>40.783993000000002</v>
      </c>
      <c r="D31" s="44">
        <f t="array" ref="D31">INDEX(停留所!$E:$E,MATCH(B31&amp;E31,停留所!$B:$B&amp;停留所!$G:$G,0))</f>
        <v>141.390896</v>
      </c>
      <c r="E31" s="44" t="s">
        <v>549</v>
      </c>
      <c r="F31" s="44" t="str">
        <f t="array" ref="F31">INDEX(停留所!$D:$D,MATCH($B31&amp;$C31&amp;$D31,停留所!$B:$B&amp;停留所!$F:$F&amp;停留所!$E:$E,0))</f>
        <v>1</v>
      </c>
      <c r="G31" s="44" t="str">
        <f>IF(COUNTIFS(停留所!$B:$B,B31,停留所!$F:$F,C31,停留所!$E:$E,D31)&gt;0,"同じデータあり","なし")</f>
        <v>同じデータあり</v>
      </c>
      <c r="I31" s="61">
        <f t="array" ref="I31">INDEX(停留所!$A:$A,MATCH($J31&amp;$K31&amp;$L31,停留所!$B:$B&amp;停留所!$F:$F&amp;停留所!$E:$E,0))</f>
        <v>5101</v>
      </c>
      <c r="J31" s="109" t="s">
        <v>530</v>
      </c>
      <c r="K31" s="45">
        <f t="array" ref="K31">INDEX(停留所!$F:$F,MATCH(J31&amp;M31,停留所!$B:$B&amp;停留所!$G:$G,0))</f>
        <v>40.768213000000003</v>
      </c>
      <c r="L31" s="45">
        <f t="array" ref="L31">INDEX(停留所!$E:$E,MATCH(J31&amp;M31,停留所!$B:$B&amp;停留所!$G:$G,0))</f>
        <v>141.40494000000001</v>
      </c>
      <c r="M31" s="45" t="s">
        <v>549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 x14ac:dyDescent="0.55000000000000004">
      <c r="A32" s="44">
        <f t="array" ref="A32">INDEX(停留所!$A:$A,MATCH($B32&amp;$C32&amp;$D32,停留所!$B:$B&amp;停留所!$F:$F&amp;停留所!$E:$E,0))</f>
        <v>5161</v>
      </c>
      <c r="B32" s="44" t="s">
        <v>1557</v>
      </c>
      <c r="C32" s="44">
        <f t="array" ref="C32">INDEX(停留所!$F:$F,MATCH(B32&amp;E32,停留所!$B:$B&amp;停留所!$G:$G,0))</f>
        <v>40.784371</v>
      </c>
      <c r="D32" s="44">
        <f t="array" ref="D32">INDEX(停留所!$E:$E,MATCH(B32&amp;E32,停留所!$B:$B&amp;停留所!$G:$G,0))</f>
        <v>141.38919000000001</v>
      </c>
      <c r="E32" s="44" t="s">
        <v>549</v>
      </c>
      <c r="F32" s="44" t="str">
        <f t="array" ref="F32">INDEX(停留所!$D:$D,MATCH($B32&amp;$C32&amp;$D32,停留所!$B:$B&amp;停留所!$F:$F&amp;停留所!$E:$E,0))</f>
        <v>1</v>
      </c>
      <c r="G32" s="44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5111</v>
      </c>
      <c r="J32" s="109" t="s">
        <v>531</v>
      </c>
      <c r="K32" s="45">
        <f t="array" ref="K32">INDEX(停留所!$F:$F,MATCH(J32&amp;M32,停留所!$B:$B&amp;停留所!$G:$G,0))</f>
        <v>40.773006000000002</v>
      </c>
      <c r="L32" s="45">
        <f t="array" ref="L32">INDEX(停留所!$E:$E,MATCH(J32&amp;M32,停留所!$B:$B&amp;停留所!$G:$G,0))</f>
        <v>141.40377100000001</v>
      </c>
      <c r="M32" s="45" t="s">
        <v>549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50">
        <f t="array" ref="A33">INDEX(停留所!$A:$A,MATCH($B33&amp;$C33&amp;$D33,停留所!$B:$B&amp;停留所!$F:$F&amp;停留所!$E:$E,0))</f>
        <v>5141</v>
      </c>
      <c r="B33" s="50" t="s">
        <v>1555</v>
      </c>
      <c r="C33" s="50">
        <f t="array" ref="C33">INDEX(停留所!$F:$F,MATCH(B33&amp;E33,停留所!$B:$B&amp;停留所!$G:$G,0))</f>
        <v>40.782978</v>
      </c>
      <c r="D33" s="50">
        <f t="array" ref="D33">INDEX(停留所!$E:$E,MATCH(B33&amp;E33,停留所!$B:$B&amp;停留所!$G:$G,0))</f>
        <v>141.391122</v>
      </c>
      <c r="E33" s="50" t="s">
        <v>549</v>
      </c>
      <c r="F33" s="50" t="str">
        <f t="array" ref="F33">INDEX(停留所!$D:$D,MATCH($B33&amp;$C33&amp;$D33,停留所!$B:$B&amp;停留所!$F:$F&amp;停留所!$E:$E,0))</f>
        <v>1</v>
      </c>
      <c r="G33" s="50" t="str">
        <f>IF(COUNTIFS(停留所!$B:$B,B33,停留所!$F:$F,C33,停留所!$E:$E,D33)&gt;0,"同じデータあり","なし")</f>
        <v>同じデータあり</v>
      </c>
      <c r="I33" s="61">
        <f t="array" ref="I33">INDEX(停留所!$A:$A,MATCH($J33&amp;$K33&amp;$L33,停留所!$B:$B&amp;停留所!$F:$F&amp;停留所!$E:$E,0))</f>
        <v>5121</v>
      </c>
      <c r="J33" s="109" t="s">
        <v>1553</v>
      </c>
      <c r="K33" s="45">
        <f t="array" ref="K33">INDEX(停留所!$F:$F,MATCH(J33&amp;M33,停留所!$B:$B&amp;停留所!$G:$G,0))</f>
        <v>40.777673</v>
      </c>
      <c r="L33" s="45">
        <f t="array" ref="L33">INDEX(停留所!$E:$E,MATCH(J33&amp;M33,停留所!$B:$B&amp;停留所!$G:$G,0))</f>
        <v>141.402387</v>
      </c>
      <c r="M33" s="45" t="s">
        <v>549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61">
        <f t="array" ref="A34">INDEX(停留所!$A:$A,MATCH($B34&amp;$C34&amp;$D34,停留所!$B:$B&amp;停留所!$F:$F&amp;停留所!$E:$E,0))</f>
        <v>5171</v>
      </c>
      <c r="B34" s="109" t="s">
        <v>532</v>
      </c>
      <c r="C34" s="45">
        <f t="array" ref="C34">INDEX(停留所!$F:$F,MATCH(B34&amp;E34,停留所!$B:$B&amp;停留所!$G:$G,0))</f>
        <v>40.789380999999999</v>
      </c>
      <c r="D34" s="45">
        <f t="array" ref="D34">INDEX(停留所!$E:$E,MATCH(B34&amp;E34,停留所!$B:$B&amp;停留所!$G:$G,0))</f>
        <v>141.399911</v>
      </c>
      <c r="E34" s="45" t="s">
        <v>549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61">
        <f t="array" ref="I34">INDEX(停留所!$A:$A,MATCH($J34&amp;$K34&amp;$L34,停留所!$B:$B&amp;停留所!$F:$F&amp;停留所!$E:$E,0))</f>
        <v>5131</v>
      </c>
      <c r="J34" s="109" t="s">
        <v>1554</v>
      </c>
      <c r="K34" s="45">
        <f t="array" ref="K34">INDEX(停留所!$F:$F,MATCH(J34&amp;M34,停留所!$B:$B&amp;停留所!$G:$G,0))</f>
        <v>40.782494999999997</v>
      </c>
      <c r="L34" s="45">
        <f t="array" ref="L34">INDEX(停留所!$E:$E,MATCH(J34&amp;M34,停留所!$B:$B&amp;停留所!$G:$G,0))</f>
        <v>141.400552</v>
      </c>
      <c r="M34" s="45" t="s">
        <v>549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61">
        <f t="array" ref="A35">INDEX(停留所!$A:$A,MATCH($B35&amp;$C35&amp;$D35,停留所!$B:$B&amp;停留所!$F:$F&amp;停留所!$E:$E,0))</f>
        <v>5181</v>
      </c>
      <c r="B35" s="109" t="s">
        <v>533</v>
      </c>
      <c r="C35" s="45">
        <f t="array" ref="C35">INDEX(停留所!$F:$F,MATCH(B35&amp;E35,停留所!$B:$B&amp;停留所!$G:$G,0))</f>
        <v>40.793053</v>
      </c>
      <c r="D35" s="45">
        <f t="array" ref="D35">INDEX(停留所!$E:$E,MATCH(B35&amp;E35,停留所!$B:$B&amp;停留所!$G:$G,0))</f>
        <v>141.399632</v>
      </c>
      <c r="E35" s="45" t="s">
        <v>549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61">
        <f t="array" ref="I35">INDEX(停留所!$A:$A,MATCH($J35&amp;$K35&amp;$L35,停留所!$B:$B&amp;停留所!$F:$F&amp;停留所!$E:$E,0))</f>
        <v>5171</v>
      </c>
      <c r="J35" s="109" t="s">
        <v>532</v>
      </c>
      <c r="K35" s="45">
        <f t="array" ref="K35">INDEX(停留所!$F:$F,MATCH(J35&amp;M35,停留所!$B:$B&amp;停留所!$G:$G,0))</f>
        <v>40.789380999999999</v>
      </c>
      <c r="L35" s="45">
        <f t="array" ref="L35">INDEX(停留所!$E:$E,MATCH(J35&amp;M35,停留所!$B:$B&amp;停留所!$G:$G,0))</f>
        <v>141.399911</v>
      </c>
      <c r="M35" s="45" t="s">
        <v>549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 x14ac:dyDescent="0.55000000000000004">
      <c r="A36" s="61">
        <f t="array" ref="A36">INDEX(停留所!$A:$A,MATCH($B36&amp;$C36&amp;$D36,停留所!$B:$B&amp;停留所!$F:$F&amp;停留所!$E:$E,0))</f>
        <v>5191</v>
      </c>
      <c r="B36" s="109" t="s">
        <v>534</v>
      </c>
      <c r="C36" s="45">
        <f t="array" ref="C36">INDEX(停留所!$F:$F,MATCH(B36&amp;E36,停留所!$B:$B&amp;停留所!$G:$G,0))</f>
        <v>40.798144999999998</v>
      </c>
      <c r="D36" s="45">
        <f t="array" ref="D36">INDEX(停留所!$E:$E,MATCH(B36&amp;E36,停留所!$B:$B&amp;停留所!$G:$G,0))</f>
        <v>141.398436</v>
      </c>
      <c r="E36" s="45" t="s">
        <v>549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5181</v>
      </c>
      <c r="J36" s="109" t="s">
        <v>533</v>
      </c>
      <c r="K36" s="45">
        <f t="array" ref="K36">INDEX(停留所!$F:$F,MATCH(J36&amp;M36,停留所!$B:$B&amp;停留所!$G:$G,0))</f>
        <v>40.793053</v>
      </c>
      <c r="L36" s="45">
        <f t="array" ref="L36">INDEX(停留所!$E:$E,MATCH(J36&amp;M36,停留所!$B:$B&amp;停留所!$G:$G,0))</f>
        <v>141.399632</v>
      </c>
      <c r="M36" s="45" t="s">
        <v>549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 x14ac:dyDescent="0.55000000000000004">
      <c r="A37" s="61">
        <f t="array" ref="A37">INDEX(停留所!$A:$A,MATCH($B37&amp;$C37&amp;$D37,停留所!$B:$B&amp;停留所!$F:$F&amp;停留所!$E:$E,0))</f>
        <v>5201</v>
      </c>
      <c r="B37" s="109" t="s">
        <v>535</v>
      </c>
      <c r="C37" s="45">
        <f t="array" ref="C37">INDEX(停留所!$F:$F,MATCH(B37&amp;E37,停留所!$B:$B&amp;停留所!$G:$G,0))</f>
        <v>40.802709999999998</v>
      </c>
      <c r="D37" s="45">
        <f t="array" ref="D37">INDEX(停留所!$E:$E,MATCH(B37&amp;E37,停留所!$B:$B&amp;停留所!$G:$G,0))</f>
        <v>141.39764199999999</v>
      </c>
      <c r="E37" s="45" t="s">
        <v>549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61">
        <f t="array" ref="I37">INDEX(停留所!$A:$A,MATCH($J37&amp;$K37&amp;$L37,停留所!$B:$B&amp;停留所!$F:$F&amp;停留所!$E:$E,0))</f>
        <v>5191</v>
      </c>
      <c r="J37" s="109" t="s">
        <v>534</v>
      </c>
      <c r="K37" s="45">
        <f t="array" ref="K37">INDEX(停留所!$F:$F,MATCH(J37&amp;M37,停留所!$B:$B&amp;停留所!$G:$G,0))</f>
        <v>40.798144999999998</v>
      </c>
      <c r="L37" s="45">
        <f t="array" ref="L37">INDEX(停留所!$E:$E,MATCH(J37&amp;M37,停留所!$B:$B&amp;停留所!$G:$G,0))</f>
        <v>141.398436</v>
      </c>
      <c r="M37" s="45" t="s">
        <v>549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 x14ac:dyDescent="0.55000000000000004">
      <c r="A38" s="61">
        <f t="array" ref="A38">INDEX(停留所!$A:$A,MATCH($B38&amp;$C38&amp;$D38,停留所!$B:$B&amp;停留所!$F:$F&amp;停留所!$E:$E,0))</f>
        <v>5211</v>
      </c>
      <c r="B38" s="109" t="s">
        <v>536</v>
      </c>
      <c r="C38" s="45">
        <f t="array" ref="C38">INDEX(停留所!$F:$F,MATCH(B38&amp;E38,停留所!$B:$B&amp;停留所!$G:$G,0))</f>
        <v>40.827368</v>
      </c>
      <c r="D38" s="45">
        <f t="array" ref="D38">INDEX(停留所!$E:$E,MATCH(B38&amp;E38,停留所!$B:$B&amp;停留所!$G:$G,0))</f>
        <v>141.390749</v>
      </c>
      <c r="E38" s="45" t="s">
        <v>549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61">
        <f t="array" ref="I38">INDEX(停留所!$A:$A,MATCH($J38&amp;$K38&amp;$L38,停留所!$B:$B&amp;停留所!$F:$F&amp;停留所!$E:$E,0))</f>
        <v>5201</v>
      </c>
      <c r="J38" s="109" t="s">
        <v>535</v>
      </c>
      <c r="K38" s="45">
        <f t="array" ref="K38">INDEX(停留所!$F:$F,MATCH(J38&amp;M38,停留所!$B:$B&amp;停留所!$G:$G,0))</f>
        <v>40.802709999999998</v>
      </c>
      <c r="L38" s="45">
        <f t="array" ref="L38">INDEX(停留所!$E:$E,MATCH(J38&amp;M38,停留所!$B:$B&amp;停留所!$G:$G,0))</f>
        <v>141.39764199999999</v>
      </c>
      <c r="M38" s="45" t="s">
        <v>549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A39" s="61">
        <f t="array" ref="A39">INDEX(停留所!$A:$A,MATCH($B39&amp;$C39&amp;$D39,停留所!$B:$B&amp;停留所!$F:$F&amp;停留所!$E:$E,0))</f>
        <v>5221</v>
      </c>
      <c r="B39" s="109" t="s">
        <v>537</v>
      </c>
      <c r="C39" s="45">
        <f t="array" ref="C39">INDEX(停留所!$F:$F,MATCH(B39&amp;E39,停留所!$B:$B&amp;停留所!$G:$G,0))</f>
        <v>40.845891999999999</v>
      </c>
      <c r="D39" s="45">
        <f t="array" ref="D39">INDEX(停留所!$E:$E,MATCH(B39&amp;E39,停留所!$B:$B&amp;停留所!$G:$G,0))</f>
        <v>141.382316</v>
      </c>
      <c r="E39" s="45" t="s">
        <v>549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61">
        <f t="array" ref="I39">INDEX(停留所!$A:$A,MATCH($J39&amp;$K39&amp;$L39,停留所!$B:$B&amp;停留所!$F:$F&amp;停留所!$E:$E,0))</f>
        <v>5211</v>
      </c>
      <c r="J39" s="109" t="s">
        <v>536</v>
      </c>
      <c r="K39" s="45">
        <f t="array" ref="K39">INDEX(停留所!$F:$F,MATCH(J39&amp;M39,停留所!$B:$B&amp;停留所!$G:$G,0))</f>
        <v>40.827368</v>
      </c>
      <c r="L39" s="45">
        <f t="array" ref="L39">INDEX(停留所!$E:$E,MATCH(J39&amp;M39,停留所!$B:$B&amp;停留所!$G:$G,0))</f>
        <v>141.390749</v>
      </c>
      <c r="M39" s="45" t="s">
        <v>549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 x14ac:dyDescent="0.55000000000000004">
      <c r="A40" s="61">
        <f t="array" ref="A40">INDEX(停留所!$A:$A,MATCH($B40&amp;$C40&amp;$D40,停留所!$B:$B&amp;停留所!$F:$F&amp;停留所!$E:$E,0))</f>
        <v>5231</v>
      </c>
      <c r="B40" s="109" t="s">
        <v>538</v>
      </c>
      <c r="C40" s="45">
        <f t="array" ref="C40">INDEX(停留所!$F:$F,MATCH(B40&amp;E40,停留所!$B:$B&amp;停留所!$G:$G,0))</f>
        <v>40.845413000000001</v>
      </c>
      <c r="D40" s="45">
        <f t="array" ref="D40">INDEX(停留所!$E:$E,MATCH(B40&amp;E40,停留所!$B:$B&amp;停留所!$G:$G,0))</f>
        <v>141.370756</v>
      </c>
      <c r="E40" s="45" t="s">
        <v>549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61">
        <f t="array" ref="I40">INDEX(停留所!$A:$A,MATCH($J40&amp;$K40&amp;$L40,停留所!$B:$B&amp;停留所!$F:$F&amp;停留所!$E:$E,0))</f>
        <v>5221</v>
      </c>
      <c r="J40" s="109" t="s">
        <v>537</v>
      </c>
      <c r="K40" s="45">
        <f t="array" ref="K40">INDEX(停留所!$F:$F,MATCH(J40&amp;M40,停留所!$B:$B&amp;停留所!$G:$G,0))</f>
        <v>40.845891999999999</v>
      </c>
      <c r="L40" s="45">
        <f t="array" ref="L40">INDEX(停留所!$E:$E,MATCH(J40&amp;M40,停留所!$B:$B&amp;停留所!$G:$G,0))</f>
        <v>141.382316</v>
      </c>
      <c r="M40" s="45" t="s">
        <v>549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 x14ac:dyDescent="0.55000000000000004">
      <c r="A41" s="61">
        <f t="array" ref="A41">INDEX(停留所!$A:$A,MATCH($B41&amp;$C41&amp;$D41,停留所!$B:$B&amp;停留所!$F:$F&amp;停留所!$E:$E,0))</f>
        <v>5241</v>
      </c>
      <c r="B41" s="109" t="s">
        <v>539</v>
      </c>
      <c r="C41" s="45">
        <f t="array" ref="C41">INDEX(停留所!$F:$F,MATCH(B41&amp;E41,停留所!$B:$B&amp;停留所!$G:$G,0))</f>
        <v>40.845291000000003</v>
      </c>
      <c r="D41" s="45">
        <f t="array" ref="D41">INDEX(停留所!$E:$E,MATCH(B41&amp;E41,停留所!$B:$B&amp;停留所!$G:$G,0))</f>
        <v>141.36714000000001</v>
      </c>
      <c r="E41" s="45" t="s">
        <v>549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61">
        <f t="array" ref="I41">INDEX(停留所!$A:$A,MATCH($J41&amp;$K41&amp;$L41,停留所!$B:$B&amp;停留所!$F:$F&amp;停留所!$E:$E,0))</f>
        <v>5231</v>
      </c>
      <c r="J41" s="109" t="s">
        <v>538</v>
      </c>
      <c r="K41" s="45">
        <f t="array" ref="K41">INDEX(停留所!$F:$F,MATCH(J41&amp;M41,停留所!$B:$B&amp;停留所!$G:$G,0))</f>
        <v>40.845413000000001</v>
      </c>
      <c r="L41" s="45">
        <f t="array" ref="L41">INDEX(停留所!$E:$E,MATCH(J41&amp;M41,停留所!$B:$B&amp;停留所!$G:$G,0))</f>
        <v>141.370756</v>
      </c>
      <c r="M41" s="45" t="s">
        <v>549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 x14ac:dyDescent="0.55000000000000004">
      <c r="A42" s="61">
        <f t="array" ref="A42">INDEX(停留所!$A:$A,MATCH($B42&amp;$C42&amp;$D42,停留所!$B:$B&amp;停留所!$F:$F&amp;停留所!$E:$E,0))</f>
        <v>5251</v>
      </c>
      <c r="B42" s="109" t="s">
        <v>540</v>
      </c>
      <c r="C42" s="45">
        <f t="array" ref="C42">INDEX(停留所!$F:$F,MATCH(B42&amp;E42,停留所!$B:$B&amp;停留所!$G:$G,0))</f>
        <v>40.846988000000003</v>
      </c>
      <c r="D42" s="45">
        <f t="array" ref="D42">INDEX(停留所!$E:$E,MATCH(B42&amp;E42,停留所!$B:$B&amp;停留所!$G:$G,0))</f>
        <v>141.36256900000001</v>
      </c>
      <c r="E42" s="45" t="s">
        <v>549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61">
        <f t="array" ref="I42">INDEX(停留所!$A:$A,MATCH($J42&amp;$K42&amp;$L42,停留所!$B:$B&amp;停留所!$F:$F&amp;停留所!$E:$E,0))</f>
        <v>5241</v>
      </c>
      <c r="J42" s="109" t="s">
        <v>539</v>
      </c>
      <c r="K42" s="45">
        <f t="array" ref="K42">INDEX(停留所!$F:$F,MATCH(J42&amp;M42,停留所!$B:$B&amp;停留所!$G:$G,0))</f>
        <v>40.845291000000003</v>
      </c>
      <c r="L42" s="45">
        <f t="array" ref="L42">INDEX(停留所!$E:$E,MATCH(J42&amp;M42,停留所!$B:$B&amp;停留所!$G:$G,0))</f>
        <v>141.36714000000001</v>
      </c>
      <c r="M42" s="45" t="s">
        <v>549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 x14ac:dyDescent="0.55000000000000004">
      <c r="A43" s="61">
        <f t="array" ref="A43">INDEX(停留所!$A:$A,MATCH($B43&amp;$C43&amp;$D43,停留所!$B:$B&amp;停留所!$F:$F&amp;停留所!$E:$E,0))</f>
        <v>5261</v>
      </c>
      <c r="B43" s="109" t="s">
        <v>541</v>
      </c>
      <c r="C43" s="45">
        <f t="array" ref="C43">INDEX(停留所!$F:$F,MATCH(B43&amp;E43,停留所!$B:$B&amp;停留所!$G:$G,0))</f>
        <v>40.849983000000002</v>
      </c>
      <c r="D43" s="45">
        <f t="array" ref="D43">INDEX(停留所!$E:$E,MATCH(B43&amp;E43,停留所!$B:$B&amp;停留所!$G:$G,0))</f>
        <v>141.36242999999999</v>
      </c>
      <c r="E43" s="45" t="s">
        <v>549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61">
        <f t="array" ref="I43">INDEX(停留所!$A:$A,MATCH($J43&amp;$K43&amp;$L43,停留所!$B:$B&amp;停留所!$F:$F&amp;停留所!$E:$E,0))</f>
        <v>5251</v>
      </c>
      <c r="J43" s="109" t="s">
        <v>540</v>
      </c>
      <c r="K43" s="45">
        <f t="array" ref="K43">INDEX(停留所!$F:$F,MATCH(J43&amp;M43,停留所!$B:$B&amp;停留所!$G:$G,0))</f>
        <v>40.846988000000003</v>
      </c>
      <c r="L43" s="45">
        <f t="array" ref="L43">INDEX(停留所!$E:$E,MATCH(J43&amp;M43,停留所!$B:$B&amp;停留所!$G:$G,0))</f>
        <v>141.36256900000001</v>
      </c>
      <c r="M43" s="45" t="s">
        <v>549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 x14ac:dyDescent="0.55000000000000004">
      <c r="A44" s="61">
        <f t="array" ref="A44">INDEX(停留所!$A:$A,MATCH($B44&amp;$C44&amp;$D44,停留所!$B:$B&amp;停留所!$F:$F&amp;停留所!$E:$E,0))</f>
        <v>5271</v>
      </c>
      <c r="B44" s="109" t="s">
        <v>542</v>
      </c>
      <c r="C44" s="45">
        <f t="array" ref="C44">INDEX(停留所!$F:$F,MATCH(B44&amp;E44,停留所!$B:$B&amp;停留所!$G:$G,0))</f>
        <v>40.865006000000001</v>
      </c>
      <c r="D44" s="45">
        <f t="array" ref="D44">INDEX(停留所!$E:$E,MATCH(B44&amp;E44,停留所!$B:$B&amp;停留所!$G:$G,0))</f>
        <v>141.35628199999999</v>
      </c>
      <c r="E44" s="45" t="s">
        <v>549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61">
        <f t="array" ref="I44">INDEX(停留所!$A:$A,MATCH($J44&amp;$K44&amp;$L44,停留所!$B:$B&amp;停留所!$F:$F&amp;停留所!$E:$E,0))</f>
        <v>5261</v>
      </c>
      <c r="J44" s="109" t="s">
        <v>541</v>
      </c>
      <c r="K44" s="45">
        <f t="array" ref="K44">INDEX(停留所!$F:$F,MATCH(J44&amp;M44,停留所!$B:$B&amp;停留所!$G:$G,0))</f>
        <v>40.849983000000002</v>
      </c>
      <c r="L44" s="45">
        <f t="array" ref="L44">INDEX(停留所!$E:$E,MATCH(J44&amp;M44,停留所!$B:$B&amp;停留所!$G:$G,0))</f>
        <v>141.36242999999999</v>
      </c>
      <c r="M44" s="45" t="s">
        <v>549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 x14ac:dyDescent="0.55000000000000004">
      <c r="A45" s="61">
        <f t="array" ref="A45">INDEX(停留所!$A:$A,MATCH($B45&amp;$C45&amp;$D45,停留所!$B:$B&amp;停留所!$F:$F&amp;停留所!$E:$E,0))</f>
        <v>5281</v>
      </c>
      <c r="B45" s="109" t="s">
        <v>543</v>
      </c>
      <c r="C45" s="45">
        <f t="array" ref="C45">INDEX(停留所!$F:$F,MATCH(B45&amp;E45,停留所!$B:$B&amp;停留所!$G:$G,0))</f>
        <v>40.870781000000001</v>
      </c>
      <c r="D45" s="45">
        <f t="array" ref="D45">INDEX(停留所!$E:$E,MATCH(B45&amp;E45,停留所!$B:$B&amp;停留所!$G:$G,0))</f>
        <v>141.35962699999999</v>
      </c>
      <c r="E45" s="45" t="s">
        <v>549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61">
        <f t="array" ref="I45">INDEX(停留所!$A:$A,MATCH($J45&amp;$K45&amp;$L45,停留所!$B:$B&amp;停留所!$F:$F&amp;停留所!$E:$E,0))</f>
        <v>5271</v>
      </c>
      <c r="J45" s="109" t="s">
        <v>542</v>
      </c>
      <c r="K45" s="45">
        <f t="array" ref="K45">INDEX(停留所!$F:$F,MATCH(J45&amp;M45,停留所!$B:$B&amp;停留所!$G:$G,0))</f>
        <v>40.865006000000001</v>
      </c>
      <c r="L45" s="45">
        <f t="array" ref="L45">INDEX(停留所!$E:$E,MATCH(J45&amp;M45,停留所!$B:$B&amp;停留所!$G:$G,0))</f>
        <v>141.35628199999999</v>
      </c>
      <c r="M45" s="45" t="s">
        <v>549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</row>
    <row r="46" spans="1:15" x14ac:dyDescent="0.55000000000000004">
      <c r="A46" s="61">
        <f t="array" ref="A46">INDEX(停留所!$A:$A,MATCH($B46&amp;$C46&amp;$D46,停留所!$B:$B&amp;停留所!$F:$F&amp;停留所!$E:$E,0))</f>
        <v>5291</v>
      </c>
      <c r="B46" s="109" t="s">
        <v>544</v>
      </c>
      <c r="C46" s="45">
        <f t="array" ref="C46">INDEX(停留所!$F:$F,MATCH(B46&amp;E46,停留所!$B:$B&amp;停留所!$G:$G,0))</f>
        <v>40.875543999999998</v>
      </c>
      <c r="D46" s="45">
        <f t="array" ref="D46">INDEX(停留所!$E:$E,MATCH(B46&amp;E46,停留所!$B:$B&amp;停留所!$G:$G,0))</f>
        <v>141.36746400000001</v>
      </c>
      <c r="E46" s="45" t="s">
        <v>549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61">
        <f t="array" ref="I46">INDEX(停留所!$A:$A,MATCH($J46&amp;$K46&amp;$L46,停留所!$B:$B&amp;停留所!$F:$F&amp;停留所!$E:$E,0))</f>
        <v>5281</v>
      </c>
      <c r="J46" s="109" t="s">
        <v>543</v>
      </c>
      <c r="K46" s="45">
        <f t="array" ref="K46">INDEX(停留所!$F:$F,MATCH(J46&amp;M46,停留所!$B:$B&amp;停留所!$G:$G,0))</f>
        <v>40.870781000000001</v>
      </c>
      <c r="L46" s="45">
        <f t="array" ref="L46">INDEX(停留所!$E:$E,MATCH(J46&amp;M46,停留所!$B:$B&amp;停留所!$G:$G,0))</f>
        <v>141.35962699999999</v>
      </c>
      <c r="M46" s="45" t="s">
        <v>549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 x14ac:dyDescent="0.55000000000000004">
      <c r="A47" s="61">
        <f t="array" ref="A47">INDEX(停留所!$A:$A,MATCH($B47&amp;$C47&amp;$D47,停留所!$B:$B&amp;停留所!$F:$F&amp;停留所!$E:$E,0))</f>
        <v>5301</v>
      </c>
      <c r="B47" s="109" t="s">
        <v>545</v>
      </c>
      <c r="C47" s="45">
        <f t="array" ref="C47">INDEX(停留所!$F:$F,MATCH(B47&amp;E47,停留所!$B:$B&amp;停留所!$G:$G,0))</f>
        <v>40.879199999999997</v>
      </c>
      <c r="D47" s="45">
        <f t="array" ref="D47">INDEX(停留所!$E:$E,MATCH(B47&amp;E47,停留所!$B:$B&amp;停留所!$G:$G,0))</f>
        <v>141.36814000000001</v>
      </c>
      <c r="E47" s="45" t="s">
        <v>549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61">
        <f t="array" ref="I47">INDEX(停留所!$A:$A,MATCH($J47&amp;$K47&amp;$L47,停留所!$B:$B&amp;停留所!$F:$F&amp;停留所!$E:$E,0))</f>
        <v>5291</v>
      </c>
      <c r="J47" s="109" t="s">
        <v>544</v>
      </c>
      <c r="K47" s="45">
        <f t="array" ref="K47">INDEX(停留所!$F:$F,MATCH(J47&amp;M47,停留所!$B:$B&amp;停留所!$G:$G,0))</f>
        <v>40.875543999999998</v>
      </c>
      <c r="L47" s="45">
        <f t="array" ref="L47">INDEX(停留所!$E:$E,MATCH(J47&amp;M47,停留所!$B:$B&amp;停留所!$G:$G,0))</f>
        <v>141.36746400000001</v>
      </c>
      <c r="M47" s="45" t="s">
        <v>549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 x14ac:dyDescent="0.55000000000000004">
      <c r="A48" s="61">
        <f t="array" ref="A48">INDEX(停留所!$A:$A,MATCH($B48&amp;$C48&amp;$D48,停留所!$B:$B&amp;停留所!$F:$F&amp;停留所!$E:$E,0))</f>
        <v>5311</v>
      </c>
      <c r="B48" s="109" t="s">
        <v>546</v>
      </c>
      <c r="C48" s="45">
        <f t="array" ref="C48">INDEX(停留所!$F:$F,MATCH(B48&amp;E48,停留所!$B:$B&amp;停留所!$G:$G,0))</f>
        <v>40.883471</v>
      </c>
      <c r="D48" s="45">
        <f t="array" ref="D48">INDEX(停留所!$E:$E,MATCH(B48&amp;E48,停留所!$B:$B&amp;停留所!$G:$G,0))</f>
        <v>141.36920799999999</v>
      </c>
      <c r="E48" s="45" t="s">
        <v>1871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61">
        <f t="array" ref="I48">INDEX(停留所!$A:$A,MATCH($J48&amp;$K48&amp;$L48,停留所!$B:$B&amp;停留所!$F:$F&amp;停留所!$E:$E,0))</f>
        <v>5301</v>
      </c>
      <c r="J48" s="109" t="s">
        <v>545</v>
      </c>
      <c r="K48" s="45">
        <f t="array" ref="K48">INDEX(停留所!$F:$F,MATCH(J48&amp;M48,停留所!$B:$B&amp;停留所!$G:$G,0))</f>
        <v>40.879199999999997</v>
      </c>
      <c r="L48" s="45">
        <f t="array" ref="L48">INDEX(停留所!$E:$E,MATCH(J48&amp;M48,停留所!$B:$B&amp;停留所!$G:$G,0))</f>
        <v>141.36814000000001</v>
      </c>
      <c r="M48" s="45" t="s">
        <v>549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6" x14ac:dyDescent="0.55000000000000004">
      <c r="I49" s="61">
        <f t="array" ref="I49">INDEX(停留所!$A:$A,MATCH($J49&amp;$K49&amp;$L49,停留所!$B:$B&amp;停留所!$F:$F&amp;停留所!$E:$E,0))</f>
        <v>5311</v>
      </c>
      <c r="J49" s="109" t="s">
        <v>1870</v>
      </c>
      <c r="K49" s="45">
        <f t="array" ref="K49">INDEX(停留所!$F:$F,MATCH(J49&amp;M49,停留所!$B:$B&amp;停留所!$G:$G,0))</f>
        <v>40.883471</v>
      </c>
      <c r="L49" s="45">
        <f t="array" ref="L49">INDEX(停留所!$E:$E,MATCH(J49&amp;M49,停留所!$B:$B&amp;停留所!$G:$G,0))</f>
        <v>141.36920799999999</v>
      </c>
      <c r="M49" s="45" t="s">
        <v>1871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6" x14ac:dyDescent="0.55000000000000004">
      <c r="I50" s="109"/>
      <c r="J50" s="109"/>
    </row>
    <row r="51" spans="1:16" s="60" customFormat="1" x14ac:dyDescent="0.55000000000000004">
      <c r="A51" s="59" t="s">
        <v>1265</v>
      </c>
      <c r="B51" s="60" t="s">
        <v>1559</v>
      </c>
      <c r="C51" s="80"/>
      <c r="D51" s="80"/>
      <c r="H51" s="92"/>
      <c r="I51" s="59" t="s">
        <v>1265</v>
      </c>
      <c r="J51" s="60" t="s">
        <v>1559</v>
      </c>
      <c r="L51" s="80"/>
    </row>
    <row r="52" spans="1:16" x14ac:dyDescent="0.55000000000000004">
      <c r="A52" s="45">
        <f t="array" ref="A52">INDEX(停留所!$A:$A,MATCH($B52&amp;$C52&amp;$D52,停留所!$B:$B&amp;停留所!$F:$F&amp;停留所!$E:$E,0))</f>
        <v>5312</v>
      </c>
      <c r="B52" s="45" t="s">
        <v>546</v>
      </c>
      <c r="C52" s="45">
        <f t="array" ref="C52">INDEX(停留所!$F:$F,MATCH(B52&amp;E52,停留所!$B:$B&amp;停留所!$G:$G,0))</f>
        <v>40.883443</v>
      </c>
      <c r="D52" s="45">
        <f t="array" ref="D52">INDEX(停留所!$E:$E,MATCH(B52&amp;E52,停留所!$B:$B&amp;停留所!$G:$G,0))</f>
        <v>141.369272</v>
      </c>
      <c r="E52" s="45" t="s">
        <v>1395</v>
      </c>
      <c r="F52" s="45" t="str">
        <f t="array" ref="F52">INDEX(停留所!$D:$D,MATCH($B52&amp;$C52&amp;$D52,停留所!$B:$B&amp;停留所!$F:$F&amp;停留所!$E:$E,0))</f>
        <v>2</v>
      </c>
      <c r="G52" s="45" t="str">
        <f>IF(COUNTIFS(停留所!$B:$B,B52,停留所!$F:$F,C52,停留所!$E:$E,D52)&gt;0,"同じデータあり","なし")</f>
        <v>同じデータあり</v>
      </c>
      <c r="H52" s="93" t="s">
        <v>1571</v>
      </c>
      <c r="I52" s="45">
        <f t="array" ref="I52">INDEX(停留所!$A:$A,MATCH($J52&amp;$K52&amp;$L52,停留所!$B:$B&amp;停留所!$F:$F&amp;停留所!$E:$E,0))</f>
        <v>5312</v>
      </c>
      <c r="J52" s="45" t="s">
        <v>546</v>
      </c>
      <c r="K52" s="45">
        <f t="array" ref="K52">INDEX(停留所!$F:$F,MATCH(J52&amp;M52,停留所!$B:$B&amp;停留所!$G:$G,0))</f>
        <v>40.883443</v>
      </c>
      <c r="L52" s="45">
        <f t="array" ref="L52">INDEX(停留所!$E:$E,MATCH(J52&amp;M52,停留所!$B:$B&amp;停留所!$G:$G,0))</f>
        <v>141.369272</v>
      </c>
      <c r="M52" s="45" t="s">
        <v>1395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1467</v>
      </c>
    </row>
    <row r="53" spans="1:16" x14ac:dyDescent="0.55000000000000004">
      <c r="A53" s="45">
        <f t="array" ref="A53">INDEX(停留所!$A:$A,MATCH($B53&amp;$C53&amp;$D53,停留所!$B:$B&amp;停留所!$F:$F&amp;停留所!$E:$E,0))</f>
        <v>5302</v>
      </c>
      <c r="B53" s="45" t="s">
        <v>545</v>
      </c>
      <c r="C53" s="45">
        <f t="array" ref="C53">INDEX(停留所!$F:$F,MATCH(B53&amp;E53,停留所!$B:$B&amp;停留所!$G:$G,0))</f>
        <v>40.879195000000003</v>
      </c>
      <c r="D53" s="45">
        <f t="array" ref="D53">INDEX(停留所!$E:$E,MATCH(B53&amp;E53,停留所!$B:$B&amp;停留所!$G:$G,0))</f>
        <v>141.36821</v>
      </c>
      <c r="E53" s="45" t="s">
        <v>1395</v>
      </c>
      <c r="F53" s="45" t="str">
        <f t="array" ref="F53">INDEX(停留所!$D:$D,MATCH($B53&amp;$C53&amp;$D53,停留所!$B:$B&amp;停留所!$F:$F&amp;停留所!$E:$E,0))</f>
        <v>2</v>
      </c>
      <c r="G53" s="45" t="str">
        <f>IF(COUNTIFS(停留所!$B:$B,B53,停留所!$F:$F,C53,停留所!$E:$E,D53)&gt;0,"同じデータあり","なし")</f>
        <v>同じデータあり</v>
      </c>
      <c r="H53" s="93" t="s">
        <v>1572</v>
      </c>
      <c r="I53" s="45">
        <f t="array" ref="I53">INDEX(停留所!$A:$A,MATCH($J53&amp;$K53&amp;$L53,停留所!$B:$B&amp;停留所!$F:$F&amp;停留所!$E:$E,0))</f>
        <v>5302</v>
      </c>
      <c r="J53" s="45" t="s">
        <v>545</v>
      </c>
      <c r="K53" s="45">
        <f t="array" ref="K53">INDEX(停留所!$F:$F,MATCH(J53&amp;M53,停留所!$B:$B&amp;停留所!$G:$G,0))</f>
        <v>40.879195000000003</v>
      </c>
      <c r="L53" s="45">
        <f t="array" ref="L53">INDEX(停留所!$E:$E,MATCH(J53&amp;M53,停留所!$B:$B&amp;停留所!$G:$G,0))</f>
        <v>141.36821</v>
      </c>
      <c r="M53" s="45" t="s">
        <v>1395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6" x14ac:dyDescent="0.55000000000000004">
      <c r="A54" s="45">
        <f t="array" ref="A54">INDEX(停留所!$A:$A,MATCH($B54&amp;$C54&amp;$D54,停留所!$B:$B&amp;停留所!$F:$F&amp;停留所!$E:$E,0))</f>
        <v>5292</v>
      </c>
      <c r="B54" s="45" t="s">
        <v>544</v>
      </c>
      <c r="C54" s="45">
        <f t="array" ref="C54">INDEX(停留所!$F:$F,MATCH(B54&amp;E54,停留所!$B:$B&amp;停留所!$G:$G,0))</f>
        <v>40.875535999999997</v>
      </c>
      <c r="D54" s="45">
        <f t="array" ref="D54">INDEX(停留所!$E:$E,MATCH(B54&amp;E54,停留所!$B:$B&amp;停留所!$G:$G,0))</f>
        <v>141.36755600000001</v>
      </c>
      <c r="E54" s="45" t="s">
        <v>1395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  <c r="H54" s="93" t="s">
        <v>1573</v>
      </c>
      <c r="I54" s="45">
        <f t="array" ref="I54">INDEX(停留所!$A:$A,MATCH($J54&amp;$K54&amp;$L54,停留所!$B:$B&amp;停留所!$F:$F&amp;停留所!$E:$E,0))</f>
        <v>5292</v>
      </c>
      <c r="J54" s="45" t="s">
        <v>544</v>
      </c>
      <c r="K54" s="45">
        <f t="array" ref="K54">INDEX(停留所!$F:$F,MATCH(J54&amp;M54,停留所!$B:$B&amp;停留所!$G:$G,0))</f>
        <v>40.875535999999997</v>
      </c>
      <c r="L54" s="45">
        <f t="array" ref="L54">INDEX(停留所!$E:$E,MATCH(J54&amp;M54,停留所!$B:$B&amp;停留所!$G:$G,0))</f>
        <v>141.36755600000001</v>
      </c>
      <c r="M54" s="45" t="s">
        <v>1395</v>
      </c>
      <c r="N54" s="45" t="str">
        <f t="array" ref="N54">INDEX(停留所!$D:$D,MATCH($J54&amp;$K54&amp;$L54,停留所!$B:$B&amp;停留所!$F:$F&amp;停留所!$E:$E,0))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6" x14ac:dyDescent="0.55000000000000004">
      <c r="A55" s="45">
        <f t="array" ref="A55">INDEX(停留所!$A:$A,MATCH($B55&amp;$C55&amp;$D55,停留所!$B:$B&amp;停留所!$F:$F&amp;停留所!$E:$E,0))</f>
        <v>5282</v>
      </c>
      <c r="B55" s="45" t="s">
        <v>543</v>
      </c>
      <c r="C55" s="45">
        <f t="array" ref="C55">INDEX(停留所!$F:$F,MATCH(B55&amp;E55,停留所!$B:$B&amp;停留所!$G:$G,0))</f>
        <v>40.870761000000002</v>
      </c>
      <c r="D55" s="45">
        <f t="array" ref="D55">INDEX(停留所!$E:$E,MATCH(B55&amp;E55,停留所!$B:$B&amp;停留所!$G:$G,0))</f>
        <v>141.35974999999999</v>
      </c>
      <c r="E55" s="45" t="s">
        <v>1395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  <c r="H55" s="93" t="s">
        <v>1574</v>
      </c>
      <c r="I55" s="45">
        <f t="array" ref="I55">INDEX(停留所!$A:$A,MATCH($J55&amp;$K55&amp;$L55,停留所!$B:$B&amp;停留所!$F:$F&amp;停留所!$E:$E,0))</f>
        <v>5282</v>
      </c>
      <c r="J55" s="45" t="s">
        <v>543</v>
      </c>
      <c r="K55" s="45">
        <f t="array" ref="K55">INDEX(停留所!$F:$F,MATCH(J55&amp;M55,停留所!$B:$B&amp;停留所!$G:$G,0))</f>
        <v>40.870761000000002</v>
      </c>
      <c r="L55" s="45">
        <f t="array" ref="L55">INDEX(停留所!$E:$E,MATCH(J55&amp;M55,停留所!$B:$B&amp;停留所!$G:$G,0))</f>
        <v>141.35974999999999</v>
      </c>
      <c r="M55" s="45" t="s">
        <v>1395</v>
      </c>
      <c r="N55" s="45" t="str">
        <f t="array" ref="N55">INDEX(停留所!$D:$D,MATCH($J55&amp;$K55&amp;$L55,停留所!$B:$B&amp;停留所!$F:$F&amp;停留所!$E:$E,0))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6" x14ac:dyDescent="0.55000000000000004">
      <c r="A56" s="45">
        <f t="array" ref="A56">INDEX(停留所!$A:$A,MATCH($B56&amp;$C56&amp;$D56,停留所!$B:$B&amp;停留所!$F:$F&amp;停留所!$E:$E,0))</f>
        <v>5272</v>
      </c>
      <c r="B56" s="45" t="s">
        <v>542</v>
      </c>
      <c r="C56" s="45">
        <f t="array" ref="C56">INDEX(停留所!$F:$F,MATCH(B56&amp;E56,停留所!$B:$B&amp;停留所!$G:$G,0))</f>
        <v>40.865014000000002</v>
      </c>
      <c r="D56" s="45">
        <f t="array" ref="D56">INDEX(停留所!$E:$E,MATCH(B56&amp;E56,停留所!$B:$B&amp;停留所!$G:$G,0))</f>
        <v>141.35643300000001</v>
      </c>
      <c r="E56" s="45" t="s">
        <v>1395</v>
      </c>
      <c r="F56" s="45" t="str">
        <f t="array" ref="F56">INDEX(停留所!$D:$D,MATCH($B56&amp;$C56&amp;$D56,停留所!$B:$B&amp;停留所!$F:$F&amp;停留所!$E:$E,0))</f>
        <v>2</v>
      </c>
      <c r="G56" s="45" t="str">
        <f>IF(COUNTIFS(停留所!$B:$B,B56,停留所!$F:$F,C56,停留所!$E:$E,D56)&gt;0,"同じデータあり","なし")</f>
        <v>同じデータあり</v>
      </c>
      <c r="H56" s="93" t="s">
        <v>1575</v>
      </c>
      <c r="I56" s="45">
        <f t="array" ref="I56">INDEX(停留所!$A:$A,MATCH($J56&amp;$K56&amp;$L56,停留所!$B:$B&amp;停留所!$F:$F&amp;停留所!$E:$E,0))</f>
        <v>5272</v>
      </c>
      <c r="J56" s="45" t="s">
        <v>542</v>
      </c>
      <c r="K56" s="45">
        <f t="array" ref="K56">INDEX(停留所!$F:$F,MATCH(J56&amp;M56,停留所!$B:$B&amp;停留所!$G:$G,0))</f>
        <v>40.865014000000002</v>
      </c>
      <c r="L56" s="45">
        <f t="array" ref="L56">INDEX(停留所!$E:$E,MATCH(J56&amp;M56,停留所!$B:$B&amp;停留所!$G:$G,0))</f>
        <v>141.35643300000001</v>
      </c>
      <c r="M56" s="45" t="s">
        <v>1395</v>
      </c>
      <c r="N56" s="45" t="str">
        <f t="array" ref="N56">INDEX(停留所!$D:$D,MATCH($J56&amp;$K56&amp;$L56,停留所!$B:$B&amp;停留所!$F:$F&amp;停留所!$E:$E,0))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</row>
    <row r="57" spans="1:16" x14ac:dyDescent="0.55000000000000004">
      <c r="A57" s="45">
        <f t="array" ref="A57">INDEX(停留所!$A:$A,MATCH($B57&amp;$C57&amp;$D57,停留所!$B:$B&amp;停留所!$F:$F&amp;停留所!$E:$E,0))</f>
        <v>5262</v>
      </c>
      <c r="B57" s="45" t="s">
        <v>541</v>
      </c>
      <c r="C57" s="45">
        <f t="array" ref="C57">INDEX(停留所!$F:$F,MATCH(B57&amp;E57,停留所!$B:$B&amp;停留所!$G:$G,0))</f>
        <v>40.850006999999998</v>
      </c>
      <c r="D57" s="45">
        <f t="array" ref="D57">INDEX(停留所!$E:$E,MATCH(B57&amp;E57,停留所!$B:$B&amp;停留所!$G:$G,0))</f>
        <v>141.362537</v>
      </c>
      <c r="E57" s="45" t="s">
        <v>1395</v>
      </c>
      <c r="F57" s="45" t="str">
        <f t="array" ref="F57">INDEX(停留所!$D:$D,MATCH($B57&amp;$C57&amp;$D57,停留所!$B:$B&amp;停留所!$F:$F&amp;停留所!$E:$E,0))</f>
        <v>2</v>
      </c>
      <c r="G57" s="45" t="str">
        <f>IF(COUNTIFS(停留所!$B:$B,B57,停留所!$F:$F,C57,停留所!$E:$E,D57)&gt;0,"同じデータあり","なし")</f>
        <v>同じデータあり</v>
      </c>
      <c r="H57" s="93" t="s">
        <v>1576</v>
      </c>
      <c r="I57" s="45">
        <f t="array" ref="I57">INDEX(停留所!$A:$A,MATCH($J57&amp;$K57&amp;$L57,停留所!$B:$B&amp;停留所!$F:$F&amp;停留所!$E:$E,0))</f>
        <v>5262</v>
      </c>
      <c r="J57" s="45" t="s">
        <v>541</v>
      </c>
      <c r="K57" s="45">
        <f t="array" ref="K57">INDEX(停留所!$F:$F,MATCH(J57&amp;M57,停留所!$B:$B&amp;停留所!$G:$G,0))</f>
        <v>40.850006999999998</v>
      </c>
      <c r="L57" s="45">
        <f t="array" ref="L57">INDEX(停留所!$E:$E,MATCH(J57&amp;M57,停留所!$B:$B&amp;停留所!$G:$G,0))</f>
        <v>141.362537</v>
      </c>
      <c r="M57" s="45" t="s">
        <v>1395</v>
      </c>
      <c r="N57" s="45" t="str">
        <f t="array" ref="N57">INDEX(停留所!$D:$D,MATCH($J57&amp;$K57&amp;$L57,停留所!$B:$B&amp;停留所!$F:$F&amp;停留所!$E:$E,0))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</row>
    <row r="58" spans="1:16" x14ac:dyDescent="0.55000000000000004">
      <c r="A58" s="45">
        <f t="array" ref="A58">INDEX(停留所!$A:$A,MATCH($B58&amp;$C58&amp;$D58,停留所!$B:$B&amp;停留所!$F:$F&amp;停留所!$E:$E,0))</f>
        <v>5252</v>
      </c>
      <c r="B58" s="45" t="s">
        <v>540</v>
      </c>
      <c r="C58" s="45">
        <f t="array" ref="C58">INDEX(停留所!$F:$F,MATCH(B58&amp;E58,停留所!$B:$B&amp;停留所!$G:$G,0))</f>
        <v>40.846988000000003</v>
      </c>
      <c r="D58" s="45">
        <f t="array" ref="D58">INDEX(停留所!$E:$E,MATCH(B58&amp;E58,停留所!$B:$B&amp;停留所!$G:$G,0))</f>
        <v>141.362709</v>
      </c>
      <c r="E58" s="45" t="s">
        <v>1395</v>
      </c>
      <c r="F58" s="45" t="str">
        <f t="array" ref="F58">INDEX(停留所!$D:$D,MATCH($B58&amp;$C58&amp;$D58,停留所!$B:$B&amp;停留所!$F:$F&amp;停留所!$E:$E,0))</f>
        <v>2</v>
      </c>
      <c r="G58" s="45" t="str">
        <f>IF(COUNTIFS(停留所!$B:$B,B58,停留所!$F:$F,C58,停留所!$E:$E,D58)&gt;0,"同じデータあり","なし")</f>
        <v>同じデータあり</v>
      </c>
      <c r="H58" s="93" t="s">
        <v>1577</v>
      </c>
      <c r="I58" s="45">
        <f t="array" ref="I58">INDEX(停留所!$A:$A,MATCH($J58&amp;$K58&amp;$L58,停留所!$B:$B&amp;停留所!$F:$F&amp;停留所!$E:$E,0))</f>
        <v>5252</v>
      </c>
      <c r="J58" s="45" t="s">
        <v>540</v>
      </c>
      <c r="K58" s="45">
        <f t="array" ref="K58">INDEX(停留所!$F:$F,MATCH(J58&amp;M58,停留所!$B:$B&amp;停留所!$G:$G,0))</f>
        <v>40.846988000000003</v>
      </c>
      <c r="L58" s="45">
        <f t="array" ref="L58">INDEX(停留所!$E:$E,MATCH(J58&amp;M58,停留所!$B:$B&amp;停留所!$G:$G,0))</f>
        <v>141.362709</v>
      </c>
      <c r="M58" s="45" t="s">
        <v>1395</v>
      </c>
      <c r="N58" s="45" t="str">
        <f t="array" ref="N58">INDEX(停留所!$D:$D,MATCH($J58&amp;$K58&amp;$L58,停留所!$B:$B&amp;停留所!$F:$F&amp;停留所!$E:$E,0))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</row>
    <row r="59" spans="1:16" x14ac:dyDescent="0.55000000000000004">
      <c r="A59" s="45">
        <f t="array" ref="A59">INDEX(停留所!$A:$A,MATCH($B59&amp;$C59&amp;$D59,停留所!$B:$B&amp;停留所!$F:$F&amp;停留所!$E:$E,0))</f>
        <v>5242</v>
      </c>
      <c r="B59" s="45" t="s">
        <v>539</v>
      </c>
      <c r="C59" s="45">
        <f t="array" ref="C59">INDEX(停留所!$F:$F,MATCH(B59&amp;E59,停留所!$B:$B&amp;停留所!$G:$G,0))</f>
        <v>40.845405</v>
      </c>
      <c r="D59" s="45">
        <f t="array" ref="D59">INDEX(停留所!$E:$E,MATCH(B59&amp;E59,停留所!$B:$B&amp;停留所!$G:$G,0))</f>
        <v>141.36725799999999</v>
      </c>
      <c r="E59" s="45" t="s">
        <v>1395</v>
      </c>
      <c r="F59" s="45" t="str">
        <f t="array" ref="F59">INDEX(停留所!$D:$D,MATCH($B59&amp;$C59&amp;$D59,停留所!$B:$B&amp;停留所!$F:$F&amp;停留所!$E:$E,0))</f>
        <v>2</v>
      </c>
      <c r="G59" s="45" t="str">
        <f>IF(COUNTIFS(停留所!$B:$B,B59,停留所!$F:$F,C59,停留所!$E:$E,D59)&gt;0,"同じデータあり","なし")</f>
        <v>同じデータあり</v>
      </c>
      <c r="H59" s="93" t="s">
        <v>1578</v>
      </c>
      <c r="I59" s="45">
        <f t="array" ref="I59">INDEX(停留所!$A:$A,MATCH($J59&amp;$K59&amp;$L59,停留所!$B:$B&amp;停留所!$F:$F&amp;停留所!$E:$E,0))</f>
        <v>5242</v>
      </c>
      <c r="J59" s="45" t="s">
        <v>539</v>
      </c>
      <c r="K59" s="45">
        <f t="array" ref="K59">INDEX(停留所!$F:$F,MATCH(J59&amp;M59,停留所!$B:$B&amp;停留所!$G:$G,0))</f>
        <v>40.845405</v>
      </c>
      <c r="L59" s="45">
        <f t="array" ref="L59">INDEX(停留所!$E:$E,MATCH(J59&amp;M59,停留所!$B:$B&amp;停留所!$G:$G,0))</f>
        <v>141.36725799999999</v>
      </c>
      <c r="M59" s="45" t="s">
        <v>1395</v>
      </c>
      <c r="N59" s="45" t="str">
        <f t="array" ref="N59">INDEX(停留所!$D:$D,MATCH($J59&amp;$K59&amp;$L59,停留所!$B:$B&amp;停留所!$F:$F&amp;停留所!$E:$E,0))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 x14ac:dyDescent="0.55000000000000004">
      <c r="A60" s="45">
        <f t="array" ref="A60">INDEX(停留所!$A:$A,MATCH($B60&amp;$C60&amp;$D60,停留所!$B:$B&amp;停留所!$F:$F&amp;停留所!$E:$E,0))</f>
        <v>5232</v>
      </c>
      <c r="B60" s="45" t="s">
        <v>538</v>
      </c>
      <c r="C60" s="45">
        <f t="array" ref="C60">INDEX(停留所!$F:$F,MATCH(B60&amp;E60,停留所!$B:$B&amp;停留所!$G:$G,0))</f>
        <v>40.845502000000003</v>
      </c>
      <c r="D60" s="45">
        <f t="array" ref="D60">INDEX(停留所!$E:$E,MATCH(B60&amp;E60,停留所!$B:$B&amp;停留所!$G:$G,0))</f>
        <v>141.370756</v>
      </c>
      <c r="E60" s="45" t="s">
        <v>1395</v>
      </c>
      <c r="F60" s="45" t="str">
        <f t="array" ref="F60">INDEX(停留所!$D:$D,MATCH($B60&amp;$C60&amp;$D60,停留所!$B:$B&amp;停留所!$F:$F&amp;停留所!$E:$E,0))</f>
        <v>2</v>
      </c>
      <c r="G60" s="45" t="str">
        <f>IF(COUNTIFS(停留所!$B:$B,B60,停留所!$F:$F,C60,停留所!$E:$E,D60)&gt;0,"同じデータあり","なし")</f>
        <v>同じデータあり</v>
      </c>
      <c r="H60" s="93" t="s">
        <v>1579</v>
      </c>
      <c r="I60" s="45">
        <f t="array" ref="I60">INDEX(停留所!$A:$A,MATCH($J60&amp;$K60&amp;$L60,停留所!$B:$B&amp;停留所!$F:$F&amp;停留所!$E:$E,0))</f>
        <v>5232</v>
      </c>
      <c r="J60" s="45" t="s">
        <v>538</v>
      </c>
      <c r="K60" s="45">
        <f t="array" ref="K60">INDEX(停留所!$F:$F,MATCH(J60&amp;M60,停留所!$B:$B&amp;停留所!$G:$G,0))</f>
        <v>40.845502000000003</v>
      </c>
      <c r="L60" s="45">
        <f t="array" ref="L60">INDEX(停留所!$E:$E,MATCH(J60&amp;M60,停留所!$B:$B&amp;停留所!$G:$G,0))</f>
        <v>141.370756</v>
      </c>
      <c r="M60" s="45" t="s">
        <v>1395</v>
      </c>
      <c r="N60" s="45" t="str">
        <f t="array" ref="N60">INDEX(停留所!$D:$D,MATCH($J60&amp;$K60&amp;$L60,停留所!$B:$B&amp;停留所!$F:$F&amp;停留所!$E:$E,0))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 x14ac:dyDescent="0.55000000000000004">
      <c r="A61" s="45">
        <f t="array" ref="A61">INDEX(停留所!$A:$A,MATCH($B61&amp;$C61&amp;$D61,停留所!$B:$B&amp;停留所!$F:$F&amp;停留所!$E:$E,0))</f>
        <v>5222</v>
      </c>
      <c r="B61" s="45" t="s">
        <v>537</v>
      </c>
      <c r="C61" s="45">
        <f t="array" ref="C61">INDEX(停留所!$F:$F,MATCH(B61&amp;E61,停留所!$B:$B&amp;停留所!$G:$G,0))</f>
        <v>40.845973000000001</v>
      </c>
      <c r="D61" s="45">
        <f t="array" ref="D61">INDEX(停留所!$E:$E,MATCH(B61&amp;E61,停留所!$B:$B&amp;停留所!$G:$G,0))</f>
        <v>141.38235900000001</v>
      </c>
      <c r="E61" s="45" t="s">
        <v>1395</v>
      </c>
      <c r="F61" s="45" t="str">
        <f t="array" ref="F61">INDEX(停留所!$D:$D,MATCH($B61&amp;$C61&amp;$D61,停留所!$B:$B&amp;停留所!$F:$F&amp;停留所!$E:$E,0))</f>
        <v>2</v>
      </c>
      <c r="G61" s="45" t="str">
        <f>IF(COUNTIFS(停留所!$B:$B,B61,停留所!$F:$F,C61,停留所!$E:$E,D61)&gt;0,"同じデータあり","なし")</f>
        <v>同じデータあり</v>
      </c>
      <c r="H61" s="28" t="s">
        <v>1580</v>
      </c>
      <c r="I61" s="123">
        <f t="array" ref="I61">INDEX(停留所!$A:$A,MATCH($J61&amp;$K61&amp;$L61,停留所!$B:$B&amp;停留所!$F:$F&amp;停留所!$E:$E,0))</f>
        <v>5222</v>
      </c>
      <c r="J61" s="116" t="s">
        <v>537</v>
      </c>
      <c r="K61" s="45">
        <f t="array" ref="K61">INDEX(停留所!$F:$F,MATCH(J61&amp;M61,停留所!$B:$B&amp;停留所!$G:$G,0))</f>
        <v>40.845973000000001</v>
      </c>
      <c r="L61" s="45">
        <f t="array" ref="L61">INDEX(停留所!$E:$E,MATCH(J61&amp;M61,停留所!$B:$B&amp;停留所!$G:$G,0))</f>
        <v>141.38235900000001</v>
      </c>
      <c r="M61" s="45" t="s">
        <v>1395</v>
      </c>
      <c r="N61" s="45" t="str">
        <f t="array" ref="N61">INDEX(停留所!$D:$D,MATCH($J61&amp;$K61&amp;$L61,停留所!$B:$B&amp;停留所!$F:$F&amp;停留所!$E:$E,0))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 x14ac:dyDescent="0.55000000000000004">
      <c r="A62" s="45">
        <f t="array" ref="A62">INDEX(停留所!$A:$A,MATCH($B62&amp;$C62&amp;$D62,停留所!$B:$B&amp;停留所!$F:$F&amp;停留所!$E:$E,0))</f>
        <v>5321</v>
      </c>
      <c r="B62" s="45" t="s">
        <v>751</v>
      </c>
      <c r="C62" s="45">
        <f t="array" ref="C62">INDEX(停留所!$F:$F,MATCH(B62&amp;E62,停留所!$B:$B&amp;停留所!$G:$G,0))</f>
        <v>40.803130000000003</v>
      </c>
      <c r="D62" s="45">
        <f t="array" ref="D62">INDEX(停留所!$E:$E,MATCH(B62&amp;E62,停留所!$B:$B&amp;停留所!$G:$G,0))</f>
        <v>141.35994099999999</v>
      </c>
      <c r="E62" s="45" t="s">
        <v>1395</v>
      </c>
      <c r="F62" s="45" t="str">
        <f t="array" ref="F62">INDEX(停留所!$D:$D,MATCH($B62&amp;$C62&amp;$D62,停留所!$B:$B&amp;停留所!$F:$F&amp;停留所!$E:$E,0))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H62" s="28" t="s">
        <v>1581</v>
      </c>
      <c r="I62" s="123">
        <f t="array" ref="I62">INDEX(停留所!$A:$A,MATCH($J62&amp;$K62&amp;$L62,停留所!$B:$B&amp;停留所!$F:$F&amp;停留所!$E:$E,0))</f>
        <v>5321</v>
      </c>
      <c r="J62" s="45" t="s">
        <v>751</v>
      </c>
      <c r="K62" s="45">
        <f t="array" ref="K62">INDEX(停留所!$F:$F,MATCH(J62&amp;M62,停留所!$B:$B&amp;停留所!$G:$G,0))</f>
        <v>40.803130000000003</v>
      </c>
      <c r="L62" s="45">
        <f t="array" ref="L62">INDEX(停留所!$E:$E,MATCH(J62&amp;M62,停留所!$B:$B&amp;停留所!$G:$G,0))</f>
        <v>141.35994099999999</v>
      </c>
      <c r="M62" s="45" t="s">
        <v>1395</v>
      </c>
      <c r="N62" s="45" t="str">
        <f t="array" ref="N62">INDEX(停留所!$D:$D,MATCH($J62&amp;$K62&amp;$L62,停留所!$B:$B&amp;停留所!$F:$F&amp;停留所!$E:$E,0))</f>
        <v>1</v>
      </c>
      <c r="O62" s="45" t="str">
        <f>IF(COUNTIFS(停留所!$B:$B,J62,停留所!$F:$F,K62,停留所!$E:$E,L62)&gt;0,"同じデータあり","なし")</f>
        <v>同じデータあり</v>
      </c>
    </row>
    <row r="63" spans="1:16" x14ac:dyDescent="0.55000000000000004">
      <c r="A63" s="45">
        <f t="array" ref="A63">INDEX(停留所!$A:$A,MATCH($B63&amp;$C63&amp;$D63,停留所!$B:$B&amp;停留所!$F:$F&amp;停留所!$E:$E,0))</f>
        <v>5331</v>
      </c>
      <c r="B63" s="45" t="s">
        <v>598</v>
      </c>
      <c r="C63" s="45">
        <f t="array" ref="C63">INDEX(停留所!$F:$F,MATCH(B63&amp;E63,停留所!$B:$B&amp;停留所!$G:$G,0))</f>
        <v>40.801009999999998</v>
      </c>
      <c r="D63" s="45">
        <f t="array" ref="D63">INDEX(停留所!$E:$E,MATCH(B63&amp;E63,停留所!$B:$B&amp;停留所!$G:$G,0))</f>
        <v>141.36055200000001</v>
      </c>
      <c r="E63" s="45" t="s">
        <v>1395</v>
      </c>
      <c r="F63" s="45" t="str">
        <f t="array" ref="F63">INDEX(停留所!$D:$D,MATCH($B63&amp;$C63&amp;$D63,停留所!$B:$B&amp;停留所!$F:$F&amp;停留所!$E:$E,0))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H63" s="28" t="s">
        <v>1582</v>
      </c>
      <c r="I63" s="123">
        <f t="array" ref="I63">INDEX(停留所!$A:$A,MATCH($J63&amp;$K63&amp;$L63,停留所!$B:$B&amp;停留所!$F:$F&amp;停留所!$E:$E,0))</f>
        <v>5331</v>
      </c>
      <c r="J63" s="116" t="s">
        <v>1562</v>
      </c>
      <c r="K63" s="45">
        <f t="array" ref="K63">INDEX(停留所!$F:$F,MATCH(J63&amp;M63,停留所!$B:$B&amp;停留所!$G:$G,0))</f>
        <v>40.801009999999998</v>
      </c>
      <c r="L63" s="45">
        <f t="array" ref="L63">INDEX(停留所!$E:$E,MATCH(J63&amp;M63,停留所!$B:$B&amp;停留所!$G:$G,0))</f>
        <v>141.36055200000001</v>
      </c>
      <c r="M63" s="45" t="s">
        <v>1395</v>
      </c>
      <c r="N63" s="45" t="str">
        <f t="array" ref="N63">INDEX(停留所!$D:$D,MATCH($J63&amp;$K63&amp;$L63,停留所!$B:$B&amp;停留所!$F:$F&amp;停留所!$E:$E,0))</f>
        <v>1</v>
      </c>
      <c r="O63" s="45" t="str">
        <f>IF(COUNTIFS(停留所!$B:$B,J63,停留所!$F:$F,K63,停留所!$E:$E,L63)&gt;0,"同じデータあり","なし")</f>
        <v>同じデータあり</v>
      </c>
    </row>
    <row r="64" spans="1:16" x14ac:dyDescent="0.55000000000000004">
      <c r="A64" s="45">
        <f t="array" ref="A64">INDEX(停留所!$A:$A,MATCH($B64&amp;$C64&amp;$D64,停留所!$B:$B&amp;停留所!$F:$F&amp;停留所!$E:$E,0))</f>
        <v>5341</v>
      </c>
      <c r="B64" s="45" t="s">
        <v>597</v>
      </c>
      <c r="C64" s="45">
        <f t="array" ref="C64">INDEX(停留所!$F:$F,MATCH(B64&amp;E64,停留所!$B:$B&amp;停留所!$G:$G,0))</f>
        <v>40.798369999999998</v>
      </c>
      <c r="D64" s="45">
        <f t="array" ref="D64">INDEX(停留所!$E:$E,MATCH(B64&amp;E64,停留所!$B:$B&amp;停留所!$G:$G,0))</f>
        <v>141.36188300000001</v>
      </c>
      <c r="E64" s="45" t="s">
        <v>1395</v>
      </c>
      <c r="F64" s="45" t="str">
        <f t="array" ref="F64">INDEX(停留所!$D:$D,MATCH($B64&amp;$C64&amp;$D64,停留所!$B:$B&amp;停留所!$F:$F&amp;停留所!$E:$E,0))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H64" s="28" t="s">
        <v>1583</v>
      </c>
      <c r="I64" s="123">
        <f t="array" ref="I64">INDEX(停留所!$A:$A,MATCH($J64&amp;$K64&amp;$L64,停留所!$B:$B&amp;停留所!$F:$F&amp;停留所!$E:$E,0))</f>
        <v>5341</v>
      </c>
      <c r="J64" s="116" t="s">
        <v>1563</v>
      </c>
      <c r="K64" s="45">
        <f t="array" ref="K64">INDEX(停留所!$F:$F,MATCH(J64&amp;M64,停留所!$B:$B&amp;停留所!$G:$G,0))</f>
        <v>40.798369999999998</v>
      </c>
      <c r="L64" s="45">
        <f t="array" ref="L64">INDEX(停留所!$E:$E,MATCH(J64&amp;M64,停留所!$B:$B&amp;停留所!$G:$G,0))</f>
        <v>141.36188300000001</v>
      </c>
      <c r="M64" s="45" t="s">
        <v>1395</v>
      </c>
      <c r="N64" s="45" t="str">
        <f t="array" ref="N64">INDEX(停留所!$D:$D,MATCH($J64&amp;$K64&amp;$L64,停留所!$B:$B&amp;停留所!$F:$F&amp;停留所!$E:$E,0))</f>
        <v>1</v>
      </c>
      <c r="O64" s="45" t="str">
        <f>IF(COUNTIFS(停留所!$B:$B,J64,停留所!$F:$F,K64,停留所!$E:$E,L64)&gt;0,"同じデータあり","なし")</f>
        <v>同じデータあり</v>
      </c>
    </row>
    <row r="65" spans="1:15" x14ac:dyDescent="0.55000000000000004">
      <c r="A65" s="45">
        <f t="array" ref="A65">INDEX(停留所!$A:$A,MATCH($B65&amp;$C65&amp;$D65,停留所!$B:$B&amp;停留所!$F:$F&amp;停留所!$E:$E,0))</f>
        <v>5351</v>
      </c>
      <c r="B65" s="45" t="s">
        <v>596</v>
      </c>
      <c r="C65" s="45">
        <f t="array" ref="C65">INDEX(停留所!$F:$F,MATCH(B65&amp;E65,停留所!$B:$B&amp;停留所!$G:$G,0))</f>
        <v>40.792312000000003</v>
      </c>
      <c r="D65" s="45">
        <f t="array" ref="D65">INDEX(停留所!$E:$E,MATCH(B65&amp;E65,停留所!$B:$B&amp;停留所!$G:$G,0))</f>
        <v>141.36441500000001</v>
      </c>
      <c r="E65" s="45" t="s">
        <v>1395</v>
      </c>
      <c r="F65" s="45" t="str">
        <f t="array" ref="F65">INDEX(停留所!$D:$D,MATCH($B65&amp;$C65&amp;$D65,停留所!$B:$B&amp;停留所!$F:$F&amp;停留所!$E:$E,0))</f>
        <v>1</v>
      </c>
      <c r="G65" s="45" t="str">
        <f>IF(COUNTIFS(停留所!$B:$B,B65,停留所!$F:$F,C65,停留所!$E:$E,D65)&gt;0,"同じデータあり","なし")</f>
        <v>同じデータあり</v>
      </c>
      <c r="H65" s="28" t="s">
        <v>1584</v>
      </c>
      <c r="I65" s="123">
        <f t="array" ref="I65">INDEX(停留所!$A:$A,MATCH($J65&amp;$K65&amp;$L65,停留所!$B:$B&amp;停留所!$F:$F&amp;停留所!$E:$E,0))</f>
        <v>5351</v>
      </c>
      <c r="J65" s="116" t="s">
        <v>1564</v>
      </c>
      <c r="K65" s="45">
        <f t="array" ref="K65">INDEX(停留所!$F:$F,MATCH(J65&amp;M65,停留所!$B:$B&amp;停留所!$G:$G,0))</f>
        <v>40.792312000000003</v>
      </c>
      <c r="L65" s="45">
        <f t="array" ref="L65">INDEX(停留所!$E:$E,MATCH(J65&amp;M65,停留所!$B:$B&amp;停留所!$G:$G,0))</f>
        <v>141.36441500000001</v>
      </c>
      <c r="M65" s="45" t="s">
        <v>1395</v>
      </c>
      <c r="N65" s="45" t="str">
        <f t="array" ref="N65">INDEX(停留所!$D:$D,MATCH($J65&amp;$K65&amp;$L65,停留所!$B:$B&amp;停留所!$F:$F&amp;停留所!$E:$E,0))</f>
        <v>1</v>
      </c>
      <c r="O65" s="45" t="str">
        <f>IF(COUNTIFS(停留所!$B:$B,J65,停留所!$F:$F,K65,停留所!$E:$E,L65)&gt;0,"同じデータあり","なし")</f>
        <v>同じデータあり</v>
      </c>
    </row>
    <row r="66" spans="1:15" x14ac:dyDescent="0.55000000000000004">
      <c r="A66" s="45">
        <f t="array" ref="A66">INDEX(停留所!$A:$A,MATCH($B66&amp;$C66&amp;$D66,停留所!$B:$B&amp;停留所!$F:$F&amp;停留所!$E:$E,0))</f>
        <v>5361</v>
      </c>
      <c r="B66" s="45" t="s">
        <v>595</v>
      </c>
      <c r="C66" s="45">
        <f t="array" ref="C66">INDEX(停留所!$F:$F,MATCH(B66&amp;E66,停留所!$B:$B&amp;停留所!$G:$G,0))</f>
        <v>40.785578000000001</v>
      </c>
      <c r="D66" s="45">
        <f t="array" ref="D66">INDEX(停留所!$E:$E,MATCH(B66&amp;E66,停留所!$B:$B&amp;停留所!$G:$G,0))</f>
        <v>141.365917</v>
      </c>
      <c r="E66" s="45" t="s">
        <v>1395</v>
      </c>
      <c r="F66" s="45" t="str">
        <f t="array" ref="F66">INDEX(停留所!$D:$D,MATCH($B66&amp;$C66&amp;$D66,停留所!$B:$B&amp;停留所!$F:$F&amp;停留所!$E:$E,0))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H66" s="28" t="s">
        <v>1585</v>
      </c>
      <c r="I66" s="123">
        <f t="array" ref="I66">INDEX(停留所!$A:$A,MATCH($J66&amp;$K66&amp;$L66,停留所!$B:$B&amp;停留所!$F:$F&amp;停留所!$E:$E,0))</f>
        <v>5361</v>
      </c>
      <c r="J66" s="116" t="s">
        <v>1565</v>
      </c>
      <c r="K66" s="45">
        <f t="array" ref="K66">INDEX(停留所!$F:$F,MATCH(J66&amp;M66,停留所!$B:$B&amp;停留所!$G:$G,0))</f>
        <v>40.785578000000001</v>
      </c>
      <c r="L66" s="45">
        <f t="array" ref="L66">INDEX(停留所!$E:$E,MATCH(J66&amp;M66,停留所!$B:$B&amp;停留所!$G:$G,0))</f>
        <v>141.365917</v>
      </c>
      <c r="M66" s="45" t="s">
        <v>1395</v>
      </c>
      <c r="N66" s="45" t="str">
        <f t="array" ref="N66">INDEX(停留所!$D:$D,MATCH($J66&amp;$K66&amp;$L66,停留所!$B:$B&amp;停留所!$F:$F&amp;停留所!$E:$E,0))</f>
        <v>1</v>
      </c>
      <c r="O66" s="45" t="str">
        <f>IF(COUNTIFS(停留所!$B:$B,J66,停留所!$F:$F,K66,停留所!$E:$E,L66)&gt;0,"同じデータあり","なし")</f>
        <v>同じデータあり</v>
      </c>
    </row>
    <row r="67" spans="1:15" x14ac:dyDescent="0.55000000000000004">
      <c r="A67" s="45">
        <f t="array" ref="A67">INDEX(停留所!$A:$A,MATCH($B67&amp;$C67&amp;$D67,停留所!$B:$B&amp;停留所!$F:$F&amp;停留所!$E:$E,0))</f>
        <v>5371</v>
      </c>
      <c r="B67" s="45" t="s">
        <v>594</v>
      </c>
      <c r="C67" s="45">
        <f t="array" ref="C67">INDEX(停留所!$F:$F,MATCH(B67&amp;E67,停留所!$B:$B&amp;停留所!$G:$G,0))</f>
        <v>40.780101999999999</v>
      </c>
      <c r="D67" s="45">
        <f t="array" ref="D67">INDEX(停留所!$E:$E,MATCH(B67&amp;E67,停留所!$B:$B&amp;停留所!$G:$G,0))</f>
        <v>141.36801199999999</v>
      </c>
      <c r="E67" s="45" t="s">
        <v>1395</v>
      </c>
      <c r="F67" s="45" t="str">
        <f t="array" ref="F67">INDEX(停留所!$D:$D,MATCH($B67&amp;$C67&amp;$D67,停留所!$B:$B&amp;停留所!$F:$F&amp;停留所!$E:$E,0))</f>
        <v>1</v>
      </c>
      <c r="G67" s="45" t="str">
        <f>IF(COUNTIFS(停留所!$B:$B,B67,停留所!$F:$F,C67,停留所!$E:$E,D67)&gt;0,"同じデータあり","なし")</f>
        <v>同じデータあり</v>
      </c>
      <c r="H67" s="28" t="s">
        <v>1586</v>
      </c>
      <c r="I67" s="123">
        <f t="array" ref="I67">INDEX(停留所!$A:$A,MATCH($J67&amp;$K67&amp;$L67,停留所!$B:$B&amp;停留所!$F:$F&amp;停留所!$E:$E,0))</f>
        <v>5371</v>
      </c>
      <c r="J67" s="116" t="s">
        <v>1566</v>
      </c>
      <c r="K67" s="45">
        <f t="array" ref="K67">INDEX(停留所!$F:$F,MATCH(J67&amp;M67,停留所!$B:$B&amp;停留所!$G:$G,0))</f>
        <v>40.780101999999999</v>
      </c>
      <c r="L67" s="45">
        <f t="array" ref="L67">INDEX(停留所!$E:$E,MATCH(J67&amp;M67,停留所!$B:$B&amp;停留所!$G:$G,0))</f>
        <v>141.36801199999999</v>
      </c>
      <c r="M67" s="45" t="s">
        <v>1395</v>
      </c>
      <c r="N67" s="45" t="str">
        <f t="array" ref="N67">INDEX(停留所!$D:$D,MATCH($J67&amp;$K67&amp;$L67,停留所!$B:$B&amp;停留所!$F:$F&amp;停留所!$E:$E,0))</f>
        <v>1</v>
      </c>
      <c r="O67" s="45" t="str">
        <f>IF(COUNTIFS(停留所!$B:$B,J67,停留所!$F:$F,K67,停留所!$E:$E,L67)&gt;0,"同じデータあり","なし")</f>
        <v>同じデータあり</v>
      </c>
    </row>
    <row r="68" spans="1:15" x14ac:dyDescent="0.55000000000000004">
      <c r="A68" s="45">
        <f t="array" ref="A68">INDEX(停留所!$A:$A,MATCH($B68&amp;$C68&amp;$D68,停留所!$B:$B&amp;停留所!$F:$F&amp;停留所!$E:$E,0))</f>
        <v>5381</v>
      </c>
      <c r="B68" s="45" t="s">
        <v>593</v>
      </c>
      <c r="C68" s="45">
        <f t="array" ref="C68">INDEX(停留所!$F:$F,MATCH(B68&amp;E68,停留所!$B:$B&amp;停留所!$G:$G,0))</f>
        <v>40.773902999999997</v>
      </c>
      <c r="D68" s="45">
        <f t="array" ref="D68">INDEX(停留所!$E:$E,MATCH(B68&amp;E68,停留所!$B:$B&amp;停留所!$G:$G,0))</f>
        <v>141.37038000000001</v>
      </c>
      <c r="E68" s="45" t="s">
        <v>1395</v>
      </c>
      <c r="F68" s="45" t="str">
        <f t="array" ref="F68">INDEX(停留所!$D:$D,MATCH($B68&amp;$C68&amp;$D68,停留所!$B:$B&amp;停留所!$F:$F&amp;停留所!$E:$E,0))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H68" s="28" t="s">
        <v>1587</v>
      </c>
      <c r="I68" s="123">
        <f t="array" ref="I68">INDEX(停留所!$A:$A,MATCH($J68&amp;$K68&amp;$L68,停留所!$B:$B&amp;停留所!$F:$F&amp;停留所!$E:$E,0))</f>
        <v>5381</v>
      </c>
      <c r="J68" s="116" t="s">
        <v>1567</v>
      </c>
      <c r="K68" s="45">
        <f t="array" ref="K68">INDEX(停留所!$F:$F,MATCH(J68&amp;M68,停留所!$B:$B&amp;停留所!$G:$G,0))</f>
        <v>40.773902999999997</v>
      </c>
      <c r="L68" s="45">
        <f t="array" ref="L68">INDEX(停留所!$E:$E,MATCH(J68&amp;M68,停留所!$B:$B&amp;停留所!$G:$G,0))</f>
        <v>141.37038000000001</v>
      </c>
      <c r="M68" s="116" t="s">
        <v>1395</v>
      </c>
      <c r="N68" s="45" t="str">
        <f t="array" ref="N68">INDEX(停留所!$D:$D,MATCH($J68&amp;$K68&amp;$L68,停留所!$B:$B&amp;停留所!$F:$F&amp;停留所!$E:$E,0))</f>
        <v>1</v>
      </c>
      <c r="O68" s="45" t="str">
        <f>IF(COUNTIFS(停留所!$B:$B,J68,停留所!$F:$F,K68,停留所!$E:$E,L68)&gt;0,"同じデータあり","なし")</f>
        <v>同じデータあり</v>
      </c>
    </row>
    <row r="69" spans="1:15" x14ac:dyDescent="0.55000000000000004">
      <c r="A69" s="45">
        <f t="array" ref="A69">INDEX(停留所!$A:$A,MATCH($B69&amp;$C69&amp;$D69,停留所!$B:$B&amp;停留所!$F:$F&amp;停留所!$E:$E,0))</f>
        <v>5391</v>
      </c>
      <c r="B69" s="45" t="s">
        <v>592</v>
      </c>
      <c r="C69" s="45">
        <f t="array" ref="C69">INDEX(停留所!$F:$F,MATCH(B69&amp;E69,停留所!$B:$B&amp;停留所!$G:$G,0))</f>
        <v>40.763899000000002</v>
      </c>
      <c r="D69" s="45">
        <f t="array" ref="D69">INDEX(停留所!$E:$E,MATCH(B69&amp;E69,停留所!$B:$B&amp;停留所!$G:$G,0))</f>
        <v>141.37178</v>
      </c>
      <c r="E69" s="45" t="s">
        <v>1395</v>
      </c>
      <c r="F69" s="45" t="str">
        <f t="array" ref="F69">INDEX(停留所!$D:$D,MATCH($B69&amp;$C69&amp;$D69,停留所!$B:$B&amp;停留所!$F:$F&amp;停留所!$E:$E,0))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H69" s="28" t="s">
        <v>1588</v>
      </c>
      <c r="I69" s="123">
        <f t="array" ref="I69">INDEX(停留所!$A:$A,MATCH($J69&amp;$K69&amp;$L69,停留所!$B:$B&amp;停留所!$F:$F&amp;停留所!$E:$E,0))</f>
        <v>5391</v>
      </c>
      <c r="J69" s="116" t="s">
        <v>1568</v>
      </c>
      <c r="K69" s="45">
        <f t="array" ref="K69">INDEX(停留所!$F:$F,MATCH(J69&amp;M69,停留所!$B:$B&amp;停留所!$G:$G,0))</f>
        <v>40.763899000000002</v>
      </c>
      <c r="L69" s="45">
        <f t="array" ref="L69">INDEX(停留所!$E:$E,MATCH(J69&amp;M69,停留所!$B:$B&amp;停留所!$G:$G,0))</f>
        <v>141.37178</v>
      </c>
      <c r="M69" s="116" t="s">
        <v>1395</v>
      </c>
      <c r="N69" s="45" t="str">
        <f t="array" ref="N69">INDEX(停留所!$D:$D,MATCH($J69&amp;$K69&amp;$L69,停留所!$B:$B&amp;停留所!$F:$F&amp;停留所!$E:$E,0))</f>
        <v>1</v>
      </c>
      <c r="O69" s="45" t="str">
        <f>IF(COUNTIFS(停留所!$B:$B,J69,停留所!$F:$F,K69,停留所!$E:$E,L69)&gt;0,"同じデータあり","なし")</f>
        <v>同じデータあり</v>
      </c>
    </row>
    <row r="70" spans="1:15" x14ac:dyDescent="0.55000000000000004">
      <c r="A70" s="45">
        <f t="array" ref="A70">INDEX(停留所!$A:$A,MATCH($B70&amp;$C70&amp;$D70,停留所!$B:$B&amp;停留所!$F:$F&amp;停留所!$E:$E,0))</f>
        <v>5401</v>
      </c>
      <c r="B70" s="45" t="s">
        <v>591</v>
      </c>
      <c r="C70" s="45">
        <f t="array" ref="C70">INDEX(停留所!$F:$F,MATCH(B70&amp;E70,停留所!$B:$B&amp;停留所!$G:$G,0))</f>
        <v>40.756225999999998</v>
      </c>
      <c r="D70" s="45">
        <f t="array" ref="D70">INDEX(停留所!$E:$E,MATCH(B70&amp;E70,停留所!$B:$B&amp;停留所!$G:$G,0))</f>
        <v>141.37551400000001</v>
      </c>
      <c r="E70" s="45" t="s">
        <v>1395</v>
      </c>
      <c r="F70" s="45" t="str">
        <f t="array" ref="F70">INDEX(停留所!$D:$D,MATCH($B70&amp;$C70&amp;$D70,停留所!$B:$B&amp;停留所!$F:$F&amp;停留所!$E:$E,0))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H70" s="28" t="s">
        <v>1589</v>
      </c>
      <c r="I70" s="124">
        <f t="array" ref="I70">INDEX(停留所!$A:$A,MATCH($J70&amp;$K70&amp;$L70,停留所!$B:$B&amp;停留所!$F:$F&amp;停留所!$E:$E,0))</f>
        <v>5401</v>
      </c>
      <c r="J70" s="116" t="s">
        <v>1569</v>
      </c>
      <c r="K70" s="45">
        <f t="array" ref="K70">INDEX(停留所!$F:$F,MATCH(J70&amp;M70,停留所!$B:$B&amp;停留所!$G:$G,0))</f>
        <v>40.756225999999998</v>
      </c>
      <c r="L70" s="45">
        <f t="array" ref="L70">INDEX(停留所!$E:$E,MATCH(J70&amp;M70,停留所!$B:$B&amp;停留所!$G:$G,0))</f>
        <v>141.37551400000001</v>
      </c>
      <c r="M70" s="116" t="s">
        <v>1395</v>
      </c>
      <c r="N70" s="45" t="str">
        <f t="array" ref="N70">INDEX(停留所!$D:$D,MATCH($J70&amp;$K70&amp;$L70,停留所!$B:$B&amp;停留所!$F:$F&amp;停留所!$E:$E,0))</f>
        <v>1</v>
      </c>
      <c r="O70" s="45" t="str">
        <f>IF(COUNTIFS(停留所!$B:$B,J70,停留所!$F:$F,K70,停留所!$E:$E,L70)&gt;0,"同じデータあり","なし")</f>
        <v>同じデータあり</v>
      </c>
    </row>
    <row r="71" spans="1:15" x14ac:dyDescent="0.55000000000000004">
      <c r="A71" s="45">
        <f t="array" ref="A71">INDEX(停留所!$A:$A,MATCH($B71&amp;$C71&amp;$D71,停留所!$B:$B&amp;停留所!$F:$F&amp;停留所!$E:$E,0))</f>
        <v>5092</v>
      </c>
      <c r="B71" s="45" t="s">
        <v>529</v>
      </c>
      <c r="C71" s="45">
        <f t="array" ref="C71">INDEX(停留所!$F:$F,MATCH(B71&amp;E71,停留所!$B:$B&amp;停留所!$G:$G,0))</f>
        <v>40.764797000000002</v>
      </c>
      <c r="D71" s="45">
        <f t="array" ref="D71">INDEX(停留所!$E:$E,MATCH(B71&amp;E71,停留所!$B:$B&amp;停留所!$G:$G,0))</f>
        <v>141.405689</v>
      </c>
      <c r="E71" s="45" t="s">
        <v>1395</v>
      </c>
      <c r="F71" s="45" t="str">
        <f t="array" ref="F71">INDEX(停留所!$D:$D,MATCH($B71&amp;$C71&amp;$D71,停留所!$B:$B&amp;停留所!$F:$F&amp;停留所!$E:$E,0))</f>
        <v>2</v>
      </c>
      <c r="G71" s="45" t="str">
        <f>IF(COUNTIFS(停留所!$B:$B,B71,停留所!$F:$F,C71,停留所!$E:$E,D71)&gt;0,"同じデータあり","なし")</f>
        <v>同じデータあり</v>
      </c>
      <c r="H71" s="93" t="s">
        <v>1590</v>
      </c>
      <c r="I71" s="117">
        <f t="array" ref="I71">INDEX(停留所!$A:$A,MATCH($J71&amp;$K71&amp;$L71,停留所!$B:$B&amp;停留所!$F:$F&amp;停留所!$E:$E,0))</f>
        <v>5212</v>
      </c>
      <c r="J71" s="53" t="s">
        <v>536</v>
      </c>
      <c r="K71" s="53">
        <f t="array" ref="K71">INDEX(停留所!$F:$F,MATCH(J71&amp;M71,停留所!$B:$B&amp;停留所!$G:$G,0))</f>
        <v>40.827303000000001</v>
      </c>
      <c r="L71" s="53">
        <f t="array" ref="L71">INDEX(停留所!$E:$E,MATCH(J71&amp;M71,停留所!$B:$B&amp;停留所!$G:$G,0))</f>
        <v>141.390963</v>
      </c>
      <c r="M71" s="53" t="s">
        <v>1395</v>
      </c>
      <c r="N71" s="53" t="str">
        <f t="array" ref="N71">INDEX(停留所!$D:$D,MATCH($J71&amp;$K71&amp;$L71,停留所!$B:$B&amp;停留所!$F:$F&amp;停留所!$E:$E,0))</f>
        <v>2</v>
      </c>
      <c r="O71" s="53" t="str">
        <f>IF(COUNTIFS(停留所!$B:$B,J71,停留所!$F:$F,K71,停留所!$E:$E,L71)&gt;0,"同じデータあり","なし")</f>
        <v>同じデータあり</v>
      </c>
    </row>
    <row r="72" spans="1:15" x14ac:dyDescent="0.55000000000000004">
      <c r="A72" s="45">
        <f t="array" ref="A72">INDEX(停留所!$A:$A,MATCH($B72&amp;$C72&amp;$D72,停留所!$B:$B&amp;停留所!$F:$F&amp;停留所!$E:$E,0))</f>
        <v>5082</v>
      </c>
      <c r="B72" s="45" t="s">
        <v>528</v>
      </c>
      <c r="C72" s="45">
        <f t="array" ref="C72">INDEX(停留所!$F:$F,MATCH(B72&amp;E72,停留所!$B:$B&amp;停留所!$G:$G,0))</f>
        <v>40.756864999999998</v>
      </c>
      <c r="D72" s="45">
        <f t="array" ref="D72">INDEX(停留所!$E:$E,MATCH(B72&amp;E72,停留所!$B:$B&amp;停留所!$G:$G,0))</f>
        <v>141.40709899999999</v>
      </c>
      <c r="E72" s="45" t="s">
        <v>1395</v>
      </c>
      <c r="F72" s="45" t="str">
        <f t="array" ref="F72">INDEX(停留所!$D:$D,MATCH($B72&amp;$C72&amp;$D72,停留所!$B:$B&amp;停留所!$F:$F&amp;停留所!$E:$E,0))</f>
        <v>2</v>
      </c>
      <c r="G72" s="45" t="str">
        <f>IF(COUNTIFS(停留所!$B:$B,B72,停留所!$F:$F,C72,停留所!$E:$E,D72)&gt;0,"同じデータあり","なし")</f>
        <v>同じデータあり</v>
      </c>
      <c r="H72" s="93" t="s">
        <v>1591</v>
      </c>
      <c r="I72" s="118">
        <f t="array" ref="I72">INDEX(停留所!$A:$A,MATCH($J72&amp;$K72&amp;$L72,停留所!$B:$B&amp;停留所!$F:$F&amp;停留所!$E:$E,0))</f>
        <v>5202</v>
      </c>
      <c r="J72" s="44" t="s">
        <v>535</v>
      </c>
      <c r="K72" s="44">
        <f t="array" ref="K72">INDEX(停留所!$F:$F,MATCH(J72&amp;M72,停留所!$B:$B&amp;停留所!$G:$G,0))</f>
        <v>40.802824000000001</v>
      </c>
      <c r="L72" s="44">
        <f t="array" ref="L72">INDEX(停留所!$E:$E,MATCH(J72&amp;M72,停留所!$B:$B&amp;停留所!$G:$G,0))</f>
        <v>141.39776000000001</v>
      </c>
      <c r="M72" s="44" t="s">
        <v>1395</v>
      </c>
      <c r="N72" s="44" t="str">
        <f t="array" ref="N72">INDEX(停留所!$D:$D,MATCH($J72&amp;$K72&amp;$L72,停留所!$B:$B&amp;停留所!$F:$F&amp;停留所!$E:$E,0))</f>
        <v>2</v>
      </c>
      <c r="O72" s="44" t="str">
        <f>IF(COUNTIFS(停留所!$B:$B,J72,停留所!$F:$F,K72,停留所!$E:$E,L72)&gt;0,"同じデータあり","なし")</f>
        <v>同じデータあり</v>
      </c>
    </row>
    <row r="73" spans="1:15" x14ac:dyDescent="0.55000000000000004">
      <c r="A73" s="45">
        <f t="array" ref="A73">INDEX(停留所!$A:$A,MATCH($B73&amp;$C73&amp;$D73,停留所!$B:$B&amp;停留所!$F:$F&amp;停留所!$E:$E,0))</f>
        <v>5072</v>
      </c>
      <c r="B73" s="45" t="s">
        <v>527</v>
      </c>
      <c r="C73" s="45">
        <f t="array" ref="C73">INDEX(停留所!$F:$F,MATCH(B73&amp;E73,停留所!$B:$B&amp;停留所!$G:$G,0))</f>
        <v>40.735926999999997</v>
      </c>
      <c r="D73" s="45">
        <f t="array" ref="D73">INDEX(停留所!$E:$E,MATCH(B73&amp;E73,停留所!$B:$B&amp;停留所!$G:$G,0))</f>
        <v>141.410967</v>
      </c>
      <c r="E73" s="45" t="s">
        <v>1395</v>
      </c>
      <c r="F73" s="45" t="str">
        <f t="array" ref="F73">INDEX(停留所!$D:$D,MATCH($B73&amp;$C73&amp;$D73,停留所!$B:$B&amp;停留所!$F:$F&amp;停留所!$E:$E,0))</f>
        <v>2</v>
      </c>
      <c r="G73" s="45" t="str">
        <f>IF(COUNTIFS(停留所!$B:$B,B73,停留所!$F:$F,C73,停留所!$E:$E,D73)&gt;0,"同じデータあり","なし")</f>
        <v>同じデータあり</v>
      </c>
      <c r="H73" s="93" t="s">
        <v>1592</v>
      </c>
      <c r="I73" s="118">
        <f t="array" ref="I73">INDEX(停留所!$A:$A,MATCH($J73&amp;$K73&amp;$L73,停留所!$B:$B&amp;停留所!$F:$F&amp;停留所!$E:$E,0))</f>
        <v>5192</v>
      </c>
      <c r="J73" s="44" t="s">
        <v>534</v>
      </c>
      <c r="K73" s="44">
        <f t="array" ref="K73">INDEX(停留所!$F:$F,MATCH(J73&amp;M73,停留所!$B:$B&amp;停留所!$G:$G,0))</f>
        <v>40.798136999999997</v>
      </c>
      <c r="L73" s="44">
        <f t="array" ref="L73">INDEX(停留所!$E:$E,MATCH(J73&amp;M73,停留所!$B:$B&amp;停留所!$G:$G,0))</f>
        <v>141.398608</v>
      </c>
      <c r="M73" s="44" t="s">
        <v>1395</v>
      </c>
      <c r="N73" s="44" t="str">
        <f t="array" ref="N73">INDEX(停留所!$D:$D,MATCH($J73&amp;$K73&amp;$L73,停留所!$B:$B&amp;停留所!$F:$F&amp;停留所!$E:$E,0))</f>
        <v>2</v>
      </c>
      <c r="O73" s="44" t="str">
        <f>IF(COUNTIFS(停留所!$B:$B,J73,停留所!$F:$F,K73,停留所!$E:$E,L73)&gt;0,"同じデータあり","なし")</f>
        <v>同じデータあり</v>
      </c>
    </row>
    <row r="74" spans="1:15" x14ac:dyDescent="0.55000000000000004">
      <c r="A74" s="45">
        <f t="array" ref="A74">INDEX(停留所!$A:$A,MATCH($B74&amp;$C74&amp;$D74,停留所!$B:$B&amp;停留所!$F:$F&amp;停留所!$E:$E,0))</f>
        <v>5062</v>
      </c>
      <c r="B74" s="45" t="s">
        <v>526</v>
      </c>
      <c r="C74" s="45">
        <f t="array" ref="C74">INDEX(停留所!$F:$F,MATCH(B74&amp;E74,停留所!$B:$B&amp;停留所!$G:$G,0))</f>
        <v>40.730364999999999</v>
      </c>
      <c r="D74" s="45">
        <f t="array" ref="D74">INDEX(停留所!$E:$E,MATCH(B74&amp;E74,停留所!$B:$B&amp;停留所!$G:$G,0))</f>
        <v>141.41302400000001</v>
      </c>
      <c r="E74" s="45" t="s">
        <v>1395</v>
      </c>
      <c r="F74" s="45" t="str">
        <f t="array" ref="F74">INDEX(停留所!$D:$D,MATCH($B74&amp;$C74&amp;$D74,停留所!$B:$B&amp;停留所!$F:$F&amp;停留所!$E:$E,0))</f>
        <v>2</v>
      </c>
      <c r="G74" s="45" t="str">
        <f>IF(COUNTIFS(停留所!$B:$B,B74,停留所!$F:$F,C74,停留所!$E:$E,D74)&gt;0,"同じデータあり","なし")</f>
        <v>同じデータあり</v>
      </c>
      <c r="H74" s="93" t="s">
        <v>1593</v>
      </c>
      <c r="I74" s="118">
        <f t="array" ref="I74">INDEX(停留所!$A:$A,MATCH($J74&amp;$K74&amp;$L74,停留所!$B:$B&amp;停留所!$F:$F&amp;停留所!$E:$E,0))</f>
        <v>5182</v>
      </c>
      <c r="J74" s="44" t="s">
        <v>533</v>
      </c>
      <c r="K74" s="44">
        <f t="array" ref="K74">INDEX(停留所!$F:$F,MATCH(J74&amp;M74,停留所!$B:$B&amp;停留所!$G:$G,0))</f>
        <v>40.793036999999998</v>
      </c>
      <c r="L74" s="44">
        <f t="array" ref="L74">INDEX(停留所!$E:$E,MATCH(J74&amp;M74,停留所!$B:$B&amp;停留所!$G:$G,0))</f>
        <v>141.39978199999999</v>
      </c>
      <c r="M74" s="44" t="s">
        <v>1395</v>
      </c>
      <c r="N74" s="44" t="str">
        <f t="array" ref="N74">INDEX(停留所!$D:$D,MATCH($J74&amp;$K74&amp;$L74,停留所!$B:$B&amp;停留所!$F:$F&amp;停留所!$E:$E,0))</f>
        <v>2</v>
      </c>
      <c r="O74" s="44" t="str">
        <f>IF(COUNTIFS(停留所!$B:$B,J74,停留所!$F:$F,K74,停留所!$E:$E,L74)&gt;0,"同じデータあり","なし")</f>
        <v>同じデータあり</v>
      </c>
    </row>
    <row r="75" spans="1:15" x14ac:dyDescent="0.55000000000000004">
      <c r="A75" s="45">
        <f t="array" ref="A75">INDEX(停留所!$A:$A,MATCH($B75&amp;$C75&amp;$D75,停留所!$B:$B&amp;停留所!$F:$F&amp;停留所!$E:$E,0))</f>
        <v>5052</v>
      </c>
      <c r="B75" s="45" t="s">
        <v>525</v>
      </c>
      <c r="C75" s="45">
        <f t="array" ref="C75">INDEX(停留所!$F:$F,MATCH(B75&amp;E75,停留所!$B:$B&amp;停留所!$G:$G,0))</f>
        <v>40.726213000000001</v>
      </c>
      <c r="D75" s="45">
        <f t="array" ref="D75">INDEX(停留所!$E:$E,MATCH(B75&amp;E75,停留所!$B:$B&amp;停留所!$G:$G,0))</f>
        <v>141.41441900000001</v>
      </c>
      <c r="E75" s="45" t="s">
        <v>1395</v>
      </c>
      <c r="F75" s="45" t="str">
        <f t="array" ref="F75">INDEX(停留所!$D:$D,MATCH($B75&amp;$C75&amp;$D75,停留所!$B:$B&amp;停留所!$F:$F&amp;停留所!$E:$E,0))</f>
        <v>2</v>
      </c>
      <c r="G75" s="45" t="str">
        <f>IF(COUNTIFS(停留所!$B:$B,B75,停留所!$F:$F,C75,停留所!$E:$E,D75)&gt;0,"同じデータあり","なし")</f>
        <v>同じデータあり</v>
      </c>
      <c r="H75" s="93" t="s">
        <v>1594</v>
      </c>
      <c r="I75" s="118">
        <f t="array" ref="I75">INDEX(停留所!$A:$A,MATCH($J75&amp;$K75&amp;$L75,停留所!$B:$B&amp;停留所!$F:$F&amp;停留所!$E:$E,0))</f>
        <v>5172</v>
      </c>
      <c r="J75" s="44" t="s">
        <v>532</v>
      </c>
      <c r="K75" s="44">
        <f t="array" ref="K75">INDEX(停留所!$F:$F,MATCH(J75&amp;M75,停留所!$B:$B&amp;停留所!$G:$G,0))</f>
        <v>40.789397000000001</v>
      </c>
      <c r="L75" s="44">
        <f t="array" ref="L75">INDEX(停留所!$E:$E,MATCH(J75&amp;M75,停留所!$B:$B&amp;停留所!$G:$G,0))</f>
        <v>141.400104</v>
      </c>
      <c r="M75" s="44" t="s">
        <v>1395</v>
      </c>
      <c r="N75" s="44" t="str">
        <f t="array" ref="N75">INDEX(停留所!$D:$D,MATCH($J75&amp;$K75&amp;$L75,停留所!$B:$B&amp;停留所!$F:$F&amp;停留所!$E:$E,0))</f>
        <v>2</v>
      </c>
      <c r="O75" s="44" t="str">
        <f>IF(COUNTIFS(停留所!$B:$B,J75,停留所!$F:$F,K75,停留所!$E:$E,L75)&gt;0,"同じデータあり","なし")</f>
        <v>同じデータあり</v>
      </c>
    </row>
    <row r="76" spans="1:15" x14ac:dyDescent="0.55000000000000004">
      <c r="A76" s="45">
        <f t="array" ref="A76">INDEX(停留所!$A:$A,MATCH($B76&amp;$C76&amp;$D76,停留所!$B:$B&amp;停留所!$F:$F&amp;停留所!$E:$E,0))</f>
        <v>4722</v>
      </c>
      <c r="B76" s="45" t="s">
        <v>461</v>
      </c>
      <c r="C76" s="45">
        <f t="array" ref="C76">INDEX(停留所!$F:$F,MATCH(B76&amp;E76,停留所!$B:$B&amp;停留所!$G:$G,0))</f>
        <v>40.691870999999999</v>
      </c>
      <c r="D76" s="45">
        <f t="array" ref="D76">INDEX(停留所!$E:$E,MATCH(B76&amp;E76,停留所!$B:$B&amp;停留所!$G:$G,0))</f>
        <v>141.40316999999999</v>
      </c>
      <c r="E76" s="45" t="s">
        <v>1394</v>
      </c>
      <c r="F76" s="45" t="str">
        <f t="array" ref="F76">INDEX(停留所!$D:$D,MATCH($B76&amp;$C76&amp;$D76,停留所!$B:$B&amp;停留所!$F:$F&amp;停留所!$E:$E,0))</f>
        <v>2</v>
      </c>
      <c r="G76" s="45" t="str">
        <f>IF(COUNTIFS(停留所!$B:$B,B76,停留所!$F:$F,C76,停留所!$E:$E,D76)&gt;0,"同じデータあり","なし")</f>
        <v>同じデータあり</v>
      </c>
      <c r="H76" s="93" t="s">
        <v>1458</v>
      </c>
      <c r="I76" s="118">
        <f t="array" ref="I76">INDEX(停留所!$A:$A,MATCH($J76&amp;$K76&amp;$L76,停留所!$B:$B&amp;停留所!$F:$F&amp;停留所!$E:$E,0))</f>
        <v>5132</v>
      </c>
      <c r="J76" s="44" t="s">
        <v>1554</v>
      </c>
      <c r="K76" s="44">
        <f t="array" ref="K76">INDEX(停留所!$F:$F,MATCH(J76&amp;M76,停留所!$B:$B&amp;停留所!$G:$G,0))</f>
        <v>40.782702</v>
      </c>
      <c r="L76" s="44">
        <f t="array" ref="L76">INDEX(停留所!$E:$E,MATCH(J76&amp;M76,停留所!$B:$B&amp;停留所!$G:$G,0))</f>
        <v>141.40074000000001</v>
      </c>
      <c r="M76" s="44" t="s">
        <v>1395</v>
      </c>
      <c r="N76" s="44" t="str">
        <f t="array" ref="N76">INDEX(停留所!$D:$D,MATCH($J76&amp;$K76&amp;$L76,停留所!$B:$B&amp;停留所!$F:$F&amp;停留所!$E:$E,0))</f>
        <v>2</v>
      </c>
      <c r="O76" s="44" t="str">
        <f>IF(COUNTIFS(停留所!$B:$B,J76,停留所!$F:$F,K76,停留所!$E:$E,L76)&gt;0,"同じデータあり","なし")</f>
        <v>同じデータあり</v>
      </c>
    </row>
    <row r="77" spans="1:15" x14ac:dyDescent="0.55000000000000004">
      <c r="A77" s="45">
        <f t="array" ref="A77">INDEX(停留所!$A:$A,MATCH($B77&amp;$C77&amp;$D77,停留所!$B:$B&amp;停留所!$F:$F&amp;停留所!$E:$E,0))</f>
        <v>1311</v>
      </c>
      <c r="B77" s="45" t="s">
        <v>876</v>
      </c>
      <c r="C77" s="45">
        <f t="array" ref="C77">INDEX(停留所!$F:$F,MATCH(B77&amp;E77,停留所!$B:$B&amp;停留所!$H:$H,0))</f>
        <v>40.691273000000002</v>
      </c>
      <c r="D77" s="45">
        <f t="array" ref="D77">INDEX(停留所!$E:$E,MATCH(B77&amp;E77,停留所!$B:$B&amp;停留所!$H:$H,0))</f>
        <v>141.39789099999999</v>
      </c>
      <c r="E77" s="45" t="s">
        <v>1285</v>
      </c>
      <c r="F77" s="45" t="str">
        <f t="array" ref="F77">INDEX(停留所!$D:$D,MATCH($B77&amp;$C77&amp;$D77,停留所!$B:$B&amp;停留所!$F:$F&amp;停留所!$E:$E,0))</f>
        <v>1</v>
      </c>
      <c r="G77" s="45" t="str">
        <f>IF(COUNTIFS(停留所!$B:$B,B77,停留所!$F:$F,C77,停留所!$E:$E,D77)&gt;0,"同じデータあり","なし")</f>
        <v>同じデータあり</v>
      </c>
      <c r="H77" s="93" t="s">
        <v>1458</v>
      </c>
      <c r="I77" s="118">
        <f t="array" ref="I77">INDEX(停留所!$A:$A,MATCH($J77&amp;$K77&amp;$L77,停留所!$B:$B&amp;停留所!$F:$F&amp;停留所!$E:$E,0))</f>
        <v>5122</v>
      </c>
      <c r="J77" s="44" t="s">
        <v>1553</v>
      </c>
      <c r="K77" s="44">
        <f t="array" ref="K77">INDEX(停留所!$F:$F,MATCH(J77&amp;M77,停留所!$B:$B&amp;停留所!$G:$G,0))</f>
        <v>40.777689000000002</v>
      </c>
      <c r="L77" s="44">
        <f t="array" ref="L77">INDEX(停留所!$E:$E,MATCH(J77&amp;M77,停留所!$B:$B&amp;停留所!$G:$G,0))</f>
        <v>141.402612</v>
      </c>
      <c r="M77" s="44" t="s">
        <v>1395</v>
      </c>
      <c r="N77" s="44" t="str">
        <f t="array" ref="N77">INDEX(停留所!$D:$D,MATCH($J77&amp;$K77&amp;$L77,停留所!$B:$B&amp;停留所!$F:$F&amp;停留所!$E:$E,0))</f>
        <v>2</v>
      </c>
      <c r="O77" s="44" t="str">
        <f>IF(COUNTIFS(停留所!$B:$B,J77,停留所!$F:$F,K77,停留所!$E:$E,L77)&gt;0,"同じデータあり","なし")</f>
        <v>同じデータあり</v>
      </c>
    </row>
    <row r="78" spans="1:15" x14ac:dyDescent="0.55000000000000004">
      <c r="A78" s="45">
        <f t="array" ref="A78">INDEX(停留所!$A:$A,MATCH($B78&amp;$C78&amp;$D78,停留所!$B:$B&amp;停留所!$F:$F&amp;停留所!$E:$E,0))</f>
        <v>1321</v>
      </c>
      <c r="B78" s="45" t="s">
        <v>460</v>
      </c>
      <c r="C78" s="45">
        <f t="array" ref="C78">INDEX(停留所!$F:$F,MATCH(B78&amp;E78,停留所!$B:$B&amp;停留所!$H:$H,0))</f>
        <v>40.691668999999997</v>
      </c>
      <c r="D78" s="45">
        <f t="array" ref="D78">INDEX(停留所!$E:$E,MATCH(B78&amp;E78,停留所!$B:$B&amp;停留所!$H:$H,0))</f>
        <v>141.39440099999999</v>
      </c>
      <c r="E78" s="45" t="s">
        <v>1285</v>
      </c>
      <c r="F78" s="45" t="str">
        <f t="array" ref="F78">INDEX(停留所!$D:$D,MATCH($B78&amp;$C78&amp;$D78,停留所!$B:$B&amp;停留所!$F:$F&amp;停留所!$E:$E,0))</f>
        <v>1</v>
      </c>
      <c r="G78" s="45" t="str">
        <f>IF(COUNTIFS(停留所!$B:$B,B78,停留所!$F:$F,C78,停留所!$E:$E,D78)&gt;0,"同じデータあり","なし")</f>
        <v>同じデータあり</v>
      </c>
      <c r="H78" s="93" t="s">
        <v>1458</v>
      </c>
      <c r="I78" s="118">
        <f t="array" ref="I78">INDEX(停留所!$A:$A,MATCH($J78&amp;$K78&amp;$L78,停留所!$B:$B&amp;停留所!$F:$F&amp;停留所!$E:$E,0))</f>
        <v>5112</v>
      </c>
      <c r="J78" s="44" t="s">
        <v>531</v>
      </c>
      <c r="K78" s="44">
        <f t="array" ref="K78">INDEX(停留所!$F:$F,MATCH(J78&amp;M78,停留所!$B:$B&amp;停留所!$G:$G,0))</f>
        <v>40.772984999999998</v>
      </c>
      <c r="L78" s="44">
        <f t="array" ref="L78">INDEX(停留所!$E:$E,MATCH(J78&amp;M78,停留所!$B:$B&amp;停留所!$G:$G,0))</f>
        <v>141.40401800000001</v>
      </c>
      <c r="M78" s="44" t="s">
        <v>1395</v>
      </c>
      <c r="N78" s="44" t="str">
        <f t="array" ref="N78">INDEX(停留所!$D:$D,MATCH($J78&amp;$K78&amp;$L78,停留所!$B:$B&amp;停留所!$F:$F&amp;停留所!$E:$E,0))</f>
        <v>2</v>
      </c>
      <c r="O78" s="44" t="str">
        <f>IF(COUNTIFS(停留所!$B:$B,J78,停留所!$F:$F,K78,停留所!$E:$E,L78)&gt;0,"同じデータあり","なし")</f>
        <v>同じデータあり</v>
      </c>
    </row>
    <row r="79" spans="1:15" x14ac:dyDescent="0.55000000000000004">
      <c r="A79" s="45">
        <f t="array" ref="A79">INDEX(停留所!$A:$A,MATCH($B79&amp;$C79&amp;$D79,停留所!$B:$B&amp;停留所!$F:$F&amp;停留所!$E:$E,0))</f>
        <v>1331</v>
      </c>
      <c r="B79" s="45" t="s">
        <v>103</v>
      </c>
      <c r="C79" s="45">
        <f t="array" ref="C79">INDEX(停留所!$F:$F,MATCH(B79&amp;E79,停留所!$B:$B&amp;停留所!$H:$H,0))</f>
        <v>40.692013000000003</v>
      </c>
      <c r="D79" s="45">
        <f t="array" ref="D79">INDEX(停留所!$E:$E,MATCH(B79&amp;E79,停留所!$B:$B&amp;停留所!$H:$H,0))</f>
        <v>141.388452</v>
      </c>
      <c r="E79" s="45" t="s">
        <v>1285</v>
      </c>
      <c r="F79" s="45" t="str">
        <f t="array" ref="F79">INDEX(停留所!$D:$D,MATCH($B79&amp;$C79&amp;$D79,停留所!$B:$B&amp;停留所!$F:$F&amp;停留所!$E:$E,0))</f>
        <v>1</v>
      </c>
      <c r="G79" s="45" t="str">
        <f>IF(COUNTIFS(停留所!$B:$B,B79,停留所!$F:$F,C79,停留所!$E:$E,D79)&gt;0,"同じデータあり","なし")</f>
        <v>同じデータあり</v>
      </c>
      <c r="H79" s="93" t="s">
        <v>1458</v>
      </c>
      <c r="I79" s="119">
        <f t="array" ref="I79">INDEX(停留所!$A:$A,MATCH($J79&amp;$K79&amp;$L79,停留所!$B:$B&amp;停留所!$F:$F&amp;停留所!$E:$E,0))</f>
        <v>5102</v>
      </c>
      <c r="J79" s="50" t="s">
        <v>530</v>
      </c>
      <c r="K79" s="50">
        <f t="array" ref="K79">INDEX(停留所!$F:$F,MATCH(J79&amp;M79,停留所!$B:$B&amp;停留所!$G:$G,0))</f>
        <v>40.768213000000003</v>
      </c>
      <c r="L79" s="50">
        <f t="array" ref="L79">INDEX(停留所!$E:$E,MATCH(J79&amp;M79,停留所!$B:$B&amp;停留所!$G:$G,0))</f>
        <v>141.40517600000001</v>
      </c>
      <c r="M79" s="50" t="s">
        <v>1395</v>
      </c>
      <c r="N79" s="50" t="str">
        <f t="array" ref="N79">INDEX(停留所!$D:$D,MATCH($J79&amp;$K79&amp;$L79,停留所!$B:$B&amp;停留所!$F:$F&amp;停留所!$E:$E,0))</f>
        <v>2</v>
      </c>
      <c r="O79" s="50" t="str">
        <f>IF(COUNTIFS(停留所!$B:$B,J79,停留所!$F:$F,K79,停留所!$E:$E,L79)&gt;0,"同じデータあり","なし")</f>
        <v>同じデータあり</v>
      </c>
    </row>
    <row r="80" spans="1:15" x14ac:dyDescent="0.55000000000000004">
      <c r="A80" s="45">
        <f t="array" ref="A80">INDEX(停留所!$A:$A,MATCH($B80&amp;$C80&amp;$D80,停留所!$B:$B&amp;停留所!$F:$F&amp;停留所!$E:$E,0))</f>
        <v>1341</v>
      </c>
      <c r="B80" s="45" t="s">
        <v>104</v>
      </c>
      <c r="C80" s="45">
        <f t="array" ref="C80">INDEX(停留所!$F:$F,MATCH(B80&amp;E80,停留所!$B:$B&amp;停留所!$H:$H,0))</f>
        <v>40.691336999999997</v>
      </c>
      <c r="D80" s="45">
        <f t="array" ref="D80">INDEX(停留所!$E:$E,MATCH(B80&amp;E80,停留所!$B:$B&amp;停留所!$H:$H,0))</f>
        <v>141.383014</v>
      </c>
      <c r="E80" s="45" t="s">
        <v>1285</v>
      </c>
      <c r="F80" s="45" t="str">
        <f t="array" ref="F80">INDEX(停留所!$D:$D,MATCH($B80&amp;$C80&amp;$D80,停留所!$B:$B&amp;停留所!$F:$F&amp;停留所!$E:$E,0))</f>
        <v>1</v>
      </c>
      <c r="G80" s="45" t="str">
        <f>IF(COUNTIFS(停留所!$B:$B,B80,停留所!$F:$F,C80,停留所!$E:$E,D80)&gt;0,"同じデータあり","なし")</f>
        <v>同じデータあり</v>
      </c>
      <c r="H80" s="93" t="s">
        <v>1458</v>
      </c>
      <c r="I80" s="45">
        <f t="array" ref="I80">INDEX(停留所!$A:$A,MATCH($J80&amp;$K80&amp;$L80,停留所!$B:$B&amp;停留所!$F:$F&amp;停留所!$E:$E,0))</f>
        <v>5092</v>
      </c>
      <c r="J80" s="45" t="s">
        <v>529</v>
      </c>
      <c r="K80" s="45">
        <f t="array" ref="K80">INDEX(停留所!$F:$F,MATCH(J80&amp;M80,停留所!$B:$B&amp;停留所!$G:$G,0))</f>
        <v>40.764797000000002</v>
      </c>
      <c r="L80" s="45">
        <f t="array" ref="L80">INDEX(停留所!$E:$E,MATCH(J80&amp;M80,停留所!$B:$B&amp;停留所!$G:$G,0))</f>
        <v>141.405689</v>
      </c>
      <c r="M80" s="45" t="s">
        <v>1395</v>
      </c>
      <c r="N80" s="45" t="str">
        <f t="array" ref="N80">INDEX(停留所!$D:$D,MATCH($J80&amp;$K80&amp;$L80,停留所!$B:$B&amp;停留所!$F:$F&amp;停留所!$E:$E,0))</f>
        <v>2</v>
      </c>
      <c r="O80" s="45" t="str">
        <f>IF(COUNTIFS(停留所!$B:$B,J80,停留所!$F:$F,K80,停留所!$E:$E,L80)&gt;0,"同じデータあり","なし")</f>
        <v>同じデータあり</v>
      </c>
    </row>
    <row r="81" spans="1:15" x14ac:dyDescent="0.55000000000000004">
      <c r="A81" s="45">
        <f t="array" ref="A81">INDEX(停留所!$A:$A,MATCH($B81&amp;$C81&amp;$D81,停留所!$B:$B&amp;停留所!$F:$F&amp;停留所!$E:$E,0))</f>
        <v>1351</v>
      </c>
      <c r="B81" s="45" t="s">
        <v>105</v>
      </c>
      <c r="C81" s="45">
        <f t="array" ref="C81">INDEX(停留所!$F:$F,MATCH(B81&amp;E81,停留所!$B:$B&amp;停留所!$H:$H,0))</f>
        <v>40.690272</v>
      </c>
      <c r="D81" s="45">
        <f t="array" ref="D81">INDEX(停留所!$E:$E,MATCH(B81&amp;E81,停留所!$B:$B&amp;停留所!$H:$H,0))</f>
        <v>141.377962</v>
      </c>
      <c r="E81" s="45" t="s">
        <v>1285</v>
      </c>
      <c r="F81" s="45" t="str">
        <f t="array" ref="F81">INDEX(停留所!$D:$D,MATCH($B81&amp;$C81&amp;$D81,停留所!$B:$B&amp;停留所!$F:$F&amp;停留所!$E:$E,0))</f>
        <v>1</v>
      </c>
      <c r="G81" s="45" t="str">
        <f>IF(COUNTIFS(停留所!$B:$B,B81,停留所!$F:$F,C81,停留所!$E:$E,D81)&gt;0,"同じデータあり","なし")</f>
        <v>同じデータあり</v>
      </c>
      <c r="H81" s="93" t="s">
        <v>1458</v>
      </c>
      <c r="I81" s="45">
        <f t="array" ref="I81">INDEX(停留所!$A:$A,MATCH($J81&amp;$K81&amp;$L81,停留所!$B:$B&amp;停留所!$F:$F&amp;停留所!$E:$E,0))</f>
        <v>5082</v>
      </c>
      <c r="J81" s="45" t="s">
        <v>528</v>
      </c>
      <c r="K81" s="45">
        <f t="array" ref="K81">INDEX(停留所!$F:$F,MATCH(J81&amp;M81,停留所!$B:$B&amp;停留所!$G:$G,0))</f>
        <v>40.756864999999998</v>
      </c>
      <c r="L81" s="45">
        <f t="array" ref="L81">INDEX(停留所!$E:$E,MATCH(J81&amp;M81,停留所!$B:$B&amp;停留所!$G:$G,0))</f>
        <v>141.40709899999999</v>
      </c>
      <c r="M81" s="45" t="s">
        <v>1395</v>
      </c>
      <c r="N81" s="45" t="str">
        <f t="array" ref="N81">INDEX(停留所!$D:$D,MATCH($J81&amp;$K81&amp;$L81,停留所!$B:$B&amp;停留所!$F:$F&amp;停留所!$E:$E,0))</f>
        <v>2</v>
      </c>
      <c r="O81" s="45" t="str">
        <f>IF(COUNTIFS(停留所!$B:$B,J81,停留所!$F:$F,K81,停留所!$E:$E,L81)&gt;0,"同じデータあり","なし")</f>
        <v>同じデータあり</v>
      </c>
    </row>
    <row r="82" spans="1:15" x14ac:dyDescent="0.55000000000000004">
      <c r="A82" s="45">
        <f t="array" ref="A82">INDEX(停留所!$A:$A,MATCH($B82&amp;$C82&amp;$D82,停留所!$B:$B&amp;停留所!$F:$F&amp;停留所!$E:$E,0))</f>
        <v>1361</v>
      </c>
      <c r="B82" s="45" t="s">
        <v>106</v>
      </c>
      <c r="C82" s="45">
        <f t="array" ref="C82">INDEX(停留所!$F:$F,MATCH(B82&amp;E82,停留所!$B:$B&amp;停留所!$H:$H,0))</f>
        <v>40.688892000000003</v>
      </c>
      <c r="D82" s="45">
        <f t="array" ref="D82">INDEX(停留所!$E:$E,MATCH(B82&amp;E82,停留所!$B:$B&amp;停留所!$H:$H,0))</f>
        <v>141.37326300000001</v>
      </c>
      <c r="E82" s="45" t="s">
        <v>1285</v>
      </c>
      <c r="F82" s="45" t="str">
        <f t="array" ref="F82">INDEX(停留所!$D:$D,MATCH($B82&amp;$C82&amp;$D82,停留所!$B:$B&amp;停留所!$F:$F&amp;停留所!$E:$E,0))</f>
        <v>1</v>
      </c>
      <c r="G82" s="45" t="str">
        <f>IF(COUNTIFS(停留所!$B:$B,B82,停留所!$F:$F,C82,停留所!$E:$E,D82)&gt;0,"同じデータあり","なし")</f>
        <v>同じデータあり</v>
      </c>
      <c r="H82" s="93" t="s">
        <v>1458</v>
      </c>
      <c r="I82" s="45">
        <f t="array" ref="I82">INDEX(停留所!$A:$A,MATCH($J82&amp;$K82&amp;$L82,停留所!$B:$B&amp;停留所!$F:$F&amp;停留所!$E:$E,0))</f>
        <v>5072</v>
      </c>
      <c r="J82" s="45" t="s">
        <v>527</v>
      </c>
      <c r="K82" s="45">
        <f t="array" ref="K82">INDEX(停留所!$F:$F,MATCH(J82&amp;M82,停留所!$B:$B&amp;停留所!$G:$G,0))</f>
        <v>40.735926999999997</v>
      </c>
      <c r="L82" s="45">
        <f t="array" ref="L82">INDEX(停留所!$E:$E,MATCH(J82&amp;M82,停留所!$B:$B&amp;停留所!$G:$G,0))</f>
        <v>141.410967</v>
      </c>
      <c r="M82" s="45" t="s">
        <v>1395</v>
      </c>
      <c r="N82" s="45" t="str">
        <f t="array" ref="N82">INDEX(停留所!$D:$D,MATCH($J82&amp;$K82&amp;$L82,停留所!$B:$B&amp;停留所!$F:$F&amp;停留所!$E:$E,0))</f>
        <v>2</v>
      </c>
      <c r="O82" s="45" t="str">
        <f>IF(COUNTIFS(停留所!$B:$B,J82,停留所!$F:$F,K82,停留所!$E:$E,L82)&gt;0,"同じデータあり","なし")</f>
        <v>同じデータあり</v>
      </c>
    </row>
    <row r="83" spans="1:15" x14ac:dyDescent="0.55000000000000004">
      <c r="A83" s="45">
        <f t="array" ref="A83">INDEX(停留所!$A:$A,MATCH($B83&amp;$C83&amp;$D83,停留所!$B:$B&amp;停留所!$F:$F&amp;停留所!$E:$E,0))</f>
        <v>4712</v>
      </c>
      <c r="B83" s="45" t="s">
        <v>459</v>
      </c>
      <c r="C83" s="45">
        <f t="array" ref="C83">INDEX(停留所!$F:$F,MATCH(B83&amp;E83,停留所!$B:$B&amp;停留所!$G:$G,0))</f>
        <v>40.687657000000002</v>
      </c>
      <c r="D83" s="45">
        <f t="array" ref="D83">INDEX(停留所!$E:$E,MATCH(B83&amp;E83,停留所!$B:$B&amp;停留所!$G:$G,0))</f>
        <v>141.369428</v>
      </c>
      <c r="E83" s="45" t="s">
        <v>488</v>
      </c>
      <c r="F83" s="45" t="str">
        <f t="array" ref="F83">INDEX(停留所!$D:$D,MATCH($B83&amp;$C83&amp;$D83,停留所!$B:$B&amp;停留所!$F:$F&amp;停留所!$E:$E,0))</f>
        <v>2</v>
      </c>
      <c r="G83" s="45" t="str">
        <f>IF(COUNTIFS(停留所!$B:$B,B83,停留所!$F:$F,C83,停留所!$E:$E,D83)&gt;0,"同じデータあり","なし")</f>
        <v>同じデータあり</v>
      </c>
      <c r="H83" s="93" t="s">
        <v>1458</v>
      </c>
      <c r="I83" s="45">
        <f t="array" ref="I83">INDEX(停留所!$A:$A,MATCH($J83&amp;$K83&amp;$L83,停留所!$B:$B&amp;停留所!$F:$F&amp;停留所!$E:$E,0))</f>
        <v>5062</v>
      </c>
      <c r="J83" s="45" t="s">
        <v>526</v>
      </c>
      <c r="K83" s="45">
        <f t="array" ref="K83">INDEX(停留所!$F:$F,MATCH(J83&amp;M83,停留所!$B:$B&amp;停留所!$G:$G,0))</f>
        <v>40.730364999999999</v>
      </c>
      <c r="L83" s="45">
        <f t="array" ref="L83">INDEX(停留所!$E:$E,MATCH(J83&amp;M83,停留所!$B:$B&amp;停留所!$G:$G,0))</f>
        <v>141.41302400000001</v>
      </c>
      <c r="M83" s="45" t="s">
        <v>1395</v>
      </c>
      <c r="N83" s="45" t="str">
        <f t="array" ref="N83">INDEX(停留所!$D:$D,MATCH($J83&amp;$K83&amp;$L83,停留所!$B:$B&amp;停留所!$F:$F&amp;停留所!$E:$E,0))</f>
        <v>2</v>
      </c>
      <c r="O83" s="45" t="str">
        <f>IF(COUNTIFS(停留所!$B:$B,J83,停留所!$F:$F,K83,停留所!$E:$E,L83)&gt;0,"同じデータあり","なし")</f>
        <v>同じデータあり</v>
      </c>
    </row>
    <row r="84" spans="1:15" x14ac:dyDescent="0.55000000000000004">
      <c r="A84" s="45">
        <f t="array" ref="A84">INDEX(停留所!$A:$A,MATCH($B84&amp;$C84&amp;$D84,停留所!$B:$B&amp;停留所!$F:$F&amp;停留所!$E:$E,0))</f>
        <v>1101</v>
      </c>
      <c r="B84" s="45" t="s">
        <v>86</v>
      </c>
      <c r="C84" s="45">
        <f t="array" ref="C84">INDEX(停留所!$F:$F,MATCH(B84&amp;E84,停留所!$B:$B&amp;停留所!$I:$I,0))</f>
        <v>40.684857999999998</v>
      </c>
      <c r="D84" s="45">
        <f t="array" ref="D84">INDEX(停留所!$E:$E,MATCH(B84&amp;E84,停留所!$B:$B&amp;停留所!$I:$I,0))</f>
        <v>141.36661000000001</v>
      </c>
      <c r="E84" s="45" t="s">
        <v>63</v>
      </c>
      <c r="F84" s="45" t="str">
        <f t="array" ref="F84">INDEX(停留所!$D:$D,MATCH($B84&amp;$C84&amp;$D84,停留所!$B:$B&amp;停留所!$F:$F&amp;停留所!$E:$E,0))</f>
        <v>1</v>
      </c>
      <c r="G84" s="45" t="str">
        <f>IF(COUNTIFS(停留所!$B:$B,B84,停留所!$F:$F,C84,停留所!$E:$E,D84)&gt;0,"同じデータあり","なし")</f>
        <v>同じデータあり</v>
      </c>
      <c r="H84" s="93" t="s">
        <v>1458</v>
      </c>
      <c r="I84" s="45">
        <f t="array" ref="I84">INDEX(停留所!$A:$A,MATCH($J84&amp;$K84&amp;$L84,停留所!$B:$B&amp;停留所!$F:$F&amp;停留所!$E:$E,0))</f>
        <v>5052</v>
      </c>
      <c r="J84" s="45" t="s">
        <v>525</v>
      </c>
      <c r="K84" s="45">
        <f t="array" ref="K84">INDEX(停留所!$F:$F,MATCH(J84&amp;M84,停留所!$B:$B&amp;停留所!$G:$G,0))</f>
        <v>40.726213000000001</v>
      </c>
      <c r="L84" s="45">
        <f t="array" ref="L84">INDEX(停留所!$E:$E,MATCH(J84&amp;M84,停留所!$B:$B&amp;停留所!$G:$G,0))</f>
        <v>141.41441900000001</v>
      </c>
      <c r="M84" s="45" t="s">
        <v>1395</v>
      </c>
      <c r="N84" s="45" t="str">
        <f t="array" ref="N84">INDEX(停留所!$D:$D,MATCH($J84&amp;$K84&amp;$L84,停留所!$B:$B&amp;停留所!$F:$F&amp;停留所!$E:$E,0))</f>
        <v>2</v>
      </c>
      <c r="O84" s="45" t="str">
        <f>IF(COUNTIFS(停留所!$B:$B,J84,停留所!$F:$F,K84,停留所!$E:$E,L84)&gt;0,"同じデータあり","なし")</f>
        <v>同じデータあり</v>
      </c>
    </row>
    <row r="85" spans="1:15" x14ac:dyDescent="0.55000000000000004">
      <c r="A85" s="45">
        <f t="array" ref="A85">INDEX(停留所!$A:$A,MATCH($B85&amp;$C85&amp;$D85,停留所!$B:$B&amp;停留所!$F:$F&amp;停留所!$E:$E,0))</f>
        <v>1291</v>
      </c>
      <c r="B85" s="45" t="s">
        <v>1570</v>
      </c>
      <c r="C85" s="45">
        <f t="array" ref="C85">INDEX(停留所!$F:$F,MATCH(B85&amp;E85,停留所!$B:$B&amp;停留所!$H:$H,0))</f>
        <v>40.682912999999999</v>
      </c>
      <c r="D85" s="45">
        <f t="array" ref="D85">INDEX(停留所!$E:$E,MATCH(B85&amp;E85,停留所!$B:$B&amp;停留所!$H:$H,0))</f>
        <v>141.36785499999999</v>
      </c>
      <c r="E85" s="45" t="s">
        <v>1285</v>
      </c>
      <c r="F85" s="45" t="str">
        <f t="array" ref="F85">INDEX(停留所!$D:$D,MATCH($B85&amp;$C85&amp;$D85,停留所!$B:$B&amp;停留所!$F:$F&amp;停留所!$E:$E,0))</f>
        <v>1</v>
      </c>
      <c r="G85" s="45" t="str">
        <f>IF(COUNTIFS(停留所!$B:$B,B85,停留所!$F:$F,C85,停留所!$E:$E,D85)&gt;0,"同じデータあり","なし")</f>
        <v>同じデータあり</v>
      </c>
      <c r="H85" s="93" t="s">
        <v>1458</v>
      </c>
      <c r="I85" s="45">
        <f t="array" ref="I85">INDEX(停留所!$A:$A,MATCH($J85&amp;$K85&amp;$L85,停留所!$B:$B&amp;停留所!$F:$F&amp;停留所!$E:$E,0))</f>
        <v>4722</v>
      </c>
      <c r="J85" s="45" t="s">
        <v>461</v>
      </c>
      <c r="K85" s="45">
        <f t="array" ref="K85">INDEX(停留所!$F:$F,MATCH(J85&amp;M85,停留所!$B:$B&amp;停留所!$G:$G,0))</f>
        <v>40.691870999999999</v>
      </c>
      <c r="L85" s="45">
        <f t="array" ref="L85">INDEX(停留所!$E:$E,MATCH(J85&amp;M85,停留所!$B:$B&amp;停留所!$G:$G,0))</f>
        <v>141.40316999999999</v>
      </c>
      <c r="M85" s="45" t="s">
        <v>1394</v>
      </c>
      <c r="N85" s="45" t="str">
        <f t="array" ref="N85">INDEX(停留所!$D:$D,MATCH($J85&amp;$K85&amp;$L85,停留所!$B:$B&amp;停留所!$F:$F&amp;停留所!$E:$E,0))</f>
        <v>2</v>
      </c>
      <c r="O85" s="45" t="str">
        <f>IF(COUNTIFS(停留所!$B:$B,J85,停留所!$F:$F,K85,停留所!$E:$E,L85)&gt;0,"同じデータあり","なし")</f>
        <v>同じデータあり</v>
      </c>
    </row>
    <row r="86" spans="1:15" x14ac:dyDescent="0.55000000000000004">
      <c r="A86" s="45">
        <f t="array" ref="A86">INDEX(停留所!$A:$A,MATCH($B86&amp;$C86&amp;$D86,停留所!$B:$B&amp;停留所!$F:$F&amp;停留所!$E:$E,0))</f>
        <v>5042</v>
      </c>
      <c r="B86" s="45" t="s">
        <v>1600</v>
      </c>
      <c r="C86" s="45">
        <f t="array" ref="C86">INDEX(停留所!$F:$F,MATCH(B86&amp;E86,停留所!$B:$B&amp;停留所!$G:$G,0))</f>
        <v>40.681541000000003</v>
      </c>
      <c r="D86" s="45">
        <f t="array" ref="D86">INDEX(停留所!$E:$E,MATCH(B86&amp;E86,停留所!$B:$B&amp;停留所!$G:$G,0))</f>
        <v>141.37410600000001</v>
      </c>
      <c r="E86" s="45" t="s">
        <v>1395</v>
      </c>
      <c r="F86" s="45" t="str">
        <f t="array" ref="F86">INDEX(停留所!$D:$D,MATCH($B86&amp;$C86&amp;$D86,停留所!$B:$B&amp;停留所!$F:$F&amp;停留所!$E:$E,0))</f>
        <v>2</v>
      </c>
      <c r="G86" s="45" t="str">
        <f>IF(COUNTIFS(停留所!$B:$B,B86,停留所!$F:$F,C86,停留所!$E:$E,D86)&gt;0,"同じデータあり","なし")</f>
        <v>同じデータあり</v>
      </c>
      <c r="H86" s="93" t="s">
        <v>1595</v>
      </c>
      <c r="I86" s="45">
        <f t="array" ref="I86">INDEX(停留所!$A:$A,MATCH($J86&amp;$K86&amp;$L86,停留所!$B:$B&amp;停留所!$F:$F&amp;停留所!$E:$E,0))</f>
        <v>1311</v>
      </c>
      <c r="J86" s="45" t="s">
        <v>876</v>
      </c>
      <c r="K86" s="45">
        <f t="array" ref="K86">INDEX(停留所!$F:$F,MATCH(J86&amp;M86,停留所!$B:$B&amp;停留所!$H:$H,0))</f>
        <v>40.691273000000002</v>
      </c>
      <c r="L86" s="45">
        <f t="array" ref="L86">INDEX(停留所!$E:$E,MATCH(J86&amp;M86,停留所!$B:$B&amp;停留所!$H:$H,0))</f>
        <v>141.39789099999999</v>
      </c>
      <c r="M86" s="45" t="s">
        <v>1285</v>
      </c>
      <c r="N86" s="45" t="str">
        <f t="array" ref="N86">INDEX(停留所!$D:$D,MATCH($J86&amp;$K86&amp;$L86,停留所!$B:$B&amp;停留所!$F:$F&amp;停留所!$E:$E,0))</f>
        <v>1</v>
      </c>
      <c r="O86" s="45" t="str">
        <f>IF(COUNTIFS(停留所!$B:$B,J86,停留所!$F:$F,K86,停留所!$E:$E,L86)&gt;0,"同じデータあり","なし")</f>
        <v>同じデータあり</v>
      </c>
    </row>
    <row r="87" spans="1:15" x14ac:dyDescent="0.55000000000000004">
      <c r="A87" s="45">
        <f t="array" ref="A87">INDEX(停留所!$A:$A,MATCH($B87&amp;$C87&amp;$D87,停留所!$B:$B&amp;停留所!$F:$F&amp;停留所!$E:$E,0))</f>
        <v>5032</v>
      </c>
      <c r="B87" s="45" t="s">
        <v>1601</v>
      </c>
      <c r="C87" s="45">
        <f t="array" ref="C87">INDEX(停留所!$F:$F,MATCH(B87&amp;E87,停留所!$B:$B&amp;停留所!$G:$G,0))</f>
        <v>40.676699999999997</v>
      </c>
      <c r="D87" s="45">
        <f t="array" ref="D87">INDEX(停留所!$E:$E,MATCH(B87&amp;E87,停留所!$B:$B&amp;停留所!$G:$G,0))</f>
        <v>141.37274300000001</v>
      </c>
      <c r="E87" s="45" t="s">
        <v>1395</v>
      </c>
      <c r="F87" s="45" t="str">
        <f t="array" ref="F87">INDEX(停留所!$D:$D,MATCH($B87&amp;$C87&amp;$D87,停留所!$B:$B&amp;停留所!$F:$F&amp;停留所!$E:$E,0))</f>
        <v>2</v>
      </c>
      <c r="G87" s="45" t="str">
        <f>IF(COUNTIFS(停留所!$B:$B,B87,停留所!$F:$F,C87,停留所!$E:$E,D87)&gt;0,"同じデータあり","なし")</f>
        <v>同じデータあり</v>
      </c>
      <c r="H87" s="93" t="s">
        <v>1596</v>
      </c>
      <c r="I87" s="45">
        <f t="array" ref="I87">INDEX(停留所!$A:$A,MATCH($J87&amp;$K87&amp;$L87,停留所!$B:$B&amp;停留所!$F:$F&amp;停留所!$E:$E,0))</f>
        <v>1321</v>
      </c>
      <c r="J87" s="45" t="s">
        <v>460</v>
      </c>
      <c r="K87" s="45">
        <f t="array" ref="K87">INDEX(停留所!$F:$F,MATCH(J87&amp;M87,停留所!$B:$B&amp;停留所!$H:$H,0))</f>
        <v>40.691668999999997</v>
      </c>
      <c r="L87" s="45">
        <f t="array" ref="L87">INDEX(停留所!$E:$E,MATCH(J87&amp;M87,停留所!$B:$B&amp;停留所!$H:$H,0))</f>
        <v>141.39440099999999</v>
      </c>
      <c r="M87" s="45" t="s">
        <v>1285</v>
      </c>
      <c r="N87" s="45" t="str">
        <f t="array" ref="N87">INDEX(停留所!$D:$D,MATCH($J87&amp;$K87&amp;$L87,停留所!$B:$B&amp;停留所!$F:$F&amp;停留所!$E:$E,0))</f>
        <v>1</v>
      </c>
      <c r="O87" s="45" t="str">
        <f>IF(COUNTIFS(停留所!$B:$B,J87,停留所!$F:$F,K87,停留所!$E:$E,L87)&gt;0,"同じデータあり","なし")</f>
        <v>同じデータあり</v>
      </c>
    </row>
    <row r="88" spans="1:15" x14ac:dyDescent="0.55000000000000004">
      <c r="A88" s="45">
        <f t="array" ref="A88">INDEX(停留所!$A:$A,MATCH($B88&amp;$C88&amp;$D88,停留所!$B:$B&amp;停留所!$F:$F&amp;停留所!$E:$E,0))</f>
        <v>5022</v>
      </c>
      <c r="B88" s="45" t="s">
        <v>1439</v>
      </c>
      <c r="C88" s="45">
        <f t="array" ref="C88">INDEX(停留所!$F:$F,MATCH(B88&amp;E88,停留所!$B:$B&amp;停留所!$G:$G,0))</f>
        <v>40.675100999999998</v>
      </c>
      <c r="D88" s="45">
        <f t="array" ref="D88">INDEX(停留所!$E:$E,MATCH(B88&amp;E88,停留所!$B:$B&amp;停留所!$G:$G,0))</f>
        <v>141.37858</v>
      </c>
      <c r="E88" s="45" t="s">
        <v>1395</v>
      </c>
      <c r="F88" s="45" t="str">
        <f t="array" ref="F88">INDEX(停留所!$D:$D,MATCH($B88&amp;$C88&amp;$D88,停留所!$B:$B&amp;停留所!$F:$F&amp;停留所!$E:$E,0))</f>
        <v>2</v>
      </c>
      <c r="G88" s="45" t="str">
        <f>IF(COUNTIFS(停留所!$B:$B,B88,停留所!$F:$F,C88,停留所!$E:$E,D88)&gt;0,"同じデータあり","なし")</f>
        <v>同じデータあり</v>
      </c>
      <c r="H88" s="93" t="s">
        <v>1597</v>
      </c>
      <c r="I88" s="45">
        <f t="array" ref="I88">INDEX(停留所!$A:$A,MATCH($J88&amp;$K88&amp;$L88,停留所!$B:$B&amp;停留所!$F:$F&amp;停留所!$E:$E,0))</f>
        <v>1331</v>
      </c>
      <c r="J88" s="45" t="s">
        <v>103</v>
      </c>
      <c r="K88" s="45">
        <f t="array" ref="K88">INDEX(停留所!$F:$F,MATCH(J88&amp;M88,停留所!$B:$B&amp;停留所!$H:$H,0))</f>
        <v>40.692013000000003</v>
      </c>
      <c r="L88" s="45">
        <f t="array" ref="L88">INDEX(停留所!$E:$E,MATCH(J88&amp;M88,停留所!$B:$B&amp;停留所!$H:$H,0))</f>
        <v>141.388452</v>
      </c>
      <c r="M88" s="45" t="s">
        <v>1285</v>
      </c>
      <c r="N88" s="45" t="str">
        <f t="array" ref="N88">INDEX(停留所!$D:$D,MATCH($J88&amp;$K88&amp;$L88,停留所!$B:$B&amp;停留所!$F:$F&amp;停留所!$E:$E,0))</f>
        <v>1</v>
      </c>
      <c r="O88" s="45" t="str">
        <f>IF(COUNTIFS(停留所!$B:$B,J88,停留所!$F:$F,K88,停留所!$E:$E,L88)&gt;0,"同じデータあり","なし")</f>
        <v>同じデータあり</v>
      </c>
    </row>
    <row r="89" spans="1:15" x14ac:dyDescent="0.55000000000000004">
      <c r="A89" s="45">
        <f t="array" ref="A89">INDEX(停留所!$A:$A,MATCH($B89&amp;$C89&amp;$D89,停留所!$B:$B&amp;停留所!$F:$F&amp;停留所!$E:$E,0))</f>
        <v>5012</v>
      </c>
      <c r="B89" s="45" t="s">
        <v>1440</v>
      </c>
      <c r="C89" s="45">
        <f t="array" ref="C89">INDEX(停留所!$F:$F,MATCH(B89&amp;E89,停留所!$B:$B&amp;停留所!$G:$G,0))</f>
        <v>40.674042999999998</v>
      </c>
      <c r="D89" s="45">
        <f t="array" ref="D89">INDEX(停留所!$E:$E,MATCH(B89&amp;E89,停留所!$B:$B&amp;停留所!$G:$G,0))</f>
        <v>141.37912700000001</v>
      </c>
      <c r="E89" s="45" t="s">
        <v>1395</v>
      </c>
      <c r="F89" s="45" t="str">
        <f t="array" ref="F89">INDEX(停留所!$D:$D,MATCH($B89&amp;$C89&amp;$D89,停留所!$B:$B&amp;停留所!$F:$F&amp;停留所!$E:$E,0))</f>
        <v>2</v>
      </c>
      <c r="G89" s="45" t="str">
        <f>IF(COUNTIFS(停留所!$B:$B,B89,停留所!$F:$F,C89,停留所!$E:$E,D89)&gt;0,"同じデータあり","なし")</f>
        <v>同じデータあり</v>
      </c>
      <c r="H89" s="93" t="s">
        <v>1598</v>
      </c>
      <c r="I89" s="45">
        <f t="array" ref="I89">INDEX(停留所!$A:$A,MATCH($J89&amp;$K89&amp;$L89,停留所!$B:$B&amp;停留所!$F:$F&amp;停留所!$E:$E,0))</f>
        <v>1341</v>
      </c>
      <c r="J89" s="45" t="s">
        <v>1480</v>
      </c>
      <c r="K89" s="45">
        <f t="array" ref="K89">INDEX(停留所!$F:$F,MATCH(J89&amp;M89,停留所!$B:$B&amp;停留所!$H:$H,0))</f>
        <v>40.691336999999997</v>
      </c>
      <c r="L89" s="45">
        <f t="array" ref="L89">INDEX(停留所!$E:$E,MATCH(J89&amp;M89,停留所!$B:$B&amp;停留所!$H:$H,0))</f>
        <v>141.383014</v>
      </c>
      <c r="M89" s="45" t="s">
        <v>1285</v>
      </c>
      <c r="N89" s="45" t="str">
        <f t="array" ref="N89">INDEX(停留所!$D:$D,MATCH($J89&amp;$K89&amp;$L89,停留所!$B:$B&amp;停留所!$F:$F&amp;停留所!$E:$E,0))</f>
        <v>1</v>
      </c>
      <c r="O89" s="45" t="str">
        <f>IF(COUNTIFS(停留所!$B:$B,J89,停留所!$F:$F,K89,停留所!$E:$E,L89)&gt;0,"同じデータあり","なし")</f>
        <v>同じデータあり</v>
      </c>
    </row>
    <row r="90" spans="1:15" x14ac:dyDescent="0.55000000000000004">
      <c r="A90" s="45">
        <f t="array" ref="A90">INDEX(停留所!$A:$A,MATCH($B90&amp;$C90&amp;$D90,停留所!$B:$B&amp;停留所!$F:$F&amp;停留所!$E:$E,0))</f>
        <v>5002</v>
      </c>
      <c r="B90" s="45" t="s">
        <v>1441</v>
      </c>
      <c r="C90" s="45">
        <f t="array" ref="C90">INDEX(停留所!$F:$F,MATCH(B90&amp;E90,停留所!$B:$B&amp;停留所!$G:$G,0))</f>
        <v>40.667203000000001</v>
      </c>
      <c r="D90" s="45">
        <f t="array" ref="D90">INDEX(停留所!$E:$E,MATCH(B90&amp;E90,停留所!$B:$B&amp;停留所!$G:$G,0))</f>
        <v>141.38181399999999</v>
      </c>
      <c r="E90" s="45" t="s">
        <v>1395</v>
      </c>
      <c r="F90" s="45" t="str">
        <f t="array" ref="F90">INDEX(停留所!$D:$D,MATCH($B90&amp;$C90&amp;$D90,停留所!$B:$B&amp;停留所!$F:$F&amp;停留所!$E:$E,0))</f>
        <v>2</v>
      </c>
      <c r="G90" s="45" t="str">
        <f>IF(COUNTIFS(停留所!$B:$B,B90,停留所!$F:$F,C90,停留所!$E:$E,D90)&gt;0,"同じデータあり","なし")</f>
        <v>同じデータあり</v>
      </c>
      <c r="H90" s="93" t="s">
        <v>1599</v>
      </c>
      <c r="I90" s="45">
        <f t="array" ref="I90">INDEX(停留所!$A:$A,MATCH($J90&amp;$K90&amp;$L90,停留所!$B:$B&amp;停留所!$F:$F&amp;停留所!$E:$E,0))</f>
        <v>1351</v>
      </c>
      <c r="J90" s="45" t="s">
        <v>1493</v>
      </c>
      <c r="K90" s="45">
        <f t="array" ref="K90">INDEX(停留所!$F:$F,MATCH(J90&amp;M90,停留所!$B:$B&amp;停留所!$H:$H,0))</f>
        <v>40.690272</v>
      </c>
      <c r="L90" s="45">
        <f t="array" ref="L90">INDEX(停留所!$E:$E,MATCH(J90&amp;M90,停留所!$B:$B&amp;停留所!$H:$H,0))</f>
        <v>141.377962</v>
      </c>
      <c r="M90" s="45" t="s">
        <v>1285</v>
      </c>
      <c r="N90" s="45" t="str">
        <f t="array" ref="N90">INDEX(停留所!$D:$D,MATCH($J90&amp;$K90&amp;$L90,停留所!$B:$B&amp;停留所!$F:$F&amp;停留所!$E:$E,0))</f>
        <v>1</v>
      </c>
      <c r="O90" s="45" t="str">
        <f>IF(COUNTIFS(停留所!$B:$B,J90,停留所!$F:$F,K90,停留所!$E:$E,L90)&gt;0,"同じデータあり","なし")</f>
        <v>同じデータあり</v>
      </c>
    </row>
    <row r="91" spans="1:15" x14ac:dyDescent="0.55000000000000004">
      <c r="A91" s="45">
        <f t="array" ref="A91">INDEX(停留所!$A:$A,MATCH($B91&amp;$C91&amp;$D91,停留所!$B:$B&amp;停留所!$F:$F&amp;停留所!$E:$E,0))</f>
        <v>4991</v>
      </c>
      <c r="B91" s="45" t="s">
        <v>1442</v>
      </c>
      <c r="C91" s="45">
        <f t="array" ref="C91">INDEX(停留所!$F:$F,MATCH(B91&amp;E91,停留所!$B:$B&amp;停留所!$G:$G,0))</f>
        <v>40.669429000000001</v>
      </c>
      <c r="D91" s="45">
        <f t="array" ref="D91">INDEX(停留所!$E:$E,MATCH(B91&amp;E91,停留所!$B:$B&amp;停留所!$G:$G,0))</f>
        <v>141.390703</v>
      </c>
      <c r="E91" s="45" t="s">
        <v>549</v>
      </c>
      <c r="F91" s="45" t="str">
        <f t="array" ref="F91">INDEX(停留所!$D:$D,MATCH($B91&amp;$C91&amp;$D91,停留所!$B:$B&amp;停留所!$F:$F&amp;停留所!$E:$E,0))</f>
        <v>1</v>
      </c>
      <c r="G91" s="45" t="str">
        <f>IF(COUNTIFS(停留所!$B:$B,B91,停留所!$F:$F,C91,停留所!$E:$E,D91)&gt;0,"同じデータあり","なし")</f>
        <v>同じデータあり</v>
      </c>
      <c r="H91" s="93" t="s">
        <v>1292</v>
      </c>
      <c r="I91" s="45">
        <f t="array" ref="I91">INDEX(停留所!$A:$A,MATCH($J91&amp;$K91&amp;$L91,停留所!$B:$B&amp;停留所!$F:$F&amp;停留所!$E:$E,0))</f>
        <v>1361</v>
      </c>
      <c r="J91" s="45" t="s">
        <v>106</v>
      </c>
      <c r="K91" s="45">
        <f t="array" ref="K91">INDEX(停留所!$F:$F,MATCH(J91&amp;M91,停留所!$B:$B&amp;停留所!$H:$H,0))</f>
        <v>40.688892000000003</v>
      </c>
      <c r="L91" s="45">
        <f t="array" ref="L91">INDEX(停留所!$E:$E,MATCH(J91&amp;M91,停留所!$B:$B&amp;停留所!$H:$H,0))</f>
        <v>141.37326300000001</v>
      </c>
      <c r="M91" s="45" t="s">
        <v>1285</v>
      </c>
      <c r="N91" s="45" t="str">
        <f t="array" ref="N91">INDEX(停留所!$D:$D,MATCH($J91&amp;$K91&amp;$L91,停留所!$B:$B&amp;停留所!$F:$F&amp;停留所!$E:$E,0))</f>
        <v>1</v>
      </c>
      <c r="O91" s="45" t="str">
        <f>IF(COUNTIFS(停留所!$B:$B,J91,停留所!$F:$F,K91,停留所!$E:$E,L91)&gt;0,"同じデータあり","なし")</f>
        <v>同じデータあり</v>
      </c>
    </row>
    <row r="92" spans="1:15" x14ac:dyDescent="0.55000000000000004">
      <c r="I92" s="45">
        <f t="array" ref="I92">INDEX(停留所!$A:$A,MATCH($J92&amp;$K92&amp;$L92,停留所!$B:$B&amp;停留所!$F:$F&amp;停留所!$E:$E,0))</f>
        <v>4712</v>
      </c>
      <c r="J92" s="45" t="s">
        <v>1478</v>
      </c>
      <c r="K92" s="45">
        <f t="array" ref="K92">INDEX(停留所!$F:$F,MATCH(J92&amp;M92,停留所!$B:$B&amp;停留所!$G:$G,0))</f>
        <v>40.687657000000002</v>
      </c>
      <c r="L92" s="45">
        <f t="array" ref="L92">INDEX(停留所!$E:$E,MATCH(J92&amp;M92,停留所!$B:$B&amp;停留所!$G:$G,0))</f>
        <v>141.369428</v>
      </c>
      <c r="M92" s="45" t="s">
        <v>488</v>
      </c>
      <c r="N92" s="45" t="str">
        <f t="array" ref="N92">INDEX(停留所!$D:$D,MATCH($J92&amp;$K92&amp;$L92,停留所!$B:$B&amp;停留所!$F:$F&amp;停留所!$E:$E,0))</f>
        <v>2</v>
      </c>
      <c r="O92" s="45" t="str">
        <f>IF(COUNTIFS(停留所!$B:$B,J92,停留所!$F:$F,K92,停留所!$E:$E,L92)&gt;0,"同じデータあり","なし")</f>
        <v>同じデータあり</v>
      </c>
    </row>
    <row r="93" spans="1:15" x14ac:dyDescent="0.55000000000000004">
      <c r="I93" s="45">
        <f t="array" ref="I93">INDEX(停留所!$A:$A,MATCH($J93&amp;$K93&amp;$L93,停留所!$B:$B&amp;停留所!$F:$F&amp;停留所!$E:$E,0))</f>
        <v>1101</v>
      </c>
      <c r="J93" s="45" t="s">
        <v>86</v>
      </c>
      <c r="K93" s="45">
        <f t="array" ref="K93">INDEX(停留所!$F:$F,MATCH(J93&amp;M93,停留所!$B:$B&amp;停留所!$I:$I,0))</f>
        <v>40.684857999999998</v>
      </c>
      <c r="L93" s="45">
        <f t="array" ref="L93">INDEX(停留所!$E:$E,MATCH(J93&amp;M93,停留所!$B:$B&amp;停留所!$I:$I,0))</f>
        <v>141.36661000000001</v>
      </c>
      <c r="M93" s="45" t="s">
        <v>63</v>
      </c>
      <c r="N93" s="45" t="str">
        <f t="array" ref="N93">INDEX(停留所!$D:$D,MATCH($J93&amp;$K93&amp;$L93,停留所!$B:$B&amp;停留所!$F:$F&amp;停留所!$E:$E,0))</f>
        <v>1</v>
      </c>
      <c r="O93" s="45" t="str">
        <f>IF(COUNTIFS(停留所!$B:$B,J93,停留所!$F:$F,K93,停留所!$E:$E,L93)&gt;0,"同じデータあり","なし")</f>
        <v>同じデータあり</v>
      </c>
    </row>
    <row r="94" spans="1:15" x14ac:dyDescent="0.55000000000000004">
      <c r="I94" s="120">
        <f t="array" ref="I94">INDEX(停留所!$A:$A,MATCH($J94&amp;$K94&amp;$L94,停留所!$B:$B&amp;停留所!$F:$F&amp;停留所!$E:$E,0))</f>
        <v>1371</v>
      </c>
      <c r="J94" s="87" t="s">
        <v>1456</v>
      </c>
      <c r="K94" s="87">
        <f t="array" ref="K94">INDEX(停留所!$F:$F,MATCH(J94&amp;M94,停留所!$B:$B&amp;停留所!$H:$H,0))</f>
        <v>40.685389999999998</v>
      </c>
      <c r="L94" s="87">
        <f t="array" ref="L94">INDEX(停留所!$E:$E,MATCH(J94&amp;M94,停留所!$B:$B&amp;停留所!$H:$H,0))</f>
        <v>141.37084999999999</v>
      </c>
      <c r="M94" s="87" t="s">
        <v>1285</v>
      </c>
      <c r="N94" s="87" t="str">
        <f t="array" ref="N94">INDEX(停留所!$D:$D,MATCH($J94&amp;$K94&amp;$L94,停留所!$B:$B&amp;停留所!$F:$F&amp;停留所!$E:$E,0))</f>
        <v>1</v>
      </c>
      <c r="O94" s="87" t="str">
        <f>IF(COUNTIFS(停留所!$B:$B,J94,停留所!$F:$F,K94,停留所!$E:$E,L94)&gt;0,"同じデータあり","なし")</f>
        <v>同じデータあり</v>
      </c>
    </row>
    <row r="95" spans="1:15" x14ac:dyDescent="0.55000000000000004">
      <c r="I95" s="121">
        <f t="array" ref="I95">INDEX(停留所!$A:$A,MATCH($J95&amp;$K95&amp;$L95,停留所!$B:$B&amp;停留所!$F:$F&amp;停留所!$E:$E,0))</f>
        <v>1291</v>
      </c>
      <c r="J95" s="45" t="s">
        <v>1503</v>
      </c>
      <c r="K95" s="122">
        <f t="array" ref="K95">INDEX(停留所!$F:$F,MATCH(J95&amp;M95,停留所!$B:$B&amp;停留所!$H:$H,0))</f>
        <v>40.682912999999999</v>
      </c>
      <c r="L95" s="122">
        <f t="array" ref="L95">INDEX(停留所!$E:$E,MATCH(J95&amp;M95,停留所!$B:$B&amp;停留所!$H:$H,0))</f>
        <v>141.36785499999999</v>
      </c>
      <c r="M95" s="122" t="s">
        <v>1285</v>
      </c>
      <c r="N95" s="122" t="str">
        <f t="array" ref="N95">INDEX(停留所!$D:$D,MATCH($J95&amp;$K95&amp;$L95,停留所!$B:$B&amp;停留所!$F:$F&amp;停留所!$E:$E,0))</f>
        <v>1</v>
      </c>
      <c r="O95" s="122" t="str">
        <f>IF(COUNTIFS(停留所!$B:$B,J95,停留所!$F:$F,K95,停留所!$E:$E,L95)&gt;0,"同じデータあり","なし")</f>
        <v>同じデータあり</v>
      </c>
    </row>
    <row r="96" spans="1:15" x14ac:dyDescent="0.55000000000000004">
      <c r="I96" s="45">
        <f t="array" ref="I96">INDEX(停留所!$A:$A,MATCH($J96&amp;$K96&amp;$L96,停留所!$B:$B&amp;停留所!$F:$F&amp;停留所!$E:$E,0))</f>
        <v>1132</v>
      </c>
      <c r="J96" s="45" t="s">
        <v>1430</v>
      </c>
      <c r="K96" s="45">
        <f t="array" ref="K96">INDEX(停留所!$F:$F,MATCH(J96&amp;M96,停留所!$B:$B&amp;停留所!$H:$H,0))</f>
        <v>40.681235000000001</v>
      </c>
      <c r="L96" s="45">
        <f t="array" ref="L96">INDEX(停留所!$E:$E,MATCH(J96&amp;M96,停留所!$B:$B&amp;停留所!$H:$H,0))</f>
        <v>141.36637300000001</v>
      </c>
      <c r="M96" s="45" t="s">
        <v>1285</v>
      </c>
      <c r="N96" s="45" t="str">
        <f t="array" ref="N96">INDEX(停留所!$D:$D,MATCH($J96&amp;$K96&amp;$L96,停留所!$B:$B&amp;停留所!$F:$F&amp;停留所!$E:$E,0))</f>
        <v>2</v>
      </c>
      <c r="O96" s="45" t="str">
        <f>IF(COUNTIFS(停留所!$B:$B,J96,停留所!$F:$F,K96,停留所!$E:$E,L96)&gt;0,"同じデータあり","なし")</f>
        <v>同じデータあり</v>
      </c>
    </row>
    <row r="97" spans="9:15" x14ac:dyDescent="0.55000000000000004">
      <c r="I97" s="45">
        <f t="array" ref="I97">INDEX(停留所!$A:$A,MATCH($J97&amp;$K97&amp;$L97,停留所!$B:$B&amp;停留所!$F:$F&amp;停留所!$E:$E,0))</f>
        <v>1122</v>
      </c>
      <c r="J97" s="45" t="s">
        <v>87</v>
      </c>
      <c r="K97" s="45">
        <f t="array" ref="K97">INDEX(停留所!$F:$F,MATCH(J97&amp;M97,停留所!$B:$B&amp;停留所!$H:$H,0))</f>
        <v>40.678258999999997</v>
      </c>
      <c r="L97" s="45">
        <f t="array" ref="L97">INDEX(停留所!$E:$E,MATCH(J97&amp;M97,停留所!$B:$B&amp;停留所!$H:$H,0))</f>
        <v>141.360815</v>
      </c>
      <c r="M97" s="45" t="s">
        <v>1285</v>
      </c>
      <c r="N97" s="45" t="str">
        <f t="array" ref="N97">INDEX(停留所!$D:$D,MATCH($J97&amp;$K97&amp;$L97,停留所!$B:$B&amp;停留所!$F:$F&amp;停留所!$E:$E,0))</f>
        <v>2</v>
      </c>
      <c r="O97" s="45" t="str">
        <f>IF(COUNTIFS(停留所!$B:$B,J97,停留所!$F:$F,K97,停留所!$E:$E,L97)&gt;0,"同じデータあり","なし")</f>
        <v>同じデータあり</v>
      </c>
    </row>
    <row r="98" spans="9:15" x14ac:dyDescent="0.55000000000000004">
      <c r="I98" s="45">
        <f t="array" ref="I98">INDEX(停留所!$A:$A,MATCH($J98&amp;$K98&amp;$L98,停留所!$B:$B&amp;停留所!$F:$F&amp;停留所!$E:$E,0))</f>
        <v>1052</v>
      </c>
      <c r="J98" s="45" t="s">
        <v>1858</v>
      </c>
      <c r="K98" s="45">
        <f t="array" ref="K98">INDEX(停留所!$F:$F,MATCH(J98&amp;M98,停留所!$B:$B&amp;停留所!$H:$H,0))</f>
        <v>40.673996000000002</v>
      </c>
      <c r="L98" s="45">
        <f t="array" ref="L98">INDEX(停留所!$E:$E,MATCH(J98&amp;M98,停留所!$B:$B&amp;停留所!$H:$H,0))</f>
        <v>141.35322600000001</v>
      </c>
      <c r="M98" s="45" t="s">
        <v>1285</v>
      </c>
      <c r="N98" s="45" t="str">
        <f t="array" ref="N98">INDEX(停留所!$D:$D,MATCH($J98&amp;$K98&amp;$L98,停留所!$B:$B&amp;停留所!$F:$F&amp;停留所!$E:$E,0))</f>
        <v>2</v>
      </c>
      <c r="O98" s="45" t="str">
        <f>IF(COUNTIFS(停留所!$B:$B,J98,停留所!$F:$F,K98,停留所!$E:$E,L98)&gt;0,"同じデータあり","なし")</f>
        <v>同じデータあり</v>
      </c>
    </row>
    <row r="99" spans="9:15" x14ac:dyDescent="0.55000000000000004">
      <c r="I99" s="45">
        <f t="array" ref="I99">INDEX(停留所!$A:$A,MATCH($J99&amp;$K99&amp;$L99,停留所!$B:$B&amp;停留所!$F:$F&amp;停留所!$E:$E,0))</f>
        <v>1041</v>
      </c>
      <c r="J99" s="45" t="s">
        <v>736</v>
      </c>
      <c r="K99" s="45">
        <f t="array" ref="K99">INDEX(停留所!$F:$F,MATCH(J99&amp;M99,停留所!$B:$B&amp;停留所!$H:$H,0))</f>
        <v>40.668709</v>
      </c>
      <c r="L99" s="45">
        <f t="array" ref="L99">INDEX(停留所!$E:$E,MATCH(J99&amp;M99,停留所!$B:$B&amp;停留所!$H:$H,0))</f>
        <v>141.353882</v>
      </c>
      <c r="M99" s="45" t="s">
        <v>1285</v>
      </c>
      <c r="N99" s="45" t="str">
        <f t="array" ref="N99">INDEX(停留所!$D:$D,MATCH($J99&amp;$K99&amp;$L99,停留所!$B:$B&amp;停留所!$F:$F&amp;停留所!$E:$E,0))</f>
        <v>1</v>
      </c>
      <c r="O99" s="45" t="str">
        <f>IF(COUNTIFS(停留所!$B:$B,J99,停留所!$F:$F,K99,停留所!$E:$E,L99)&gt;0,"同じデータあり","なし")</f>
        <v>同じデータあり</v>
      </c>
    </row>
    <row r="100" spans="9:15" x14ac:dyDescent="0.55000000000000004">
      <c r="J100" s="45" t="s">
        <v>1276</v>
      </c>
    </row>
    <row r="101" spans="9:15" x14ac:dyDescent="0.55000000000000004">
      <c r="I101" s="45">
        <f t="array" ref="I101">INDEX(停留所!$A:$A,MATCH($J101&amp;$K101&amp;$L101,停留所!$B:$B&amp;停留所!$F:$F&amp;停留所!$E:$E,0))</f>
        <v>1032</v>
      </c>
      <c r="J101" s="45" t="s">
        <v>81</v>
      </c>
      <c r="K101" s="45">
        <f t="array" ref="K101">INDEX(停留所!$F:$F,MATCH(J101&amp;M101,停留所!$B:$B&amp;停留所!$H:$H,0))</f>
        <v>40.663072</v>
      </c>
      <c r="L101" s="45">
        <f t="array" ref="L101">INDEX(停留所!$E:$E,MATCH(J101&amp;M101,停留所!$B:$B&amp;停留所!$H:$H,0))</f>
        <v>141.34907100000001</v>
      </c>
      <c r="M101" s="45" t="s">
        <v>1285</v>
      </c>
      <c r="N101" s="45" t="str">
        <f t="array" ref="N101">INDEX(停留所!$D:$D,MATCH($J101&amp;$K101&amp;$L101,停留所!$B:$B&amp;停留所!$F:$F&amp;停留所!$E:$E,0))</f>
        <v>2</v>
      </c>
      <c r="O101" s="45" t="str">
        <f>IF(COUNTIFS(停留所!$B:$B,J101,停留所!$F:$F,K101,停留所!$E:$E,L101)&gt;0,"同じデータあり","なし")</f>
        <v>同じデータあり</v>
      </c>
    </row>
    <row r="102" spans="9:15" x14ac:dyDescent="0.55000000000000004">
      <c r="I102" s="45">
        <f t="array" ref="I102">INDEX(停留所!$A:$A,MATCH($J102&amp;$K102&amp;$L102,停留所!$B:$B&amp;停留所!$F:$F&amp;停留所!$E:$E,0))</f>
        <v>1022</v>
      </c>
      <c r="J102" s="45" t="s">
        <v>80</v>
      </c>
      <c r="K102" s="45">
        <f t="array" ref="K102">INDEX(停留所!$F:$F,MATCH(J102&amp;M102,停留所!$B:$B&amp;停留所!$H:$H,0))</f>
        <v>40.660572000000002</v>
      </c>
      <c r="L102" s="45">
        <f t="array" ref="L102">INDEX(停留所!$E:$E,MATCH(J102&amp;M102,停留所!$B:$B&amp;停留所!$H:$H,0))</f>
        <v>141.34594799999999</v>
      </c>
      <c r="M102" s="45" t="s">
        <v>1285</v>
      </c>
      <c r="N102" s="45" t="str">
        <f t="array" ref="N102">INDEX(停留所!$D:$D,MATCH($J102&amp;$K102&amp;$L102,停留所!$B:$B&amp;停留所!$F:$F&amp;停留所!$E:$E,0))</f>
        <v>2</v>
      </c>
      <c r="O102" s="45" t="str">
        <f>IF(COUNTIFS(停留所!$B:$B,J102,停留所!$F:$F,K102,停留所!$E:$E,L102)&gt;0,"同じデータあり","なし")</f>
        <v>同じデータあり</v>
      </c>
    </row>
    <row r="103" spans="9:15" x14ac:dyDescent="0.55000000000000004">
      <c r="I103" s="45">
        <f t="array" ref="I103">INDEX(停留所!$A:$A,MATCH($J103&amp;$K103&amp;$L103,停留所!$B:$B&amp;停留所!$F:$F&amp;停留所!$E:$E,0))</f>
        <v>4392</v>
      </c>
      <c r="J103" s="45" t="s">
        <v>419</v>
      </c>
      <c r="K103" s="45">
        <f t="array" ref="K103">INDEX(停留所!$F:$F,MATCH(J103&amp;M103,停留所!$B:$B&amp;停留所!$G:$G,0))</f>
        <v>40.659523</v>
      </c>
      <c r="L103" s="45">
        <f t="array" ref="L103">INDEX(停留所!$E:$E,MATCH(J103&amp;M103,停留所!$B:$B&amp;停留所!$G:$G,0))</f>
        <v>141.343941</v>
      </c>
      <c r="M103" s="45" t="s">
        <v>454</v>
      </c>
      <c r="N103" s="45" t="str">
        <f t="array" ref="N103">INDEX(停留所!$D:$D,MATCH($J103&amp;$K103&amp;$L103,停留所!$B:$B&amp;停留所!$F:$F&amp;停留所!$E:$E,0))</f>
        <v>2</v>
      </c>
      <c r="O103" s="45" t="str">
        <f>IF(COUNTIFS(停留所!$B:$B,J103,停留所!$F:$F,K103,停留所!$E:$E,L103)&gt;0,"同じデータあり","なし")</f>
        <v>同じデータあり</v>
      </c>
    </row>
    <row r="104" spans="9:15" x14ac:dyDescent="0.55000000000000004">
      <c r="I104" s="45">
        <f t="array" ref="I104">INDEX(停留所!$A:$A,MATCH($J104&amp;$K104&amp;$L104,停留所!$B:$B&amp;停留所!$F:$F&amp;停留所!$E:$E,0))</f>
        <v>4382</v>
      </c>
      <c r="J104" s="45" t="s">
        <v>418</v>
      </c>
      <c r="K104" s="45">
        <f t="array" ref="K104">INDEX(停留所!$F:$F,MATCH(J104&amp;M104,停留所!$B:$B&amp;停留所!$G:$G,0))</f>
        <v>40.658562000000003</v>
      </c>
      <c r="L104" s="45">
        <f t="array" ref="L104">INDEX(停留所!$E:$E,MATCH(J104&amp;M104,停留所!$B:$B&amp;停留所!$G:$G,0))</f>
        <v>141.338641</v>
      </c>
      <c r="M104" s="45" t="s">
        <v>454</v>
      </c>
      <c r="N104" s="45" t="str">
        <f t="array" ref="N104">INDEX(停留所!$D:$D,MATCH($J104&amp;$K104&amp;$L104,停留所!$B:$B&amp;停留所!$F:$F&amp;停留所!$E:$E,0))</f>
        <v>2</v>
      </c>
      <c r="O104" s="45" t="str">
        <f>IF(COUNTIFS(停留所!$B:$B,J104,停留所!$F:$F,K104,停留所!$E:$E,L104)&gt;0,"同じデータあり","なし")</f>
        <v>同じデータあり</v>
      </c>
    </row>
    <row r="105" spans="9:15" x14ac:dyDescent="0.55000000000000004">
      <c r="I105" s="45">
        <f t="array" ref="I105">INDEX(停留所!$A:$A,MATCH($J105&amp;$K105&amp;$L105,停留所!$B:$B&amp;停留所!$F:$F&amp;停留所!$E:$E,0))</f>
        <v>4372</v>
      </c>
      <c r="J105" s="45" t="s">
        <v>417</v>
      </c>
      <c r="K105" s="45">
        <f t="array" ref="K105">INDEX(停留所!$F:$F,MATCH(J105&amp;M105,停留所!$B:$B&amp;停留所!$G:$G,0))</f>
        <v>40.661166999999999</v>
      </c>
      <c r="L105" s="45">
        <f t="array" ref="L105">INDEX(停留所!$E:$E,MATCH(J105&amp;M105,停留所!$B:$B&amp;停留所!$G:$G,0))</f>
        <v>141.33592200000001</v>
      </c>
      <c r="M105" s="45" t="s">
        <v>454</v>
      </c>
      <c r="N105" s="45" t="str">
        <f t="array" ref="N105">INDEX(停留所!$D:$D,MATCH($J105&amp;$K105&amp;$L105,停留所!$B:$B&amp;停留所!$F:$F&amp;停留所!$E:$E,0))</f>
        <v>2</v>
      </c>
      <c r="O105" s="45" t="str">
        <f>IF(COUNTIFS(停留所!$B:$B,J105,停留所!$F:$F,K105,停留所!$E:$E,L105)&gt;0,"同じデータあり","なし")</f>
        <v>同じデータあり</v>
      </c>
    </row>
    <row r="106" spans="9:15" x14ac:dyDescent="0.55000000000000004">
      <c r="I106" s="45">
        <f t="array" ref="I106">INDEX(停留所!$A:$A,MATCH($J106&amp;$K106&amp;$L106,停留所!$B:$B&amp;停留所!$F:$F&amp;停留所!$E:$E,0))</f>
        <v>4701</v>
      </c>
      <c r="J106" s="45" t="s">
        <v>452</v>
      </c>
      <c r="K106" s="45">
        <f t="array" ref="K106">INDEX(停留所!$F:$F,MATCH(J106&amp;M106,停留所!$B:$B&amp;停留所!$G:$G,0))</f>
        <v>40.661830000000002</v>
      </c>
      <c r="L106" s="45">
        <f t="array" ref="L106">INDEX(停留所!$E:$E,MATCH(J106&amp;M106,停留所!$B:$B&amp;停留所!$G:$G,0))</f>
        <v>141.33343300000001</v>
      </c>
      <c r="M106" s="45" t="s">
        <v>454</v>
      </c>
      <c r="N106" s="45" t="str">
        <f t="array" ref="N106">INDEX(停留所!$D:$D,MATCH($J106&amp;$K106&amp;$L106,停留所!$B:$B&amp;停留所!$F:$F&amp;停留所!$E:$E,0))</f>
        <v>1</v>
      </c>
      <c r="O106" s="45" t="str">
        <f>IF(COUNTIFS(停留所!$B:$B,J106,停留所!$F:$F,K106,停留所!$E:$E,L106)&gt;0,"同じデータあり","なし")</f>
        <v>同じデータあり</v>
      </c>
    </row>
    <row r="107" spans="9:15" x14ac:dyDescent="0.55000000000000004">
      <c r="I107" s="45">
        <f t="array" ref="I107">INDEX(停留所!$A:$A,MATCH($J107&amp;$K107&amp;$L107,停留所!$B:$B&amp;停留所!$F:$F&amp;停留所!$E:$E,0))</f>
        <v>4352</v>
      </c>
      <c r="J107" s="45" t="s">
        <v>415</v>
      </c>
      <c r="K107" s="45">
        <f t="array" ref="K107">INDEX(停留所!$F:$F,MATCH(J107&amp;M107,停留所!$B:$B&amp;停留所!$G:$G,0))</f>
        <v>40.660722999999997</v>
      </c>
      <c r="L107" s="45">
        <f t="array" ref="L107">INDEX(停留所!$E:$E,MATCH(J107&amp;M107,停留所!$B:$B&amp;停留所!$G:$G,0))</f>
        <v>141.331603</v>
      </c>
      <c r="M107" s="45" t="s">
        <v>454</v>
      </c>
      <c r="N107" s="45" t="str">
        <f t="array" ref="N107">INDEX(停留所!$D:$D,MATCH($J107&amp;$K107&amp;$L107,停留所!$B:$B&amp;停留所!$F:$F&amp;停留所!$E:$E,0))</f>
        <v>2</v>
      </c>
      <c r="O107" s="45" t="str">
        <f>IF(COUNTIFS(停留所!$B:$B,J107,停留所!$F:$F,K107,停留所!$E:$E,L107)&gt;0,"同じデータあり","なし")</f>
        <v>同じデータあり</v>
      </c>
    </row>
    <row r="108" spans="9:15" x14ac:dyDescent="0.55000000000000004">
      <c r="I108" s="45">
        <f t="array" ref="I108">INDEX(停留所!$A:$A,MATCH($J108&amp;$K108&amp;$L108,停留所!$B:$B&amp;停留所!$F:$F&amp;停留所!$E:$E,0))</f>
        <v>4342</v>
      </c>
      <c r="J108" s="45" t="s">
        <v>414</v>
      </c>
      <c r="K108" s="45">
        <f t="array" ref="K108">INDEX(停留所!$F:$F,MATCH(J108&amp;M108,停留所!$B:$B&amp;停留所!$G:$G,0))</f>
        <v>40.662579999999998</v>
      </c>
      <c r="L108" s="45">
        <f t="array" ref="L108">INDEX(停留所!$E:$E,MATCH(J108&amp;M108,停留所!$B:$B&amp;停留所!$G:$G,0))</f>
        <v>141.33029999999999</v>
      </c>
      <c r="M108" s="45" t="s">
        <v>454</v>
      </c>
      <c r="N108" s="45" t="str">
        <f t="array" ref="N108">INDEX(停留所!$D:$D,MATCH($J108&amp;$K108&amp;$L108,停留所!$B:$B&amp;停留所!$F:$F&amp;停留所!$E:$E,0))</f>
        <v>2</v>
      </c>
      <c r="O108" s="45" t="str">
        <f>IF(COUNTIFS(停留所!$B:$B,J108,停留所!$F:$F,K108,停留所!$E:$E,L108)&gt;0,"同じデータあり","なし")</f>
        <v>同じデータあり</v>
      </c>
    </row>
  </sheetData>
  <phoneticPr fontId="3"/>
  <conditionalFormatting sqref="K1:K50 C92:C1048576 K71:K1048576 C1:C50">
    <cfRule type="duplicateValues" dxfId="15" priority="5"/>
  </conditionalFormatting>
  <conditionalFormatting sqref="L1:L50 D92:D1048576 L71:L1048576 D1:D50">
    <cfRule type="duplicateValues" dxfId="14" priority="4"/>
  </conditionalFormatting>
  <conditionalFormatting sqref="C51:C91 K52:K70">
    <cfRule type="duplicateValues" dxfId="13" priority="2"/>
  </conditionalFormatting>
  <conditionalFormatting sqref="D51:D91 L51:L70">
    <cfRule type="duplicateValues" dxfId="12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0E2CF0-4EF9-47B0-A4E3-26F97D9D8248}">
          <x14:formula1>
            <xm:f>使用路線!$A$2:$A$100</xm:f>
          </x14:formula1>
          <xm:sqref>E52:E1048576 M3:M50 M52:M1048576 E3:E50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4669-1CC1-4BCA-B4BE-BF53EE448A6D}">
  <sheetPr codeName="Sheet27"/>
  <dimension ref="A1:P48"/>
  <sheetViews>
    <sheetView zoomScale="70" zoomScaleNormal="70" workbookViewId="0">
      <pane ySplit="1" topLeftCell="A8" activePane="bottomLeft" state="frozen"/>
      <selection pane="bottomLeft" activeCell="J59" sqref="J59"/>
    </sheetView>
    <sheetView workbookViewId="1"/>
  </sheetViews>
  <sheetFormatPr defaultRowHeight="18" x14ac:dyDescent="0.55000000000000004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B2" s="60" t="s">
        <v>1603</v>
      </c>
      <c r="C2" s="80"/>
      <c r="D2" s="80"/>
      <c r="H2" s="92"/>
      <c r="I2" s="59" t="s">
        <v>1265</v>
      </c>
      <c r="J2" s="60" t="s">
        <v>1604</v>
      </c>
      <c r="K2" s="80"/>
      <c r="L2" s="80"/>
    </row>
    <row r="3" spans="1:16" s="45" customFormat="1" x14ac:dyDescent="0.55000000000000004">
      <c r="A3" s="45">
        <f t="array" ref="A3">INDEX(停留所!$A:$A,MATCH($B3&amp;$C3&amp;$D3,停留所!$B:$B&amp;停留所!$F:$F&amp;停留所!$E:$E,0))</f>
        <v>4991</v>
      </c>
      <c r="B3" s="45" t="s">
        <v>1423</v>
      </c>
      <c r="C3" s="45">
        <f t="array" ref="C3">INDEX(停留所!$F:$F,MATCH(B3&amp;E3,停留所!$B:$B&amp;停留所!$G:$G,0))</f>
        <v>40.669429000000001</v>
      </c>
      <c r="D3" s="45">
        <f t="array" ref="D3">INDEX(停留所!$E:$E,MATCH(B3&amp;E3,停留所!$B:$B&amp;停留所!$G:$G,0))</f>
        <v>141.390703</v>
      </c>
      <c r="E3" s="45" t="s">
        <v>549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1488</v>
      </c>
      <c r="I3" s="45">
        <f t="array" ref="I3">INDEX(停留所!$A:$A,MATCH($J3&amp;$K3&amp;$L3,停留所!$B:$B&amp;停留所!$F:$F&amp;停留所!$E:$E,0))</f>
        <v>5202</v>
      </c>
      <c r="J3" s="45" t="s">
        <v>535</v>
      </c>
      <c r="K3" s="45">
        <f t="array" ref="K3">INDEX(停留所!$F:$F,MATCH(J3&amp;M3,停留所!$B:$B&amp;停留所!$G:$G,0))</f>
        <v>40.802824000000001</v>
      </c>
      <c r="L3" s="45">
        <f t="array" ref="L3">INDEX(停留所!$E:$E,MATCH(J3&amp;M3,停留所!$B:$B&amp;停留所!$G:$G,0))</f>
        <v>141.39776000000001</v>
      </c>
      <c r="M3" s="45" t="s">
        <v>1606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5001</v>
      </c>
      <c r="B4" t="s">
        <v>1455</v>
      </c>
      <c r="C4" s="45">
        <f t="array" ref="C4">INDEX(停留所!$F:$F,MATCH(B4&amp;E4,停留所!$B:$B&amp;停留所!$G:$G,0))</f>
        <v>40.666950999999997</v>
      </c>
      <c r="D4" s="45">
        <f t="array" ref="D4">INDEX(停留所!$E:$E,MATCH(B4&amp;E4,停留所!$B:$B&amp;停留所!$G:$G,0))</f>
        <v>141.38284400000001</v>
      </c>
      <c r="E4" t="s">
        <v>549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105" t="s">
        <v>1488</v>
      </c>
      <c r="I4" s="45">
        <f t="array" ref="I4">INDEX(停留所!$A:$A,MATCH($J4&amp;$K4&amp;$L4,停留所!$B:$B&amp;停留所!$F:$F&amp;停留所!$E:$E,0))</f>
        <v>5192</v>
      </c>
      <c r="J4" t="s">
        <v>534</v>
      </c>
      <c r="K4" s="45">
        <f t="array" ref="K4">INDEX(停留所!$F:$F,MATCH(J4&amp;M4,停留所!$B:$B&amp;停留所!$G:$G,0))</f>
        <v>40.798136999999997</v>
      </c>
      <c r="L4" s="45">
        <f t="array" ref="L4">INDEX(停留所!$E:$E,MATCH(J4&amp;M4,停留所!$B:$B&amp;停留所!$G:$G,0))</f>
        <v>141.398608</v>
      </c>
      <c r="M4" t="s">
        <v>1606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5011</v>
      </c>
      <c r="B5" t="s">
        <v>1425</v>
      </c>
      <c r="C5" s="45">
        <f t="array" ref="C5">INDEX(停留所!$F:$F,MATCH(B5&amp;E5,停留所!$B:$B&amp;停留所!$G:$G,0))</f>
        <v>40.674035000000003</v>
      </c>
      <c r="D5" s="45">
        <f t="array" ref="D5">INDEX(停留所!$E:$E,MATCH(B5&amp;E5,停留所!$B:$B&amp;停留所!$G:$G,0))</f>
        <v>141.37895</v>
      </c>
      <c r="E5" t="s">
        <v>549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105" t="s">
        <v>1488</v>
      </c>
      <c r="I5" s="45">
        <f t="array" ref="I5">INDEX(停留所!$A:$A,MATCH($J5&amp;$K5&amp;$L5,停留所!$B:$B&amp;停留所!$F:$F&amp;停留所!$E:$E,0))</f>
        <v>5182</v>
      </c>
      <c r="J5" t="s">
        <v>533</v>
      </c>
      <c r="K5" s="45">
        <f t="array" ref="K5">INDEX(停留所!$F:$F,MATCH(J5&amp;M5,停留所!$B:$B&amp;停留所!$G:$G,0))</f>
        <v>40.793036999999998</v>
      </c>
      <c r="L5" s="45">
        <f t="array" ref="L5">INDEX(停留所!$E:$E,MATCH(J5&amp;M5,停留所!$B:$B&amp;停留所!$G:$G,0))</f>
        <v>141.39978199999999</v>
      </c>
      <c r="M5" t="s">
        <v>1606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5021</v>
      </c>
      <c r="B6" t="s">
        <v>1426</v>
      </c>
      <c r="C6" s="45">
        <f t="array" ref="C6">INDEX(停留所!$F:$F,MATCH(B6&amp;E6,停留所!$B:$B&amp;停留所!$G:$G,0))</f>
        <v>40.674982999999997</v>
      </c>
      <c r="D6" s="45">
        <f t="array" ref="D6">INDEX(停留所!$E:$E,MATCH(B6&amp;E6,停留所!$B:$B&amp;停留所!$G:$G,0))</f>
        <v>141.37861699999999</v>
      </c>
      <c r="E6" t="s">
        <v>549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105" t="s">
        <v>1488</v>
      </c>
      <c r="I6" s="45">
        <f t="array" ref="I6">INDEX(停留所!$A:$A,MATCH($J6&amp;$K6&amp;$L6,停留所!$B:$B&amp;停留所!$F:$F&amp;停留所!$E:$E,0))</f>
        <v>5172</v>
      </c>
      <c r="J6" t="s">
        <v>532</v>
      </c>
      <c r="K6" s="45">
        <f t="array" ref="K6">INDEX(停留所!$F:$F,MATCH(J6&amp;M6,停留所!$B:$B&amp;停留所!$G:$G,0))</f>
        <v>40.789397000000001</v>
      </c>
      <c r="L6" s="45">
        <f t="array" ref="L6">INDEX(停留所!$E:$E,MATCH(J6&amp;M6,停留所!$B:$B&amp;停留所!$G:$G,0))</f>
        <v>141.400104</v>
      </c>
      <c r="M6" t="s">
        <v>1606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5031</v>
      </c>
      <c r="B7" t="s">
        <v>1551</v>
      </c>
      <c r="C7" s="45">
        <f t="array" ref="C7">INDEX(停留所!$F:$F,MATCH(B7&amp;E7,停留所!$B:$B&amp;停留所!$G:$G,0))</f>
        <v>40.676780999999998</v>
      </c>
      <c r="D7" s="45">
        <f t="array" ref="D7">INDEX(停留所!$E:$E,MATCH(B7&amp;E7,停留所!$B:$B&amp;停留所!$G:$G,0))</f>
        <v>141.372646</v>
      </c>
      <c r="E7" t="s">
        <v>549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105" t="s">
        <v>1488</v>
      </c>
      <c r="I7" s="45">
        <f t="array" ref="I7">INDEX(停留所!$A:$A,MATCH($J7&amp;$K7&amp;$L7,停留所!$B:$B&amp;停留所!$F:$F&amp;停留所!$E:$E,0))</f>
        <v>5141</v>
      </c>
      <c r="J7" t="s">
        <v>1555</v>
      </c>
      <c r="K7" s="45">
        <f t="array" ref="K7">INDEX(停留所!$F:$F,MATCH(J7&amp;M7,停留所!$B:$B&amp;停留所!$G:$G,0))</f>
        <v>40.782978</v>
      </c>
      <c r="L7" s="45">
        <f t="array" ref="L7">INDEX(停留所!$E:$E,MATCH(J7&amp;M7,停留所!$B:$B&amp;停留所!$G:$G,0))</f>
        <v>141.391122</v>
      </c>
      <c r="M7" t="s">
        <v>549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5041</v>
      </c>
      <c r="B8" t="s">
        <v>1552</v>
      </c>
      <c r="C8" s="45">
        <f t="array" ref="C8">INDEX(停留所!$F:$F,MATCH(B8&amp;E8,停留所!$B:$B&amp;停留所!$G:$G,0))</f>
        <v>40.681666999999997</v>
      </c>
      <c r="D8" s="45">
        <f t="array" ref="D8">INDEX(停留所!$E:$E,MATCH(B8&amp;E8,停留所!$B:$B&amp;停留所!$G:$G,0))</f>
        <v>141.37402499999999</v>
      </c>
      <c r="E8" t="s">
        <v>549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105" t="s">
        <v>1488</v>
      </c>
      <c r="I8" s="45">
        <f t="array" ref="I8">INDEX(停留所!$A:$A,MATCH($J8&amp;$K8&amp;$L8,停留所!$B:$B&amp;停留所!$F:$F&amp;停留所!$E:$E,0))</f>
        <v>5151</v>
      </c>
      <c r="J8" t="s">
        <v>1556</v>
      </c>
      <c r="K8" s="45">
        <f t="array" ref="K8">INDEX(停留所!$F:$F,MATCH(J8&amp;M8,停留所!$B:$B&amp;停留所!$G:$G,0))</f>
        <v>40.783993000000002</v>
      </c>
      <c r="L8" s="45">
        <f t="array" ref="L8">INDEX(停留所!$E:$E,MATCH(J8&amp;M8,停留所!$B:$B&amp;停留所!$G:$G,0))</f>
        <v>141.390896</v>
      </c>
      <c r="M8" t="s">
        <v>549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1111</v>
      </c>
      <c r="B9" t="s">
        <v>1470</v>
      </c>
      <c r="C9" s="45">
        <f t="array" ref="C9">INDEX(停留所!$F:$F,MATCH(B9&amp;E9,停留所!$B:$B&amp;停留所!$H:$H,0))</f>
        <v>40.683351000000002</v>
      </c>
      <c r="D9" s="45">
        <f t="array" ref="D9">INDEX(停留所!$E:$E,MATCH(B9&amp;E9,停留所!$B:$B&amp;停留所!$H:$H,0))</f>
        <v>141.369574</v>
      </c>
      <c r="E9" t="s">
        <v>1285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105" t="s">
        <v>1488</v>
      </c>
      <c r="I9" s="45">
        <f t="array" ref="I9">INDEX(停留所!$A:$A,MATCH($J9&amp;$K9&amp;$L9,停留所!$B:$B&amp;停留所!$F:$F&amp;停留所!$E:$E,0))</f>
        <v>5161</v>
      </c>
      <c r="J9" t="s">
        <v>1557</v>
      </c>
      <c r="K9" s="45">
        <f t="array" ref="K9">INDEX(停留所!$F:$F,MATCH(J9&amp;M9,停留所!$B:$B&amp;停留所!$G:$G,0))</f>
        <v>40.784371</v>
      </c>
      <c r="L9" s="45">
        <f t="array" ref="L9">INDEX(停留所!$E:$E,MATCH(J9&amp;M9,停留所!$B:$B&amp;停留所!$G:$G,0))</f>
        <v>141.38919000000001</v>
      </c>
      <c r="M9" t="s">
        <v>549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1091</v>
      </c>
      <c r="B10" t="s">
        <v>1428</v>
      </c>
      <c r="C10" s="45">
        <f t="array" ref="C10">INDEX(停留所!$F:$F,MATCH(B10&amp;E10,停留所!$B:$B&amp;停留所!$I:$I,0))</f>
        <v>40.684697999999997</v>
      </c>
      <c r="D10" s="45">
        <f t="array" ref="D10">INDEX(停留所!$E:$E,MATCH(B10&amp;E10,停留所!$B:$B&amp;停留所!$I:$I,0))</f>
        <v>141.365464</v>
      </c>
      <c r="E10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105" t="s">
        <v>1488</v>
      </c>
      <c r="I10" s="45">
        <f t="array" ref="I10">INDEX(停留所!$A:$A,MATCH($J10&amp;$K10&amp;$L10,停留所!$B:$B&amp;停留所!$F:$F&amp;停留所!$E:$E,0))</f>
        <v>5141</v>
      </c>
      <c r="J10" t="s">
        <v>1555</v>
      </c>
      <c r="K10" s="45">
        <f t="array" ref="K10">INDEX(停留所!$F:$F,MATCH(J10&amp;M10,停留所!$B:$B&amp;停留所!$G:$G,0))</f>
        <v>40.782978</v>
      </c>
      <c r="L10" s="45">
        <f t="array" ref="L10">INDEX(停留所!$E:$E,MATCH(J10&amp;M10,停留所!$B:$B&amp;停留所!$G:$G,0))</f>
        <v>141.391122</v>
      </c>
      <c r="M10" t="s">
        <v>549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1102</v>
      </c>
      <c r="B11" t="s">
        <v>86</v>
      </c>
      <c r="C11" s="45">
        <f t="array" ref="C11">INDEX(停留所!$F:$F,MATCH(B11&amp;E11,停留所!$B:$B&amp;停留所!$G:$G,0))</f>
        <v>40.685993000000003</v>
      </c>
      <c r="D11" s="45">
        <f t="array" ref="D11">INDEX(停留所!$E:$E,MATCH(B11&amp;E11,停留所!$B:$B&amp;停留所!$G:$G,0))</f>
        <v>141.36657400000001</v>
      </c>
      <c r="E11" t="s">
        <v>1497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H11" s="105" t="s">
        <v>1488</v>
      </c>
      <c r="I11" s="45">
        <f t="array" ref="I11">INDEX(停留所!$A:$A,MATCH($J11&amp;$K11&amp;$L11,停留所!$B:$B&amp;停留所!$F:$F&amp;停留所!$E:$E,0))</f>
        <v>5122</v>
      </c>
      <c r="J11" t="s">
        <v>1553</v>
      </c>
      <c r="K11" s="45">
        <f t="array" ref="K11">INDEX(停留所!$F:$F,MATCH(J11&amp;M11,停留所!$B:$B&amp;停留所!$G:$G,0))</f>
        <v>40.777689000000002</v>
      </c>
      <c r="L11" s="45">
        <f t="array" ref="L11">INDEX(停留所!$E:$E,MATCH(J11&amp;M11,停留所!$B:$B&amp;停留所!$G:$G,0))</f>
        <v>141.402612</v>
      </c>
      <c r="M11" t="s">
        <v>1606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4711</v>
      </c>
      <c r="B12" t="s">
        <v>459</v>
      </c>
      <c r="C12" s="45">
        <f t="array" ref="C12">INDEX(停留所!$F:$F,MATCH(B12&amp;E12,停留所!$B:$B&amp;停留所!$G:$G,0))</f>
        <v>40.687607999999997</v>
      </c>
      <c r="D12" s="45">
        <f t="array" ref="D12">INDEX(停留所!$E:$E,MATCH(B12&amp;E12,停留所!$B:$B&amp;停留所!$G:$G,0))</f>
        <v>141.36891800000001</v>
      </c>
      <c r="E12" t="s">
        <v>1497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105" t="s">
        <v>1488</v>
      </c>
      <c r="I12" s="45">
        <f t="array" ref="I12">INDEX(停留所!$A:$A,MATCH($J12&amp;$K12&amp;$L12,停留所!$B:$B&amp;停留所!$F:$F&amp;停留所!$E:$E,0))</f>
        <v>5112</v>
      </c>
      <c r="J12" t="s">
        <v>531</v>
      </c>
      <c r="K12" s="45">
        <f t="array" ref="K12">INDEX(停留所!$F:$F,MATCH(J12&amp;M12,停留所!$B:$B&amp;停留所!$G:$G,0))</f>
        <v>40.772984999999998</v>
      </c>
      <c r="L12" s="45">
        <f t="array" ref="L12">INDEX(停留所!$E:$E,MATCH(J12&amp;M12,停留所!$B:$B&amp;停留所!$G:$G,0))</f>
        <v>141.40401800000001</v>
      </c>
      <c r="M12" t="s">
        <v>1606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1362</v>
      </c>
      <c r="B13" t="s">
        <v>106</v>
      </c>
      <c r="C13" s="45">
        <f t="array" ref="C13">INDEX(停留所!$F:$F,MATCH(B13&amp;E13,停留所!$B:$B&amp;停留所!$G:$G,0))</f>
        <v>40.688710999999998</v>
      </c>
      <c r="D13" s="45">
        <f t="array" ref="D13">INDEX(停留所!$E:$E,MATCH(B13&amp;E13,停留所!$B:$B&amp;停留所!$G:$G,0))</f>
        <v>141.37266299999999</v>
      </c>
      <c r="E13" t="s">
        <v>1497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H13" s="105" t="s">
        <v>1488</v>
      </c>
      <c r="I13" s="45">
        <f t="array" ref="I13">INDEX(停留所!$A:$A,MATCH($J13&amp;$K13&amp;$L13,停留所!$B:$B&amp;停留所!$F:$F&amp;停留所!$E:$E,0))</f>
        <v>5102</v>
      </c>
      <c r="J13" t="s">
        <v>530</v>
      </c>
      <c r="K13" s="45">
        <f t="array" ref="K13">INDEX(停留所!$F:$F,MATCH(J13&amp;M13,停留所!$B:$B&amp;停留所!$G:$G,0))</f>
        <v>40.768213000000003</v>
      </c>
      <c r="L13" s="45">
        <f t="array" ref="L13">INDEX(停留所!$E:$E,MATCH(J13&amp;M13,停留所!$B:$B&amp;停留所!$G:$G,0))</f>
        <v>141.40517600000001</v>
      </c>
      <c r="M13" t="s">
        <v>1606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1352</v>
      </c>
      <c r="B14" t="s">
        <v>105</v>
      </c>
      <c r="C14" s="45">
        <f t="array" ref="C14">INDEX(停留所!$F:$F,MATCH(B14&amp;E14,停留所!$B:$B&amp;停留所!$G:$G,0))</f>
        <v>40.690407999999998</v>
      </c>
      <c r="D14" s="45">
        <f t="array" ref="D14">INDEX(停留所!$E:$E,MATCH(B14&amp;E14,停留所!$B:$B&amp;停留所!$G:$G,0))</f>
        <v>141.378488</v>
      </c>
      <c r="E14" t="s">
        <v>1497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105" t="s">
        <v>1488</v>
      </c>
      <c r="I14" s="45">
        <f t="array" ref="I14">INDEX(停留所!$A:$A,MATCH($J14&amp;$K14&amp;$L14,停留所!$B:$B&amp;停留所!$F:$F&amp;停留所!$E:$E,0))</f>
        <v>5092</v>
      </c>
      <c r="J14" t="s">
        <v>529</v>
      </c>
      <c r="K14" s="45">
        <f t="array" ref="K14">INDEX(停留所!$F:$F,MATCH(J14&amp;M14,停留所!$B:$B&amp;停留所!$G:$G,0))</f>
        <v>40.764797000000002</v>
      </c>
      <c r="L14" s="45">
        <f t="array" ref="L14">INDEX(停留所!$E:$E,MATCH(J14&amp;M14,停留所!$B:$B&amp;停留所!$G:$G,0))</f>
        <v>141.405689</v>
      </c>
      <c r="M14" t="s">
        <v>1606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1342</v>
      </c>
      <c r="B15" t="s">
        <v>104</v>
      </c>
      <c r="C15" s="45">
        <f t="array" ref="C15">INDEX(停留所!$F:$F,MATCH(B15&amp;E15,停留所!$B:$B&amp;停留所!$G:$G,0))</f>
        <v>40.691412999999997</v>
      </c>
      <c r="D15" s="45">
        <f t="array" ref="D15">INDEX(停留所!$E:$E,MATCH(B15&amp;E15,停留所!$B:$B&amp;停留所!$G:$G,0))</f>
        <v>141.382925</v>
      </c>
      <c r="E15" t="s">
        <v>1497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105" t="s">
        <v>1488</v>
      </c>
      <c r="I15" s="45">
        <f t="array" ref="I15">INDEX(停留所!$A:$A,MATCH($J15&amp;$K15&amp;$L15,停留所!$B:$B&amp;停留所!$F:$F&amp;停留所!$E:$E,0))</f>
        <v>5082</v>
      </c>
      <c r="J15" t="s">
        <v>528</v>
      </c>
      <c r="K15" s="45">
        <f t="array" ref="K15">INDEX(停留所!$F:$F,MATCH(J15&amp;M15,停留所!$B:$B&amp;停留所!$G:$G,0))</f>
        <v>40.756864999999998</v>
      </c>
      <c r="L15" s="45">
        <f t="array" ref="L15">INDEX(停留所!$E:$E,MATCH(J15&amp;M15,停留所!$B:$B&amp;停留所!$G:$G,0))</f>
        <v>141.40709899999999</v>
      </c>
      <c r="M15" t="s">
        <v>1606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1332</v>
      </c>
      <c r="B16" t="s">
        <v>103</v>
      </c>
      <c r="C16" s="45">
        <f t="array" ref="C16">INDEX(停留所!$F:$F,MATCH(B16&amp;E16,停留所!$B:$B&amp;停留所!$G:$G,0))</f>
        <v>40.692093999999997</v>
      </c>
      <c r="D16" s="45">
        <f t="array" ref="D16">INDEX(停留所!$E:$E,MATCH(B16&amp;E16,停留所!$B:$B&amp;停留所!$G:$G,0))</f>
        <v>141.388273</v>
      </c>
      <c r="E16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105" t="s">
        <v>1488</v>
      </c>
      <c r="I16" s="45">
        <f t="array" ref="I16">INDEX(停留所!$A:$A,MATCH($J16&amp;$K16&amp;$L16,停留所!$B:$B&amp;停留所!$F:$F&amp;停留所!$E:$E,0))</f>
        <v>5072</v>
      </c>
      <c r="J16" t="s">
        <v>527</v>
      </c>
      <c r="K16" s="45">
        <f t="array" ref="K16">INDEX(停留所!$F:$F,MATCH(J16&amp;M16,停留所!$B:$B&amp;停留所!$G:$G,0))</f>
        <v>40.735926999999997</v>
      </c>
      <c r="L16" s="45">
        <f t="array" ref="L16">INDEX(停留所!$E:$E,MATCH(J16&amp;M16,停留所!$B:$B&amp;停留所!$G:$G,0))</f>
        <v>141.410967</v>
      </c>
      <c r="M16" t="s">
        <v>1606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1322</v>
      </c>
      <c r="B17" t="s">
        <v>460</v>
      </c>
      <c r="C17" s="45">
        <f t="array" ref="C17">INDEX(停留所!$F:$F,MATCH(B17&amp;E17,停留所!$B:$B&amp;停留所!$G:$G,0))</f>
        <v>40.691735999999999</v>
      </c>
      <c r="D17" s="45">
        <f t="array" ref="D17">INDEX(停留所!$E:$E,MATCH(B17&amp;E17,停留所!$B:$B&amp;停留所!$G:$G,0))</f>
        <v>141.39457100000001</v>
      </c>
      <c r="E17" t="s">
        <v>1497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105" t="s">
        <v>1488</v>
      </c>
      <c r="I17" s="45">
        <f t="array" ref="I17">INDEX(停留所!$A:$A,MATCH($J17&amp;$K17&amp;$L17,停留所!$B:$B&amp;停留所!$F:$F&amp;停留所!$E:$E,0))</f>
        <v>5062</v>
      </c>
      <c r="J17" t="s">
        <v>526</v>
      </c>
      <c r="K17" s="45">
        <f t="array" ref="K17">INDEX(停留所!$F:$F,MATCH(J17&amp;M17,停留所!$B:$B&amp;停留所!$G:$G,0))</f>
        <v>40.730364999999999</v>
      </c>
      <c r="L17" s="45">
        <f t="array" ref="L17">INDEX(停留所!$E:$E,MATCH(J17&amp;M17,停留所!$B:$B&amp;停留所!$G:$G,0))</f>
        <v>141.41302400000001</v>
      </c>
      <c r="M17" t="s">
        <v>1606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1312</v>
      </c>
      <c r="B18" t="s">
        <v>1216</v>
      </c>
      <c r="C18" s="45">
        <f t="array" ref="C18">INDEX(停留所!$F:$F,MATCH(B18&amp;E18,停留所!$B:$B&amp;停留所!$G:$G,0))</f>
        <v>40.691406999999998</v>
      </c>
      <c r="D18" s="45">
        <f t="array" ref="D18">INDEX(停留所!$E:$E,MATCH(B18&amp;E18,停留所!$B:$B&amp;停留所!$G:$G,0))</f>
        <v>141.397527</v>
      </c>
      <c r="E18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105" t="s">
        <v>1488</v>
      </c>
      <c r="I18" s="45">
        <f t="array" ref="I18">INDEX(停留所!$A:$A,MATCH($J18&amp;$K18&amp;$L18,停留所!$B:$B&amp;停留所!$F:$F&amp;停留所!$E:$E,0))</f>
        <v>5052</v>
      </c>
      <c r="J18" t="s">
        <v>525</v>
      </c>
      <c r="K18" s="45">
        <f t="array" ref="K18">INDEX(停留所!$F:$F,MATCH(J18&amp;M18,停留所!$B:$B&amp;停留所!$G:$G,0))</f>
        <v>40.726213000000001</v>
      </c>
      <c r="L18" s="45">
        <f t="array" ref="L18">INDEX(停留所!$E:$E,MATCH(J18&amp;M18,停留所!$B:$B&amp;停留所!$G:$G,0))</f>
        <v>141.41441900000001</v>
      </c>
      <c r="M18" t="s">
        <v>1606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4721</v>
      </c>
      <c r="B19" t="s">
        <v>461</v>
      </c>
      <c r="C19" s="45">
        <f t="array" ref="C19">INDEX(停留所!$F:$F,MATCH(B19&amp;E19,停留所!$B:$B&amp;停留所!$G:$G,0))</f>
        <v>40.692281999999999</v>
      </c>
      <c r="D19" s="45">
        <f t="array" ref="D19">INDEX(停留所!$E:$E,MATCH(B19&amp;E19,停留所!$B:$B&amp;停留所!$G:$G,0))</f>
        <v>141.405058</v>
      </c>
      <c r="E19" t="s">
        <v>1497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H19" s="105" t="s">
        <v>1488</v>
      </c>
      <c r="I19" s="45">
        <f t="array" ref="I19">INDEX(停留所!$A:$A,MATCH($J19&amp;$K19&amp;$L19,停留所!$B:$B&amp;停留所!$F:$F&amp;停留所!$E:$E,0))</f>
        <v>4722</v>
      </c>
      <c r="J19" t="s">
        <v>461</v>
      </c>
      <c r="K19" s="45">
        <f t="array" ref="K19">INDEX(停留所!$F:$F,MATCH(J19&amp;M19,停留所!$B:$B&amp;停留所!$G:$G,0))</f>
        <v>40.691870999999999</v>
      </c>
      <c r="L19" s="45">
        <f t="array" ref="L19">INDEX(停留所!$E:$E,MATCH(J19&amp;M19,停留所!$B:$B&amp;停留所!$G:$G,0))</f>
        <v>141.40316999999999</v>
      </c>
      <c r="M19" t="s">
        <v>488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5051</v>
      </c>
      <c r="B20" t="s">
        <v>525</v>
      </c>
      <c r="C20" s="45">
        <f t="array" ref="C20">INDEX(停留所!$F:$F,MATCH(B20&amp;E20,停留所!$B:$B&amp;停留所!$G:$G,0))</f>
        <v>40.726201000000003</v>
      </c>
      <c r="D20" s="45">
        <f t="array" ref="D20">INDEX(停留所!$E:$E,MATCH(B20&amp;E20,停留所!$B:$B&amp;停留所!$G:$G,0))</f>
        <v>141.414312</v>
      </c>
      <c r="E20" t="s">
        <v>549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H20" s="105" t="s">
        <v>1488</v>
      </c>
      <c r="I20" s="45">
        <f t="array" ref="I20">INDEX(停留所!$A:$A,MATCH($J20&amp;$K20&amp;$L20,停留所!$B:$B&amp;停留所!$F:$F&amp;停留所!$E:$E,0))</f>
        <v>1311</v>
      </c>
      <c r="J20" t="s">
        <v>1216</v>
      </c>
      <c r="K20">
        <f t="array" ref="K20">INDEX(停留所!$F:$F,MATCH(J20&amp;M20,停留所!$B:$B&amp;停留所!$H:$H,0))</f>
        <v>40.691273000000002</v>
      </c>
      <c r="L20">
        <f t="array" ref="L20">INDEX(停留所!$E:$E,MATCH(J20&amp;M20,停留所!$B:$B&amp;停留所!$H:$H,0))</f>
        <v>141.39789099999999</v>
      </c>
      <c r="M20" t="s">
        <v>1285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5061</v>
      </c>
      <c r="B21" t="s">
        <v>526</v>
      </c>
      <c r="C21" s="45">
        <f t="array" ref="C21">INDEX(停留所!$F:$F,MATCH(B21&amp;E21,停留所!$B:$B&amp;停留所!$G:$G,0))</f>
        <v>40.730356</v>
      </c>
      <c r="D21" s="45">
        <f t="array" ref="D21">INDEX(停留所!$E:$E,MATCH(B21&amp;E21,停留所!$B:$B&amp;停留所!$G:$G,0))</f>
        <v>141.41290599999999</v>
      </c>
      <c r="E21" t="s">
        <v>549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H21" s="105" t="s">
        <v>1488</v>
      </c>
      <c r="I21" s="45">
        <f t="array" ref="I21">INDEX(停留所!$A:$A,MATCH($J21&amp;$K21&amp;$L21,停留所!$B:$B&amp;停留所!$F:$F&amp;停留所!$E:$E,0))</f>
        <v>1321</v>
      </c>
      <c r="J21" t="s">
        <v>460</v>
      </c>
      <c r="K21">
        <f t="array" ref="K21">INDEX(停留所!$F:$F,MATCH(J21&amp;M21,停留所!$B:$B&amp;停留所!$H:$H,0))</f>
        <v>40.691668999999997</v>
      </c>
      <c r="L21">
        <f t="array" ref="L21">INDEX(停留所!$E:$E,MATCH(J21&amp;M21,停留所!$B:$B&amp;停留所!$H:$H,0))</f>
        <v>141.39440099999999</v>
      </c>
      <c r="M21" t="s">
        <v>1285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5071</v>
      </c>
      <c r="B22" t="s">
        <v>527</v>
      </c>
      <c r="C22" s="45">
        <f t="array" ref="C22">INDEX(停留所!$F:$F,MATCH(B22&amp;E22,停留所!$B:$B&amp;停留所!$G:$G,0))</f>
        <v>40.735976000000001</v>
      </c>
      <c r="D22" s="45">
        <f t="array" ref="D22">INDEX(停留所!$E:$E,MATCH(B22&amp;E22,停留所!$B:$B&amp;停留所!$G:$G,0))</f>
        <v>141.41080600000001</v>
      </c>
      <c r="E22" t="s">
        <v>549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H22" s="105" t="s">
        <v>1488</v>
      </c>
      <c r="I22" s="45">
        <f t="array" ref="I22">INDEX(停留所!$A:$A,MATCH($J22&amp;$K22&amp;$L22,停留所!$B:$B&amp;停留所!$F:$F&amp;停留所!$E:$E,0))</f>
        <v>1331</v>
      </c>
      <c r="J22" t="s">
        <v>103</v>
      </c>
      <c r="K22">
        <f t="array" ref="K22">INDEX(停留所!$F:$F,MATCH(J22&amp;M22,停留所!$B:$B&amp;停留所!$H:$H,0))</f>
        <v>40.692013000000003</v>
      </c>
      <c r="L22">
        <f t="array" ref="L22">INDEX(停留所!$E:$E,MATCH(J22&amp;M22,停留所!$B:$B&amp;停留所!$H:$H,0))</f>
        <v>141.388452</v>
      </c>
      <c r="M22" t="s">
        <v>1285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5081</v>
      </c>
      <c r="B23" t="s">
        <v>528</v>
      </c>
      <c r="C23" s="45">
        <f t="array" ref="C23">INDEX(停留所!$F:$F,MATCH(B23&amp;E23,停留所!$B:$B&amp;停留所!$G:$G,0))</f>
        <v>40.756849000000003</v>
      </c>
      <c r="D23" s="45">
        <f t="array" ref="D23">INDEX(停留所!$E:$E,MATCH(B23&amp;E23,停留所!$B:$B&amp;停留所!$G:$G,0))</f>
        <v>141.40692799999999</v>
      </c>
      <c r="E23" t="s">
        <v>549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H23" s="105" t="s">
        <v>1488</v>
      </c>
      <c r="I23" s="45">
        <f t="array" ref="I23">INDEX(停留所!$A:$A,MATCH($J23&amp;$K23&amp;$L23,停留所!$B:$B&amp;停留所!$F:$F&amp;停留所!$E:$E,0))</f>
        <v>1341</v>
      </c>
      <c r="J23" t="s">
        <v>104</v>
      </c>
      <c r="K23">
        <f t="array" ref="K23">INDEX(停留所!$F:$F,MATCH(J23&amp;M23,停留所!$B:$B&amp;停留所!$H:$H,0))</f>
        <v>40.691336999999997</v>
      </c>
      <c r="L23">
        <f t="array" ref="L23">INDEX(停留所!$E:$E,MATCH(J23&amp;M23,停留所!$B:$B&amp;停留所!$H:$H,0))</f>
        <v>141.383014</v>
      </c>
      <c r="M23" t="s">
        <v>1285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5091</v>
      </c>
      <c r="B24" t="s">
        <v>529</v>
      </c>
      <c r="C24" s="45">
        <f t="array" ref="C24">INDEX(停留所!$F:$F,MATCH(B24&amp;E24,停留所!$B:$B&amp;停留所!$G:$G,0))</f>
        <v>40.764755999999998</v>
      </c>
      <c r="D24" s="45">
        <f t="array" ref="D24">INDEX(停留所!$E:$E,MATCH(B24&amp;E24,停留所!$B:$B&amp;停留所!$G:$G,0))</f>
        <v>141.40553800000001</v>
      </c>
      <c r="E24" t="s">
        <v>549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H24" s="105" t="s">
        <v>1488</v>
      </c>
      <c r="I24" s="45">
        <f t="array" ref="I24">INDEX(停留所!$A:$A,MATCH($J24&amp;$K24&amp;$L24,停留所!$B:$B&amp;停留所!$F:$F&amp;停留所!$E:$E,0))</f>
        <v>1351</v>
      </c>
      <c r="J24" t="s">
        <v>105</v>
      </c>
      <c r="K24">
        <f t="array" ref="K24">INDEX(停留所!$F:$F,MATCH(J24&amp;M24,停留所!$B:$B&amp;停留所!$H:$H,0))</f>
        <v>40.690272</v>
      </c>
      <c r="L24">
        <f t="array" ref="L24">INDEX(停留所!$E:$E,MATCH(J24&amp;M24,停留所!$B:$B&amp;停留所!$H:$H,0))</f>
        <v>141.377962</v>
      </c>
      <c r="M24" t="s">
        <v>1285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5101</v>
      </c>
      <c r="B25" t="s">
        <v>530</v>
      </c>
      <c r="C25" s="45">
        <f t="array" ref="C25">INDEX(停留所!$F:$F,MATCH(B25&amp;E25,停留所!$B:$B&amp;停留所!$G:$G,0))</f>
        <v>40.768213000000003</v>
      </c>
      <c r="D25" s="45">
        <f t="array" ref="D25">INDEX(停留所!$E:$E,MATCH(B25&amp;E25,停留所!$B:$B&amp;停留所!$G:$G,0))</f>
        <v>141.40494000000001</v>
      </c>
      <c r="E2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105" t="s">
        <v>1488</v>
      </c>
      <c r="I25" s="45">
        <f t="array" ref="I25">INDEX(停留所!$A:$A,MATCH($J25&amp;$K25&amp;$L25,停留所!$B:$B&amp;停留所!$F:$F&amp;停留所!$E:$E,0))</f>
        <v>1361</v>
      </c>
      <c r="J25" t="s">
        <v>106</v>
      </c>
      <c r="K25">
        <f t="array" ref="K25">INDEX(停留所!$F:$F,MATCH(J25&amp;M25,停留所!$B:$B&amp;停留所!$H:$H,0))</f>
        <v>40.688892000000003</v>
      </c>
      <c r="L25">
        <f t="array" ref="L25">INDEX(停留所!$E:$E,MATCH(J25&amp;M25,停留所!$B:$B&amp;停留所!$H:$H,0))</f>
        <v>141.37326300000001</v>
      </c>
      <c r="M25" t="s">
        <v>1285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5111</v>
      </c>
      <c r="B26" t="s">
        <v>531</v>
      </c>
      <c r="C26" s="45">
        <f t="array" ref="C26">INDEX(停留所!$F:$F,MATCH(B26&amp;E26,停留所!$B:$B&amp;停留所!$G:$G,0))</f>
        <v>40.773006000000002</v>
      </c>
      <c r="D26" s="45">
        <f t="array" ref="D26">INDEX(停留所!$E:$E,MATCH(B26&amp;E26,停留所!$B:$B&amp;停留所!$G:$G,0))</f>
        <v>141.40377100000001</v>
      </c>
      <c r="E26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105" t="s">
        <v>1488</v>
      </c>
      <c r="I26" s="45">
        <f t="array" ref="I26">INDEX(停留所!$A:$A,MATCH($J26&amp;$K26&amp;$L26,停留所!$B:$B&amp;停留所!$F:$F&amp;停留所!$E:$E,0))</f>
        <v>4712</v>
      </c>
      <c r="J26" t="s">
        <v>1605</v>
      </c>
      <c r="K26">
        <f t="array" ref="K26">INDEX(停留所!$F:$F,MATCH(J26&amp;M26,停留所!$B:$B&amp;停留所!$G:$G,0))</f>
        <v>40.687657000000002</v>
      </c>
      <c r="L26">
        <f t="array" ref="L26">INDEX(停留所!$E:$E,MATCH(J26&amp;M26,停留所!$B:$B&amp;停留所!$G:$G,0))</f>
        <v>141.369428</v>
      </c>
      <c r="M26" t="s">
        <v>488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5121</v>
      </c>
      <c r="B27" t="s">
        <v>1553</v>
      </c>
      <c r="C27" s="45">
        <f t="array" ref="C27">INDEX(停留所!$F:$F,MATCH(B27&amp;E27,停留所!$B:$B&amp;停留所!$G:$G,0))</f>
        <v>40.777673</v>
      </c>
      <c r="D27" s="45">
        <f t="array" ref="D27">INDEX(停留所!$E:$E,MATCH(B27&amp;E27,停留所!$B:$B&amp;停留所!$G:$G,0))</f>
        <v>141.402387</v>
      </c>
      <c r="E27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105" t="s">
        <v>1488</v>
      </c>
      <c r="I27" s="45">
        <f t="array" ref="I27">INDEX(停留所!$A:$A,MATCH($J27&amp;$K27&amp;$L27,停留所!$B:$B&amp;停留所!$F:$F&amp;停留所!$E:$E,0))</f>
        <v>1101</v>
      </c>
      <c r="J27" t="s">
        <v>86</v>
      </c>
      <c r="K27">
        <f t="array" ref="K27">INDEX(停留所!$F:$F,MATCH(J27&amp;M27,停留所!$B:$B&amp;停留所!$I:$I,0))</f>
        <v>40.684857999999998</v>
      </c>
      <c r="L27">
        <f t="array" ref="L27">INDEX(停留所!$E:$E,MATCH(J27&amp;M27,停留所!$B:$B&amp;停留所!$I:$I,0))</f>
        <v>141.36661000000001</v>
      </c>
      <c r="M27" t="s">
        <v>63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5141</v>
      </c>
      <c r="B28" t="s">
        <v>1555</v>
      </c>
      <c r="C28" s="45">
        <f t="array" ref="C28">INDEX(停留所!$F:$F,MATCH(B28&amp;E28,停留所!$B:$B&amp;停留所!$G:$G,0))</f>
        <v>40.782978</v>
      </c>
      <c r="D28" s="45">
        <f t="array" ref="D28">INDEX(停留所!$E:$E,MATCH(B28&amp;E28,停留所!$B:$B&amp;停留所!$G:$G,0))</f>
        <v>141.391122</v>
      </c>
      <c r="E28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105" t="s">
        <v>1488</v>
      </c>
      <c r="I28" s="45">
        <f t="array" ref="I28">INDEX(停留所!$A:$A,MATCH($J28&amp;$K28&amp;$L28,停留所!$B:$B&amp;停留所!$F:$F&amp;停留所!$E:$E,0))</f>
        <v>1371</v>
      </c>
      <c r="J28" t="s">
        <v>1607</v>
      </c>
      <c r="K28">
        <f t="array" ref="K28">INDEX(停留所!$F:$F,MATCH(J28&amp;M28,停留所!$B:$B&amp;停留所!$H:$H,0))</f>
        <v>40.685389999999998</v>
      </c>
      <c r="L28">
        <f t="array" ref="L28">INDEX(停留所!$E:$E,MATCH(J28&amp;M28,停留所!$B:$B&amp;停留所!$H:$H,0))</f>
        <v>141.37084999999999</v>
      </c>
      <c r="M28" t="s">
        <v>1285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5151</v>
      </c>
      <c r="B29" t="s">
        <v>1556</v>
      </c>
      <c r="C29" s="45">
        <f t="array" ref="C29">INDEX(停留所!$F:$F,MATCH(B29&amp;E29,停留所!$B:$B&amp;停留所!$G:$G,0))</f>
        <v>40.783993000000002</v>
      </c>
      <c r="D29" s="45">
        <f t="array" ref="D29">INDEX(停留所!$E:$E,MATCH(B29&amp;E29,停留所!$B:$B&amp;停留所!$G:$G,0))</f>
        <v>141.390896</v>
      </c>
      <c r="E29" t="s">
        <v>549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105" t="s">
        <v>1488</v>
      </c>
      <c r="I29" s="87">
        <f t="array" ref="I29">INDEX(停留所!$A:$A,MATCH($J29&amp;$K29&amp;$L29,停留所!$B:$B&amp;停留所!$F:$F&amp;停留所!$E:$E,0))</f>
        <v>1291</v>
      </c>
      <c r="J29" s="111" t="s">
        <v>1503</v>
      </c>
      <c r="K29" s="111">
        <f t="array" ref="K29">INDEX(停留所!$F:$F,MATCH(J29&amp;M29,停留所!$B:$B&amp;停留所!$H:$H,0))</f>
        <v>40.682912999999999</v>
      </c>
      <c r="L29" s="111">
        <f t="array" ref="L29">INDEX(停留所!$E:$E,MATCH(J29&amp;M29,停留所!$B:$B&amp;停留所!$H:$H,0))</f>
        <v>141.36785499999999</v>
      </c>
      <c r="M29" s="111" t="s">
        <v>1285</v>
      </c>
      <c r="N29" s="87" t="str">
        <f t="array" ref="N29">INDEX(停留所!$D:$D,MATCH($J29&amp;$K29&amp;$L29,停留所!$B:$B&amp;停留所!$F:$F&amp;停留所!$E:$E,0))</f>
        <v>1</v>
      </c>
      <c r="O29" s="87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5161</v>
      </c>
      <c r="B30" t="s">
        <v>1557</v>
      </c>
      <c r="C30" s="45">
        <f t="array" ref="C30">INDEX(停留所!$F:$F,MATCH(B30&amp;E30,停留所!$B:$B&amp;停留所!$G:$G,0))</f>
        <v>40.784371</v>
      </c>
      <c r="D30" s="45">
        <f t="array" ref="D30">INDEX(停留所!$E:$E,MATCH(B30&amp;E30,停留所!$B:$B&amp;停留所!$G:$G,0))</f>
        <v>141.38919000000001</v>
      </c>
      <c r="E30" t="s">
        <v>549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H30" s="105" t="s">
        <v>1488</v>
      </c>
      <c r="I30" s="45">
        <f t="array" ref="I30">INDEX(停留所!$A:$A,MATCH($J30&amp;$K30&amp;$L30,停留所!$B:$B&amp;停留所!$F:$F&amp;停留所!$E:$E,0))</f>
        <v>5042</v>
      </c>
      <c r="J30" t="s">
        <v>1552</v>
      </c>
      <c r="K30">
        <f t="array" ref="K30">INDEX(停留所!$F:$F,MATCH(J30&amp;M30,停留所!$B:$B&amp;停留所!$G:$G,0))</f>
        <v>40.681541000000003</v>
      </c>
      <c r="L30">
        <f t="array" ref="L30">INDEX(停留所!$E:$E,MATCH(J30&amp;M30,停留所!$B:$B&amp;停留所!$G:$G,0))</f>
        <v>141.37410600000001</v>
      </c>
      <c r="M30" t="s">
        <v>1606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5141</v>
      </c>
      <c r="B31" t="s">
        <v>1555</v>
      </c>
      <c r="C31" s="45">
        <f t="array" ref="C31">INDEX(停留所!$F:$F,MATCH(B31&amp;E31,停留所!$B:$B&amp;停留所!$G:$G,0))</f>
        <v>40.782978</v>
      </c>
      <c r="D31" s="45">
        <f t="array" ref="D31">INDEX(停留所!$E:$E,MATCH(B31&amp;E31,停留所!$B:$B&amp;停留所!$G:$G,0))</f>
        <v>141.391122</v>
      </c>
      <c r="E31" t="s">
        <v>549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H31" s="105" t="s">
        <v>1488</v>
      </c>
      <c r="I31" s="53">
        <f t="array" ref="I31">INDEX(停留所!$A:$A,MATCH($J31&amp;$K31&amp;$L31,停留所!$B:$B&amp;停留所!$F:$F&amp;停留所!$E:$E,0))</f>
        <v>5032</v>
      </c>
      <c r="J31" s="112" t="s">
        <v>1551</v>
      </c>
      <c r="K31" s="112">
        <f t="array" ref="K31">INDEX(停留所!$F:$F,MATCH(J31&amp;M31,停留所!$B:$B&amp;停留所!$G:$G,0))</f>
        <v>40.676699999999997</v>
      </c>
      <c r="L31" s="112">
        <f t="array" ref="L31">INDEX(停留所!$E:$E,MATCH(J31&amp;M31,停留所!$B:$B&amp;停留所!$G:$G,0))</f>
        <v>141.37274300000001</v>
      </c>
      <c r="M31" s="112" t="s">
        <v>1606</v>
      </c>
      <c r="N31" s="53" t="str">
        <f t="array" ref="N31">INDEX(停留所!$D:$D,MATCH($J31&amp;$K31&amp;$L31,停留所!$B:$B&amp;停留所!$F:$F&amp;停留所!$E:$E,0))</f>
        <v>2</v>
      </c>
      <c r="O31" s="53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5171</v>
      </c>
      <c r="B32" t="s">
        <v>532</v>
      </c>
      <c r="C32" s="45">
        <f t="array" ref="C32">INDEX(停留所!$F:$F,MATCH(B32&amp;E32,停留所!$B:$B&amp;停留所!$G:$G,0))</f>
        <v>40.789380999999999</v>
      </c>
      <c r="D32" s="45">
        <f t="array" ref="D32">INDEX(停留所!$E:$E,MATCH(B32&amp;E32,停留所!$B:$B&amp;停留所!$G:$G,0))</f>
        <v>141.399911</v>
      </c>
      <c r="E32" t="s">
        <v>549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105" t="s">
        <v>1488</v>
      </c>
      <c r="I32" s="44">
        <f t="array" ref="I32">INDEX(停留所!$A:$A,MATCH($J32&amp;$K32&amp;$L32,停留所!$B:$B&amp;停留所!$F:$F&amp;停留所!$E:$E,0))</f>
        <v>5022</v>
      </c>
      <c r="J32" s="113" t="s">
        <v>1426</v>
      </c>
      <c r="K32" s="113">
        <f t="array" ref="K32">INDEX(停留所!$F:$F,MATCH(J32&amp;M32,停留所!$B:$B&amp;停留所!$G:$G,0))</f>
        <v>40.675100999999998</v>
      </c>
      <c r="L32" s="113">
        <f t="array" ref="L32">INDEX(停留所!$E:$E,MATCH(J32&amp;M32,停留所!$B:$B&amp;停留所!$G:$G,0))</f>
        <v>141.37858</v>
      </c>
      <c r="M32" s="113" t="s">
        <v>1606</v>
      </c>
      <c r="N32" s="44" t="str">
        <f t="array" ref="N32">INDEX(停留所!$D:$D,MATCH($J32&amp;$K32&amp;$L32,停留所!$B:$B&amp;停留所!$F:$F&amp;停留所!$E:$E,0))</f>
        <v>2</v>
      </c>
      <c r="O32" s="44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5181</v>
      </c>
      <c r="B33" t="s">
        <v>533</v>
      </c>
      <c r="C33" s="45">
        <f t="array" ref="C33">INDEX(停留所!$F:$F,MATCH(B33&amp;E33,停留所!$B:$B&amp;停留所!$G:$G,0))</f>
        <v>40.793053</v>
      </c>
      <c r="D33" s="45">
        <f t="array" ref="D33">INDEX(停留所!$E:$E,MATCH(B33&amp;E33,停留所!$B:$B&amp;停留所!$G:$G,0))</f>
        <v>141.399632</v>
      </c>
      <c r="E33" t="s">
        <v>549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H33" s="105" t="s">
        <v>1488</v>
      </c>
      <c r="I33" s="44">
        <f t="array" ref="I33">INDEX(停留所!$A:$A,MATCH($J33&amp;$K33&amp;$L33,停留所!$B:$B&amp;停留所!$F:$F&amp;停留所!$E:$E,0))</f>
        <v>5012</v>
      </c>
      <c r="J33" s="113" t="s">
        <v>1425</v>
      </c>
      <c r="K33" s="113">
        <f t="array" ref="K33">INDEX(停留所!$F:$F,MATCH(J33&amp;M33,停留所!$B:$B&amp;停留所!$G:$G,0))</f>
        <v>40.674042999999998</v>
      </c>
      <c r="L33" s="113">
        <f t="array" ref="L33">INDEX(停留所!$E:$E,MATCH(J33&amp;M33,停留所!$B:$B&amp;停留所!$G:$G,0))</f>
        <v>141.37912700000001</v>
      </c>
      <c r="M33" s="113" t="s">
        <v>1606</v>
      </c>
      <c r="N33" s="44" t="str">
        <f t="array" ref="N33">INDEX(停留所!$D:$D,MATCH($J33&amp;$K33&amp;$L33,停留所!$B:$B&amp;停留所!$F:$F&amp;停留所!$E:$E,0))</f>
        <v>2</v>
      </c>
      <c r="O33" s="44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5">
        <f t="array" ref="A34">INDEX(停留所!$A:$A,MATCH($B34&amp;$C34&amp;$D34,停留所!$B:$B&amp;停留所!$F:$F&amp;停留所!$E:$E,0))</f>
        <v>5191</v>
      </c>
      <c r="B34" t="s">
        <v>534</v>
      </c>
      <c r="C34" s="45">
        <f t="array" ref="C34">INDEX(停留所!$F:$F,MATCH(B34&amp;E34,停留所!$B:$B&amp;停留所!$G:$G,0))</f>
        <v>40.798144999999998</v>
      </c>
      <c r="D34" s="45">
        <f t="array" ref="D34">INDEX(停留所!$E:$E,MATCH(B34&amp;E34,停留所!$B:$B&amp;停留所!$G:$G,0))</f>
        <v>141.398436</v>
      </c>
      <c r="E34" t="s">
        <v>549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H34" s="105" t="s">
        <v>1488</v>
      </c>
      <c r="I34" s="44">
        <f t="array" ref="I34">INDEX(停留所!$A:$A,MATCH($J34&amp;$K34&amp;$L34,停留所!$B:$B&amp;停留所!$F:$F&amp;停留所!$E:$E,0))</f>
        <v>5002</v>
      </c>
      <c r="J34" s="113" t="s">
        <v>1455</v>
      </c>
      <c r="K34" s="113">
        <f t="array" ref="K34">INDEX(停留所!$F:$F,MATCH(J34&amp;M34,停留所!$B:$B&amp;停留所!$G:$G,0))</f>
        <v>40.667203000000001</v>
      </c>
      <c r="L34" s="113">
        <f t="array" ref="L34">INDEX(停留所!$E:$E,MATCH(J34&amp;M34,停留所!$B:$B&amp;停留所!$G:$G,0))</f>
        <v>141.38181399999999</v>
      </c>
      <c r="M34" s="113" t="s">
        <v>1606</v>
      </c>
      <c r="N34" s="44" t="str">
        <f t="array" ref="N34">INDEX(停留所!$D:$D,MATCH($J34&amp;$K34&amp;$L34,停留所!$B:$B&amp;停留所!$F:$F&amp;停留所!$E:$E,0))</f>
        <v>2</v>
      </c>
      <c r="O34" s="44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45">
        <f t="array" ref="A35">INDEX(停留所!$A:$A,MATCH($B35&amp;$C35&amp;$D35,停留所!$B:$B&amp;停留所!$F:$F&amp;停留所!$E:$E,0))</f>
        <v>5201</v>
      </c>
      <c r="B35" t="s">
        <v>535</v>
      </c>
      <c r="C35" s="45">
        <f t="array" ref="C35">INDEX(停留所!$F:$F,MATCH(B35&amp;E35,停留所!$B:$B&amp;停留所!$G:$G,0))</f>
        <v>40.802709999999998</v>
      </c>
      <c r="D35" s="45">
        <f t="array" ref="D35">INDEX(停留所!$E:$E,MATCH(B35&amp;E35,停留所!$B:$B&amp;停留所!$G:$G,0))</f>
        <v>141.39764199999999</v>
      </c>
      <c r="E35" t="s">
        <v>549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105" t="s">
        <v>1488</v>
      </c>
      <c r="I35" s="50">
        <f t="array" ref="I35">INDEX(停留所!$A:$A,MATCH($J35&amp;$K35&amp;$L35,停留所!$B:$B&amp;停留所!$F:$F&amp;停留所!$E:$E,0))</f>
        <v>4991</v>
      </c>
      <c r="J35" s="114" t="s">
        <v>1423</v>
      </c>
      <c r="K35" s="114">
        <f t="array" ref="K35">INDEX(停留所!$F:$F,MATCH(J35&amp;M35,停留所!$B:$B&amp;停留所!$G:$G,0))</f>
        <v>40.669429000000001</v>
      </c>
      <c r="L35" s="114">
        <f t="array" ref="L35">INDEX(停留所!$E:$E,MATCH(J35&amp;M35,停留所!$B:$B&amp;停留所!$G:$G,0))</f>
        <v>141.390703</v>
      </c>
      <c r="M35" s="114" t="s">
        <v>549</v>
      </c>
      <c r="N35" s="50" t="str">
        <f t="array" ref="N35">INDEX(停留所!$D:$D,MATCH($J35&amp;$K35&amp;$L35,停留所!$B:$B&amp;停留所!$F:$F&amp;停留所!$E:$E,0))</f>
        <v>1</v>
      </c>
      <c r="O35" s="50" t="str">
        <f>IF(COUNTIFS(停留所!$B:$B,J35,停留所!$F:$F,K35,停留所!$E:$E,L35)&gt;0,"同じデータあり","なし")</f>
        <v>同じデータあり</v>
      </c>
    </row>
    <row r="36" spans="1:15" x14ac:dyDescent="0.55000000000000004">
      <c r="I36" s="45">
        <f t="array" ref="I36">INDEX(停留所!$A:$A,MATCH($J36&amp;$K36&amp;$L36,停留所!$B:$B&amp;停留所!$F:$F&amp;停留所!$E:$E,0))</f>
        <v>1131</v>
      </c>
      <c r="J36" t="s">
        <v>1430</v>
      </c>
      <c r="K36">
        <f t="array" ref="K36">INDEX(停留所!$F:$F,MATCH(J36&amp;M36,停留所!$B:$B&amp;停留所!$I:$I,0))</f>
        <v>40.680048999999997</v>
      </c>
      <c r="L36">
        <f t="array" ref="L36">INDEX(停留所!$E:$E,MATCH(J36&amp;M36,停留所!$B:$B&amp;停留所!$I:$I,0))</f>
        <v>141.36514700000001</v>
      </c>
      <c r="M36" t="s">
        <v>63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 x14ac:dyDescent="0.55000000000000004">
      <c r="I37" s="45">
        <f t="array" ref="I37">INDEX(停留所!$A:$A,MATCH($J37&amp;$K37&amp;$L37,停留所!$B:$B&amp;停留所!$F:$F&amp;停留所!$E:$E,0))</f>
        <v>1121</v>
      </c>
      <c r="J37" t="s">
        <v>87</v>
      </c>
      <c r="K37">
        <f t="array" ref="K37">INDEX(停留所!$F:$F,MATCH(J37&amp;M37,停留所!$B:$B&amp;停留所!$I:$I,0))</f>
        <v>40.678398000000001</v>
      </c>
      <c r="L37">
        <f t="array" ref="L37">INDEX(停留所!$E:$E,MATCH(J37&amp;M37,停留所!$B:$B&amp;停留所!$I:$I,0))</f>
        <v>141.361536</v>
      </c>
      <c r="M37" t="s">
        <v>63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 x14ac:dyDescent="0.55000000000000004">
      <c r="I38" s="45">
        <f t="array" ref="I38">INDEX(停留所!$A:$A,MATCH($J38&amp;$K38&amp;$L38,停留所!$B:$B&amp;停留所!$F:$F&amp;停留所!$E:$E,0))</f>
        <v>1051</v>
      </c>
      <c r="J38" t="s">
        <v>1859</v>
      </c>
      <c r="K38">
        <f t="array" ref="K38">INDEX(停留所!$F:$F,MATCH(J38&amp;M38,停留所!$B:$B&amp;停留所!$I:$I,0))</f>
        <v>40.674267100000002</v>
      </c>
      <c r="L38">
        <f t="array" ref="L38">INDEX(停留所!$E:$E,MATCH(J38&amp;M38,停留所!$B:$B&amp;停留所!$I:$I,0))</f>
        <v>141.35419920000001</v>
      </c>
      <c r="M38" t="s">
        <v>63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I39" s="45">
        <f t="array" ref="I39">INDEX(停留所!$A:$A,MATCH($J39&amp;$K39&amp;$L39,停留所!$B:$B&amp;停留所!$F:$F&amp;停留所!$E:$E,0))</f>
        <v>1041</v>
      </c>
      <c r="J39" t="s">
        <v>736</v>
      </c>
      <c r="K39">
        <f t="array" ref="K39">INDEX(停留所!$F:$F,MATCH(J39&amp;M39,停留所!$B:$B&amp;停留所!$I:$I,0))</f>
        <v>40.668709</v>
      </c>
      <c r="L39">
        <f t="array" ref="L39">INDEX(停留所!$E:$E,MATCH(J39&amp;M39,停留所!$B:$B&amp;停留所!$I:$I,0))</f>
        <v>141.353882</v>
      </c>
      <c r="M39" t="s">
        <v>63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 x14ac:dyDescent="0.55000000000000004">
      <c r="I40" s="45"/>
      <c r="J40" t="s">
        <v>1443</v>
      </c>
      <c r="N40" s="45"/>
      <c r="O40" s="45"/>
    </row>
    <row r="41" spans="1:15" x14ac:dyDescent="0.55000000000000004">
      <c r="I41" s="45">
        <f t="array" ref="I41">INDEX(停留所!$A:$A,MATCH($J41&amp;$K41&amp;$L41,停留所!$B:$B&amp;停留所!$F:$F&amp;停留所!$E:$E,0))</f>
        <v>1032</v>
      </c>
      <c r="J41" t="s">
        <v>81</v>
      </c>
      <c r="K41">
        <f t="array" ref="K41">INDEX(停留所!$F:$F,MATCH(J41&amp;M41,停留所!$B:$B&amp;停留所!$H:$H,0))</f>
        <v>40.663072</v>
      </c>
      <c r="L41">
        <f t="array" ref="L41">INDEX(停留所!$E:$E,MATCH(J41&amp;M41,停留所!$B:$B&amp;停留所!$H:$H,0))</f>
        <v>141.34907100000001</v>
      </c>
      <c r="M41" t="s">
        <v>1285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 x14ac:dyDescent="0.55000000000000004">
      <c r="I42" s="45">
        <f t="array" ref="I42">INDEX(停留所!$A:$A,MATCH($J42&amp;$K42&amp;$L42,停留所!$B:$B&amp;停留所!$F:$F&amp;停留所!$E:$E,0))</f>
        <v>1022</v>
      </c>
      <c r="J42" t="s">
        <v>80</v>
      </c>
      <c r="K42">
        <f t="array" ref="K42">INDEX(停留所!$F:$F,MATCH(J42&amp;M42,停留所!$B:$B&amp;停留所!$H:$H,0))</f>
        <v>40.660572000000002</v>
      </c>
      <c r="L42">
        <f t="array" ref="L42">INDEX(停留所!$E:$E,MATCH(J42&amp;M42,停留所!$B:$B&amp;停留所!$H:$H,0))</f>
        <v>141.34594799999999</v>
      </c>
      <c r="M42" t="s">
        <v>1285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5" x14ac:dyDescent="0.55000000000000004">
      <c r="I43" s="45">
        <f t="array" ref="I43">INDEX(停留所!$A:$A,MATCH($J43&amp;$K43&amp;$L43,停留所!$B:$B&amp;停留所!$F:$F&amp;停留所!$E:$E,0))</f>
        <v>4392</v>
      </c>
      <c r="J43" t="s">
        <v>419</v>
      </c>
      <c r="K43">
        <f t="array" ref="K43">INDEX(停留所!$F:$F,MATCH(J43&amp;M43,停留所!$B:$B&amp;停留所!$G:$G,0))</f>
        <v>40.659523</v>
      </c>
      <c r="L43">
        <f t="array" ref="L43">INDEX(停留所!$E:$E,MATCH(J43&amp;M43,停留所!$B:$B&amp;停留所!$G:$G,0))</f>
        <v>141.343941</v>
      </c>
      <c r="M43" t="s">
        <v>454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5" x14ac:dyDescent="0.55000000000000004">
      <c r="I44" s="45">
        <f t="array" ref="I44">INDEX(停留所!$A:$A,MATCH($J44&amp;$K44&amp;$L44,停留所!$B:$B&amp;停留所!$F:$F&amp;停留所!$E:$E,0))</f>
        <v>4382</v>
      </c>
      <c r="J44" t="s">
        <v>418</v>
      </c>
      <c r="K44">
        <f t="array" ref="K44">INDEX(停留所!$F:$F,MATCH(J44&amp;M44,停留所!$B:$B&amp;停留所!$G:$G,0))</f>
        <v>40.658562000000003</v>
      </c>
      <c r="L44">
        <f t="array" ref="L44">INDEX(停留所!$E:$E,MATCH(J44&amp;M44,停留所!$B:$B&amp;停留所!$G:$G,0))</f>
        <v>141.338641</v>
      </c>
      <c r="M44" t="s">
        <v>454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 x14ac:dyDescent="0.55000000000000004">
      <c r="I45" s="45">
        <f t="array" ref="I45">INDEX(停留所!$A:$A,MATCH($J45&amp;$K45&amp;$L45,停留所!$B:$B&amp;停留所!$F:$F&amp;停留所!$E:$E,0))</f>
        <v>4372</v>
      </c>
      <c r="J45" t="s">
        <v>417</v>
      </c>
      <c r="K45">
        <f t="array" ref="K45">INDEX(停留所!$F:$F,MATCH(J45&amp;M45,停留所!$B:$B&amp;停留所!$G:$G,0))</f>
        <v>40.661166999999999</v>
      </c>
      <c r="L45">
        <f t="array" ref="L45">INDEX(停留所!$E:$E,MATCH(J45&amp;M45,停留所!$B:$B&amp;停留所!$G:$G,0))</f>
        <v>141.33592200000001</v>
      </c>
      <c r="M45" t="s">
        <v>454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 x14ac:dyDescent="0.55000000000000004">
      <c r="I46" s="45">
        <f t="array" ref="I46">INDEX(停留所!$A:$A,MATCH($J46&amp;$K46&amp;$L46,停留所!$B:$B&amp;停留所!$F:$F&amp;停留所!$E:$E,0))</f>
        <v>4701</v>
      </c>
      <c r="J46" t="s">
        <v>452</v>
      </c>
      <c r="K46">
        <f t="array" ref="K46">INDEX(停留所!$F:$F,MATCH(J46&amp;M46,停留所!$B:$B&amp;停留所!$G:$G,0))</f>
        <v>40.661830000000002</v>
      </c>
      <c r="L46">
        <f t="array" ref="L46">INDEX(停留所!$E:$E,MATCH(J46&amp;M46,停留所!$B:$B&amp;停留所!$G:$G,0))</f>
        <v>141.33343300000001</v>
      </c>
      <c r="M46" t="s">
        <v>454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 x14ac:dyDescent="0.55000000000000004">
      <c r="I47" s="45">
        <f t="array" ref="I47">INDEX(停留所!$A:$A,MATCH($J47&amp;$K47&amp;$L47,停留所!$B:$B&amp;停留所!$F:$F&amp;停留所!$E:$E,0))</f>
        <v>4352</v>
      </c>
      <c r="J47" t="s">
        <v>415</v>
      </c>
      <c r="K47">
        <f t="array" ref="K47">INDEX(停留所!$F:$F,MATCH(J47&amp;M47,停留所!$B:$B&amp;停留所!$G:$G,0))</f>
        <v>40.660722999999997</v>
      </c>
      <c r="L47">
        <f t="array" ref="L47">INDEX(停留所!$E:$E,MATCH(J47&amp;M47,停留所!$B:$B&amp;停留所!$G:$G,0))</f>
        <v>141.331603</v>
      </c>
      <c r="M47" t="s">
        <v>454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5" x14ac:dyDescent="0.55000000000000004">
      <c r="I48" s="45">
        <f t="array" ref="I48">INDEX(停留所!$A:$A,MATCH($J48&amp;$K48&amp;$L48,停留所!$B:$B&amp;停留所!$F:$F&amp;停留所!$E:$E,0))</f>
        <v>4342</v>
      </c>
      <c r="J48" t="s">
        <v>414</v>
      </c>
      <c r="K48">
        <f t="array" ref="K48">INDEX(停留所!$F:$F,MATCH(J48&amp;M48,停留所!$B:$B&amp;停留所!$G:$G,0))</f>
        <v>40.662579999999998</v>
      </c>
      <c r="L48">
        <f t="array" ref="L48">INDEX(停留所!$E:$E,MATCH(J48&amp;M48,停留所!$B:$B&amp;停留所!$G:$G,0))</f>
        <v>141.33029999999999</v>
      </c>
      <c r="M48" t="s">
        <v>454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</sheetData>
  <phoneticPr fontId="3"/>
  <conditionalFormatting sqref="C1:C1048576 K1:K1048576">
    <cfRule type="duplicateValues" dxfId="11" priority="2"/>
  </conditionalFormatting>
  <conditionalFormatting sqref="D1:D1048576 L1:L1048576">
    <cfRule type="duplicateValues" dxfId="1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55C5FF-9105-4A08-BA89-F7EDD33DED26}">
          <x14:formula1>
            <xm:f>使用路線!$A$2:$A$100</xm:f>
          </x14:formula1>
          <xm:sqref>M3:M1048576 E3:E1048576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7EFF-153C-471C-B67C-502DF35303A9}">
  <sheetPr codeName="Sheet28"/>
  <dimension ref="A1:P38"/>
  <sheetViews>
    <sheetView zoomScale="70" zoomScaleNormal="70" workbookViewId="0">
      <pane ySplit="1" topLeftCell="A2" activePane="bottomLeft" state="frozen"/>
      <selection pane="bottomLeft" activeCell="E38" sqref="E38"/>
    </sheetView>
    <sheetView workbookViewId="1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B2" s="60" t="s">
        <v>1608</v>
      </c>
      <c r="C2" s="80"/>
      <c r="D2" s="80"/>
      <c r="H2" s="92"/>
      <c r="I2" s="59" t="s">
        <v>1265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1041</v>
      </c>
      <c r="B3" s="45" t="s">
        <v>736</v>
      </c>
      <c r="C3" s="45">
        <f t="array" ref="C3">INDEX(停留所!$F:$F,MATCH(B3&amp;E3,停留所!$B:$B&amp;停留所!$I:$I,0))</f>
        <v>40.668709</v>
      </c>
      <c r="D3" s="45">
        <f t="array" ref="D3">INDEX(停留所!$E:$E,MATCH(B3&amp;E3,停留所!$B:$B&amp;停留所!$I:$I,0))</f>
        <v>141.353882</v>
      </c>
      <c r="E3" s="45" t="s">
        <v>63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5321</v>
      </c>
      <c r="J3" s="45" t="s">
        <v>1610</v>
      </c>
      <c r="K3" s="45">
        <f t="array" ref="K3">INDEX(停留所!$F:$F,MATCH(J3&amp;M3,停留所!$B:$B&amp;停留所!$G:$G,0))</f>
        <v>40.803130000000003</v>
      </c>
      <c r="L3" s="45">
        <f t="array" ref="L3">INDEX(停留所!$E:$E,MATCH(J3&amp;M3,停留所!$B:$B&amp;停留所!$G:$G,0))</f>
        <v>141.35994099999999</v>
      </c>
      <c r="M3" s="45" t="s">
        <v>1606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1051</v>
      </c>
      <c r="B4" s="45" t="s">
        <v>1859</v>
      </c>
      <c r="C4" s="45">
        <f t="array" ref="C4">INDEX(停留所!$F:$F,MATCH(B4&amp;E4,停留所!$B:$B&amp;停留所!$I:$I,0))</f>
        <v>40.674267100000002</v>
      </c>
      <c r="D4" s="45">
        <f t="array" ref="D4">INDEX(停留所!$E:$E,MATCH(B4&amp;E4,停留所!$B:$B&amp;停留所!$I:$I,0))</f>
        <v>141.35419920000001</v>
      </c>
      <c r="E4" s="45" t="s">
        <v>63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5331</v>
      </c>
      <c r="J4" s="45" t="s">
        <v>598</v>
      </c>
      <c r="K4" s="45">
        <f t="array" ref="K4">INDEX(停留所!$F:$F,MATCH(J4&amp;M4,停留所!$B:$B&amp;停留所!$G:$G,0))</f>
        <v>40.801009999999998</v>
      </c>
      <c r="L4" s="45">
        <f t="array" ref="L4">INDEX(停留所!$E:$E,MATCH(J4&amp;M4,停留所!$B:$B&amp;停留所!$G:$G,0))</f>
        <v>141.36055200000001</v>
      </c>
      <c r="M4" s="45" t="s">
        <v>1606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1121</v>
      </c>
      <c r="B5" s="45" t="s">
        <v>1431</v>
      </c>
      <c r="C5" s="45">
        <f t="array" ref="C5">INDEX(停留所!$F:$F,MATCH(B5&amp;E5,停留所!$B:$B&amp;停留所!$I:$I,0))</f>
        <v>40.678398000000001</v>
      </c>
      <c r="D5" s="45">
        <f t="array" ref="D5">INDEX(停留所!$E:$E,MATCH(B5&amp;E5,停留所!$B:$B&amp;停留所!$I:$I,0))</f>
        <v>141.361536</v>
      </c>
      <c r="E5" s="45" t="s">
        <v>63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5341</v>
      </c>
      <c r="J5" s="45" t="s">
        <v>597</v>
      </c>
      <c r="K5" s="45">
        <f t="array" ref="K5">INDEX(停留所!$F:$F,MATCH(J5&amp;M5,停留所!$B:$B&amp;停留所!$G:$G,0))</f>
        <v>40.798369999999998</v>
      </c>
      <c r="L5" s="45">
        <f t="array" ref="L5">INDEX(停留所!$E:$E,MATCH(J5&amp;M5,停留所!$B:$B&amp;停留所!$G:$G,0))</f>
        <v>141.36188300000001</v>
      </c>
      <c r="M5" s="45" t="s">
        <v>1606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1131</v>
      </c>
      <c r="B6" s="45" t="s">
        <v>1430</v>
      </c>
      <c r="C6" s="45">
        <f t="array" ref="C6">INDEX(停留所!$F:$F,MATCH(B6&amp;E6,停留所!$B:$B&amp;停留所!$I:$I,0))</f>
        <v>40.680048999999997</v>
      </c>
      <c r="D6" s="45">
        <f t="array" ref="D6">INDEX(停留所!$E:$E,MATCH(B6&amp;E6,停留所!$B:$B&amp;停留所!$I:$I,0))</f>
        <v>141.36514700000001</v>
      </c>
      <c r="E6" s="45" t="s">
        <v>63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5351</v>
      </c>
      <c r="J6" s="45" t="s">
        <v>596</v>
      </c>
      <c r="K6" s="45">
        <f t="array" ref="K6">INDEX(停留所!$F:$F,MATCH(J6&amp;M6,停留所!$B:$B&amp;停留所!$G:$G,0))</f>
        <v>40.792312000000003</v>
      </c>
      <c r="L6" s="45">
        <f t="array" ref="L6">INDEX(停留所!$E:$E,MATCH(J6&amp;M6,停留所!$B:$B&amp;停留所!$G:$G,0))</f>
        <v>141.36441500000001</v>
      </c>
      <c r="M6" s="45" t="s">
        <v>1606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1292</v>
      </c>
      <c r="B7" s="45" t="s">
        <v>1502</v>
      </c>
      <c r="C7" s="45">
        <f t="array" ref="C7">INDEX(停留所!$F:$F,MATCH(B7&amp;E7,停留所!$B:$B&amp;停留所!$G:$G,0))</f>
        <v>40.683427000000002</v>
      </c>
      <c r="D7" s="45">
        <f t="array" ref="D7">INDEX(停留所!$E:$E,MATCH(B7&amp;E7,停留所!$B:$B&amp;停留所!$G:$G,0))</f>
        <v>141.368156</v>
      </c>
      <c r="E7" s="45" t="s">
        <v>1497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5361</v>
      </c>
      <c r="J7" s="45" t="s">
        <v>595</v>
      </c>
      <c r="K7" s="45">
        <f t="array" ref="K7">INDEX(停留所!$F:$F,MATCH(J7&amp;M7,停留所!$B:$B&amp;停留所!$G:$G,0))</f>
        <v>40.785578000000001</v>
      </c>
      <c r="L7" s="45">
        <f t="array" ref="L7">INDEX(停留所!$E:$E,MATCH(J7&amp;M7,停留所!$B:$B&amp;停留所!$G:$G,0))</f>
        <v>141.365917</v>
      </c>
      <c r="M7" s="45" t="s">
        <v>1606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52">
        <f t="array" ref="A8">INDEX(停留所!$A:$A,MATCH($B8&amp;$C8&amp;$D8,停留所!$B:$B&amp;停留所!$F:$F&amp;停留所!$E:$E,0))</f>
        <v>4991</v>
      </c>
      <c r="B8" s="52" t="s">
        <v>1423</v>
      </c>
      <c r="C8" s="52">
        <f t="array" ref="C8">INDEX(停留所!$F:$F,MATCH(B8&amp;E8,停留所!$B:$B&amp;停留所!$G:$G,0))</f>
        <v>40.669429000000001</v>
      </c>
      <c r="D8" s="52">
        <f t="array" ref="D8">INDEX(停留所!$E:$E,MATCH(B8&amp;E8,停留所!$B:$B&amp;停留所!$G:$G,0))</f>
        <v>141.390703</v>
      </c>
      <c r="E8" s="52" t="s">
        <v>549</v>
      </c>
      <c r="F8" s="52" t="str">
        <f t="array" ref="F8">INDEX(停留所!$D:$D,MATCH($B8&amp;$C8&amp;$D8,停留所!$B:$B&amp;停留所!$F:$F&amp;停留所!$E:$E,0))</f>
        <v>1</v>
      </c>
      <c r="G8" s="52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5371</v>
      </c>
      <c r="J8" s="45" t="s">
        <v>594</v>
      </c>
      <c r="K8" s="45">
        <f t="array" ref="K8">INDEX(停留所!$F:$F,MATCH(J8&amp;M8,停留所!$B:$B&amp;停留所!$G:$G,0))</f>
        <v>40.780101999999999</v>
      </c>
      <c r="L8" s="45">
        <f t="array" ref="L8">INDEX(停留所!$E:$E,MATCH(J8&amp;M8,停留所!$B:$B&amp;停留所!$G:$G,0))</f>
        <v>141.36801199999999</v>
      </c>
      <c r="M8" s="45" t="s">
        <v>1606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8">
        <f t="array" ref="A9">INDEX(停留所!$A:$A,MATCH($B9&amp;$C9&amp;$D9,停留所!$B:$B&amp;停留所!$F:$F&amp;停留所!$E:$E,0))</f>
        <v>5001</v>
      </c>
      <c r="B9" s="48" t="s">
        <v>1455</v>
      </c>
      <c r="C9" s="48">
        <f t="array" ref="C9">INDEX(停留所!$F:$F,MATCH(B9&amp;E9,停留所!$B:$B&amp;停留所!$G:$G,0))</f>
        <v>40.666950999999997</v>
      </c>
      <c r="D9" s="48">
        <f t="array" ref="D9">INDEX(停留所!$E:$E,MATCH(B9&amp;E9,停留所!$B:$B&amp;停留所!$G:$G,0))</f>
        <v>141.38284400000001</v>
      </c>
      <c r="E9" s="48" t="s">
        <v>549</v>
      </c>
      <c r="F9" s="48" t="str">
        <f t="array" ref="F9">INDEX(停留所!$D:$D,MATCH($B9&amp;$C9&amp;$D9,停留所!$B:$B&amp;停留所!$F:$F&amp;停留所!$E:$E,0))</f>
        <v>1</v>
      </c>
      <c r="G9" s="48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5381</v>
      </c>
      <c r="J9" s="45" t="s">
        <v>593</v>
      </c>
      <c r="K9" s="45">
        <f t="array" ref="K9">INDEX(停留所!$F:$F,MATCH(J9&amp;M9,停留所!$B:$B&amp;停留所!$G:$G,0))</f>
        <v>40.773902999999997</v>
      </c>
      <c r="L9" s="45">
        <f t="array" ref="L9">INDEX(停留所!$E:$E,MATCH(J9&amp;M9,停留所!$B:$B&amp;停留所!$G:$G,0))</f>
        <v>141.37038000000001</v>
      </c>
      <c r="M9" s="45" t="s">
        <v>1606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8">
        <f t="array" ref="A10">INDEX(停留所!$A:$A,MATCH($B10&amp;$C10&amp;$D10,停留所!$B:$B&amp;停留所!$F:$F&amp;停留所!$E:$E,0))</f>
        <v>5011</v>
      </c>
      <c r="B10" s="48" t="s">
        <v>1425</v>
      </c>
      <c r="C10" s="48">
        <f t="array" ref="C10">INDEX(停留所!$F:$F,MATCH(B10&amp;E10,停留所!$B:$B&amp;停留所!$G:$G,0))</f>
        <v>40.674035000000003</v>
      </c>
      <c r="D10" s="48">
        <f t="array" ref="D10">INDEX(停留所!$E:$E,MATCH(B10&amp;E10,停留所!$B:$B&amp;停留所!$G:$G,0))</f>
        <v>141.37895</v>
      </c>
      <c r="E10" s="48" t="s">
        <v>549</v>
      </c>
      <c r="F10" s="48" t="str">
        <f t="array" ref="F10">INDEX(停留所!$D:$D,MATCH($B10&amp;$C10&amp;$D10,停留所!$B:$B&amp;停留所!$F:$F&amp;停留所!$E:$E,0))</f>
        <v>1</v>
      </c>
      <c r="G10" s="48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5391</v>
      </c>
      <c r="J10" s="45" t="s">
        <v>592</v>
      </c>
      <c r="K10" s="45">
        <f t="array" ref="K10">INDEX(停留所!$F:$F,MATCH(J10&amp;M10,停留所!$B:$B&amp;停留所!$G:$G,0))</f>
        <v>40.763899000000002</v>
      </c>
      <c r="L10" s="45">
        <f t="array" ref="L10">INDEX(停留所!$E:$E,MATCH(J10&amp;M10,停留所!$B:$B&amp;停留所!$G:$G,0))</f>
        <v>141.37178</v>
      </c>
      <c r="M10" s="45" t="s">
        <v>1606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8">
        <f t="array" ref="A11">INDEX(停留所!$A:$A,MATCH($B11&amp;$C11&amp;$D11,停留所!$B:$B&amp;停留所!$F:$F&amp;停留所!$E:$E,0))</f>
        <v>5021</v>
      </c>
      <c r="B11" s="48" t="s">
        <v>1426</v>
      </c>
      <c r="C11" s="48">
        <f t="array" ref="C11">INDEX(停留所!$F:$F,MATCH(B11&amp;E11,停留所!$B:$B&amp;停留所!$G:$G,0))</f>
        <v>40.674982999999997</v>
      </c>
      <c r="D11" s="48">
        <f t="array" ref="D11">INDEX(停留所!$E:$E,MATCH(B11&amp;E11,停留所!$B:$B&amp;停留所!$G:$G,0))</f>
        <v>141.37861699999999</v>
      </c>
      <c r="E11" s="48" t="s">
        <v>549</v>
      </c>
      <c r="F11" s="48" t="str">
        <f t="array" ref="F11">INDEX(停留所!$D:$D,MATCH($B11&amp;$C11&amp;$D11,停留所!$B:$B&amp;停留所!$F:$F&amp;停留所!$E:$E,0))</f>
        <v>1</v>
      </c>
      <c r="G11" s="48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5401</v>
      </c>
      <c r="J11" s="45" t="s">
        <v>591</v>
      </c>
      <c r="K11" s="45">
        <f t="array" ref="K11">INDEX(停留所!$F:$F,MATCH(J11&amp;M11,停留所!$B:$B&amp;停留所!$G:$G,0))</f>
        <v>40.756225999999998</v>
      </c>
      <c r="L11" s="45">
        <f t="array" ref="L11">INDEX(停留所!$E:$E,MATCH(J11&amp;M11,停留所!$B:$B&amp;停留所!$G:$G,0))</f>
        <v>141.37551400000001</v>
      </c>
      <c r="M11" s="45" t="s">
        <v>1606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8">
        <f t="array" ref="A12">INDEX(停留所!$A:$A,MATCH($B12&amp;$C12&amp;$D12,停留所!$B:$B&amp;停留所!$F:$F&amp;停留所!$E:$E,0))</f>
        <v>5031</v>
      </c>
      <c r="B12" s="48" t="s">
        <v>1551</v>
      </c>
      <c r="C12" s="48">
        <f t="array" ref="C12">INDEX(停留所!$F:$F,MATCH(B12&amp;E12,停留所!$B:$B&amp;停留所!$G:$G,0))</f>
        <v>40.676780999999998</v>
      </c>
      <c r="D12" s="48">
        <f t="array" ref="D12">INDEX(停留所!$E:$E,MATCH(B12&amp;E12,停留所!$B:$B&amp;停留所!$G:$G,0))</f>
        <v>141.372646</v>
      </c>
      <c r="E12" s="48" t="s">
        <v>549</v>
      </c>
      <c r="F12" s="48" t="str">
        <f t="array" ref="F12">INDEX(停留所!$D:$D,MATCH($B12&amp;$C12&amp;$D12,停留所!$B:$B&amp;停留所!$F:$F&amp;停留所!$E:$E,0))</f>
        <v>1</v>
      </c>
      <c r="G12" s="48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5092</v>
      </c>
      <c r="J12" s="45" t="s">
        <v>529</v>
      </c>
      <c r="K12" s="45">
        <f t="array" ref="K12">INDEX(停留所!$F:$F,MATCH(J12&amp;M12,停留所!$B:$B&amp;停留所!$G:$G,0))</f>
        <v>40.764797000000002</v>
      </c>
      <c r="L12" s="45">
        <f t="array" ref="L12">INDEX(停留所!$E:$E,MATCH(J12&amp;M12,停留所!$B:$B&amp;停留所!$G:$G,0))</f>
        <v>141.405689</v>
      </c>
      <c r="M12" s="45" t="s">
        <v>1606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8">
        <f t="array" ref="A13">INDEX(停留所!$A:$A,MATCH($B13&amp;$C13&amp;$D13,停留所!$B:$B&amp;停留所!$F:$F&amp;停留所!$E:$E,0))</f>
        <v>5041</v>
      </c>
      <c r="B13" s="48" t="s">
        <v>1552</v>
      </c>
      <c r="C13" s="48">
        <f t="array" ref="C13">INDEX(停留所!$F:$F,MATCH(B13&amp;E13,停留所!$B:$B&amp;停留所!$G:$G,0))</f>
        <v>40.681666999999997</v>
      </c>
      <c r="D13" s="48">
        <f t="array" ref="D13">INDEX(停留所!$E:$E,MATCH(B13&amp;E13,停留所!$B:$B&amp;停留所!$G:$G,0))</f>
        <v>141.37402499999999</v>
      </c>
      <c r="E13" s="48" t="s">
        <v>549</v>
      </c>
      <c r="F13" s="48" t="str">
        <f t="array" ref="F13">INDEX(停留所!$D:$D,MATCH($B13&amp;$C13&amp;$D13,停留所!$B:$B&amp;停留所!$F:$F&amp;停留所!$E:$E,0))</f>
        <v>1</v>
      </c>
      <c r="G13" s="48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5082</v>
      </c>
      <c r="J13" s="45" t="s">
        <v>528</v>
      </c>
      <c r="K13" s="45">
        <f t="array" ref="K13">INDEX(停留所!$F:$F,MATCH(J13&amp;M13,停留所!$B:$B&amp;停留所!$G:$G,0))</f>
        <v>40.756864999999998</v>
      </c>
      <c r="L13" s="45">
        <f t="array" ref="L13">INDEX(停留所!$E:$E,MATCH(J13&amp;M13,停留所!$B:$B&amp;停留所!$G:$G,0))</f>
        <v>141.40709899999999</v>
      </c>
      <c r="M13" s="45" t="s">
        <v>1606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8">
        <f t="array" ref="A14">INDEX(停留所!$A:$A,MATCH($B14&amp;$C14&amp;$D14,停留所!$B:$B&amp;停留所!$F:$F&amp;停留所!$E:$E,0))</f>
        <v>1111</v>
      </c>
      <c r="B14" s="48" t="s">
        <v>1470</v>
      </c>
      <c r="C14" s="48">
        <f t="array" ref="C14">INDEX(停留所!$F:$F,MATCH(B14&amp;E14,停留所!$B:$B&amp;停留所!$H:$H,0))</f>
        <v>40.683351000000002</v>
      </c>
      <c r="D14" s="47">
        <f t="array" ref="D14">INDEX(停留所!$E:$E,MATCH(B14&amp;E14,停留所!$B:$B&amp;停留所!$H:$H,0))</f>
        <v>141.369574</v>
      </c>
      <c r="E14" s="48" t="s">
        <v>280</v>
      </c>
      <c r="F14" s="48" t="str">
        <f t="array" ref="F14">INDEX(停留所!$D:$D,MATCH($B14&amp;$C14&amp;$D14,停留所!$B:$B&amp;停留所!$F:$F&amp;停留所!$E:$E,0))</f>
        <v>1</v>
      </c>
      <c r="G14" s="48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5072</v>
      </c>
      <c r="J14" s="45" t="s">
        <v>527</v>
      </c>
      <c r="K14" s="45">
        <f t="array" ref="K14">INDEX(停留所!$F:$F,MATCH(J14&amp;M14,停留所!$B:$B&amp;停留所!$G:$G,0))</f>
        <v>40.735926999999997</v>
      </c>
      <c r="L14" s="45">
        <f t="array" ref="L14">INDEX(停留所!$E:$E,MATCH(J14&amp;M14,停留所!$B:$B&amp;停留所!$G:$G,0))</f>
        <v>141.410967</v>
      </c>
      <c r="M14" s="45" t="s">
        <v>1606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51">
        <f t="array" ref="A15">INDEX(停留所!$A:$A,MATCH($B15&amp;$C15&amp;$D15,停留所!$B:$B&amp;停留所!$F:$F&amp;停留所!$E:$E,0))</f>
        <v>1091</v>
      </c>
      <c r="B15" s="51" t="s">
        <v>1428</v>
      </c>
      <c r="C15" s="51">
        <f t="array" ref="C15">INDEX(停留所!$F:$F,MATCH(B15&amp;E15,停留所!$B:$B&amp;停留所!$I:$I,0))</f>
        <v>40.684697999999997</v>
      </c>
      <c r="D15" s="51">
        <f t="array" ref="D15">INDEX(停留所!$E:$E,MATCH(B15&amp;E15,停留所!$B:$B&amp;停留所!$I:$I,0))</f>
        <v>141.365464</v>
      </c>
      <c r="E15" s="51" t="s">
        <v>63</v>
      </c>
      <c r="F15" s="51" t="str">
        <f t="array" ref="F15">INDEX(停留所!$D:$D,MATCH($B15&amp;$C15&amp;$D15,停留所!$B:$B&amp;停留所!$F:$F&amp;停留所!$E:$E,0))</f>
        <v>1</v>
      </c>
      <c r="G15" s="51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5062</v>
      </c>
      <c r="J15" s="45" t="s">
        <v>526</v>
      </c>
      <c r="K15" s="45">
        <f t="array" ref="K15">INDEX(停留所!$F:$F,MATCH(J15&amp;M15,停留所!$B:$B&amp;停留所!$G:$G,0))</f>
        <v>40.730364999999999</v>
      </c>
      <c r="L15" s="45">
        <f t="array" ref="L15">INDEX(停留所!$E:$E,MATCH(J15&amp;M15,停留所!$B:$B&amp;停留所!$G:$G,0))</f>
        <v>141.41302400000001</v>
      </c>
      <c r="M15" s="45" t="s">
        <v>1606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1102</v>
      </c>
      <c r="B16" s="45" t="s">
        <v>86</v>
      </c>
      <c r="C16" s="45">
        <f t="array" ref="C16">INDEX(停留所!$F:$F,MATCH(B16&amp;E16,停留所!$B:$B&amp;停留所!$G:$G,0))</f>
        <v>40.685993000000003</v>
      </c>
      <c r="D16" s="45">
        <f t="array" ref="D16">INDEX(停留所!$E:$E,MATCH(B16&amp;E16,停留所!$B:$B&amp;停留所!$G:$G,0))</f>
        <v>141.36657400000001</v>
      </c>
      <c r="E16" s="45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5052</v>
      </c>
      <c r="J16" s="45" t="s">
        <v>525</v>
      </c>
      <c r="K16" s="45">
        <f t="array" ref="K16">INDEX(停留所!$F:$F,MATCH(J16&amp;M16,停留所!$B:$B&amp;停留所!$G:$G,0))</f>
        <v>40.726213000000001</v>
      </c>
      <c r="L16" s="45">
        <f t="array" ref="L16">INDEX(停留所!$E:$E,MATCH(J16&amp;M16,停留所!$B:$B&amp;停留所!$G:$G,0))</f>
        <v>141.41441900000001</v>
      </c>
      <c r="M16" s="45" t="s">
        <v>1606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4711</v>
      </c>
      <c r="B17" s="45" t="s">
        <v>1478</v>
      </c>
      <c r="C17" s="45">
        <f t="array" ref="C17">INDEX(停留所!$F:$F,MATCH(B17&amp;E17,停留所!$B:$B&amp;停留所!$G:$G,0))</f>
        <v>40.687607999999997</v>
      </c>
      <c r="D17" s="45">
        <f t="array" ref="D17">INDEX(停留所!$E:$E,MATCH(B17&amp;E17,停留所!$B:$B&amp;停留所!$G:$G,0))</f>
        <v>141.36891800000001</v>
      </c>
      <c r="E17" s="45" t="s">
        <v>1497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4722</v>
      </c>
      <c r="J17" s="45" t="s">
        <v>461</v>
      </c>
      <c r="K17" s="45">
        <f t="array" ref="K17">INDEX(停留所!$F:$F,MATCH(J17&amp;M17,停留所!$B:$B&amp;停留所!$G:$G,0))</f>
        <v>40.691870999999999</v>
      </c>
      <c r="L17" s="45">
        <f t="array" ref="L17">INDEX(停留所!$E:$E,MATCH(J17&amp;M17,停留所!$B:$B&amp;停留所!$G:$G,0))</f>
        <v>141.40316999999999</v>
      </c>
      <c r="M17" s="45" t="s">
        <v>488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1362</v>
      </c>
      <c r="B18" s="45" t="s">
        <v>106</v>
      </c>
      <c r="C18" s="45">
        <f t="array" ref="C18">INDEX(停留所!$F:$F,MATCH(B18&amp;E18,停留所!$B:$B&amp;停留所!$G:$G,0))</f>
        <v>40.688710999999998</v>
      </c>
      <c r="D18" s="45">
        <f t="array" ref="D18">INDEX(停留所!$E:$E,MATCH(B18&amp;E18,停留所!$B:$B&amp;停留所!$G:$G,0))</f>
        <v>141.37266299999999</v>
      </c>
      <c r="E18" s="45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1311</v>
      </c>
      <c r="J18" s="45" t="s">
        <v>1216</v>
      </c>
      <c r="K18" s="45">
        <f t="array" ref="K18">INDEX(停留所!$F:$F,MATCH(J18&amp;M18,停留所!$B:$B&amp;停留所!$H:$H,0))</f>
        <v>40.691273000000002</v>
      </c>
      <c r="L18" s="45">
        <f t="array" ref="L18">INDEX(停留所!$E:$E,MATCH(J18&amp;M18,停留所!$B:$B&amp;停留所!$H:$H,0))</f>
        <v>141.39789099999999</v>
      </c>
      <c r="M18" s="45" t="s">
        <v>1285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1352</v>
      </c>
      <c r="B19" s="45" t="s">
        <v>1493</v>
      </c>
      <c r="C19" s="45">
        <f t="array" ref="C19">INDEX(停留所!$F:$F,MATCH(B19&amp;E19,停留所!$B:$B&amp;停留所!$G:$G,0))</f>
        <v>40.690407999999998</v>
      </c>
      <c r="D19" s="45">
        <f t="array" ref="D19">INDEX(停留所!$E:$E,MATCH(B19&amp;E19,停留所!$B:$B&amp;停留所!$G:$G,0))</f>
        <v>141.378488</v>
      </c>
      <c r="E19" s="45" t="s">
        <v>1497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1321</v>
      </c>
      <c r="J19" s="45" t="s">
        <v>460</v>
      </c>
      <c r="K19" s="45">
        <f t="array" ref="K19">INDEX(停留所!$F:$F,MATCH(J19&amp;M19,停留所!$B:$B&amp;停留所!$H:$H,0))</f>
        <v>40.691668999999997</v>
      </c>
      <c r="L19" s="45">
        <f t="array" ref="L19">INDEX(停留所!$E:$E,MATCH(J19&amp;M19,停留所!$B:$B&amp;停留所!$H:$H,0))</f>
        <v>141.39440099999999</v>
      </c>
      <c r="M19" s="45" t="s">
        <v>1285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1342</v>
      </c>
      <c r="B20" s="45" t="s">
        <v>1480</v>
      </c>
      <c r="C20" s="45">
        <f t="array" ref="C20">INDEX(停留所!$F:$F,MATCH(B20&amp;E20,停留所!$B:$B&amp;停留所!$G:$G,0))</f>
        <v>40.691412999999997</v>
      </c>
      <c r="D20" s="45">
        <f t="array" ref="D20">INDEX(停留所!$E:$E,MATCH(B20&amp;E20,停留所!$B:$B&amp;停留所!$G:$G,0))</f>
        <v>141.382925</v>
      </c>
      <c r="E20" s="45" t="s">
        <v>1497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1331</v>
      </c>
      <c r="J20" s="45" t="s">
        <v>1611</v>
      </c>
      <c r="K20" s="45">
        <f t="array" ref="K20">INDEX(停留所!$F:$F,MATCH(J20&amp;M20,停留所!$B:$B&amp;停留所!$H:$H,0))</f>
        <v>40.692013000000003</v>
      </c>
      <c r="L20" s="45">
        <f t="array" ref="L20">INDEX(停留所!$E:$E,MATCH(J20&amp;M20,停留所!$B:$B&amp;停留所!$H:$H,0))</f>
        <v>141.388452</v>
      </c>
      <c r="M20" s="45" t="s">
        <v>1285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1332</v>
      </c>
      <c r="B21" s="45" t="s">
        <v>103</v>
      </c>
      <c r="C21" s="45">
        <f t="array" ref="C21">INDEX(停留所!$F:$F,MATCH(B21&amp;E21,停留所!$B:$B&amp;停留所!$G:$G,0))</f>
        <v>40.692093999999997</v>
      </c>
      <c r="D21" s="45">
        <f t="array" ref="D21">INDEX(停留所!$E:$E,MATCH(B21&amp;E21,停留所!$B:$B&amp;停留所!$G:$G,0))</f>
        <v>141.388273</v>
      </c>
      <c r="E21" s="45" t="s">
        <v>1497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1341</v>
      </c>
      <c r="J21" s="45" t="s">
        <v>104</v>
      </c>
      <c r="K21" s="45">
        <f t="array" ref="K21">INDEX(停留所!$F:$F,MATCH(J21&amp;M21,停留所!$B:$B&amp;停留所!$H:$H,0))</f>
        <v>40.691336999999997</v>
      </c>
      <c r="L21" s="45">
        <f t="array" ref="L21">INDEX(停留所!$E:$E,MATCH(J21&amp;M21,停留所!$B:$B&amp;停留所!$H:$H,0))</f>
        <v>141.383014</v>
      </c>
      <c r="M21" s="45" t="s">
        <v>1285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1322</v>
      </c>
      <c r="B22" s="45" t="s">
        <v>460</v>
      </c>
      <c r="C22" s="45">
        <f t="array" ref="C22">INDEX(停留所!$F:$F,MATCH(B22&amp;E22,停留所!$B:$B&amp;停留所!$G:$G,0))</f>
        <v>40.691735999999999</v>
      </c>
      <c r="D22" s="45">
        <f t="array" ref="D22">INDEX(停留所!$E:$E,MATCH(B22&amp;E22,停留所!$B:$B&amp;停留所!$G:$G,0))</f>
        <v>141.39457100000001</v>
      </c>
      <c r="E22" s="45" t="s">
        <v>1497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1351</v>
      </c>
      <c r="J22" s="45" t="s">
        <v>105</v>
      </c>
      <c r="K22" s="45">
        <f t="array" ref="K22">INDEX(停留所!$F:$F,MATCH(J22&amp;M22,停留所!$B:$B&amp;停留所!$H:$H,0))</f>
        <v>40.690272</v>
      </c>
      <c r="L22" s="45">
        <f t="array" ref="L22">INDEX(停留所!$E:$E,MATCH(J22&amp;M22,停留所!$B:$B&amp;停留所!$H:$H,0))</f>
        <v>141.377962</v>
      </c>
      <c r="M22" s="45" t="s">
        <v>1285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1312</v>
      </c>
      <c r="B23" s="45" t="s">
        <v>1216</v>
      </c>
      <c r="C23" s="45">
        <f t="array" ref="C23">INDEX(停留所!$F:$F,MATCH(B23&amp;E23,停留所!$B:$B&amp;停留所!$G:$G,0))</f>
        <v>40.691406999999998</v>
      </c>
      <c r="D23" s="45">
        <f t="array" ref="D23">INDEX(停留所!$E:$E,MATCH(B23&amp;E23,停留所!$B:$B&amp;停留所!$G:$G,0))</f>
        <v>141.397527</v>
      </c>
      <c r="E23" s="45" t="s">
        <v>1497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1361</v>
      </c>
      <c r="J23" s="45" t="s">
        <v>106</v>
      </c>
      <c r="K23" s="45">
        <f t="array" ref="K23">INDEX(停留所!$F:$F,MATCH(J23&amp;M23,停留所!$B:$B&amp;停留所!$H:$H,0))</f>
        <v>40.688892000000003</v>
      </c>
      <c r="L23" s="45">
        <f t="array" ref="L23">INDEX(停留所!$E:$E,MATCH(J23&amp;M23,停留所!$B:$B&amp;停留所!$H:$H,0))</f>
        <v>141.37326300000001</v>
      </c>
      <c r="M23" s="45" t="s">
        <v>1285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4721</v>
      </c>
      <c r="B24" s="45" t="s">
        <v>461</v>
      </c>
      <c r="C24" s="45">
        <f t="array" ref="C24">INDEX(停留所!$F:$F,MATCH(B24&amp;E24,停留所!$B:$B&amp;停留所!$G:$G,0))</f>
        <v>40.692281999999999</v>
      </c>
      <c r="D24" s="45">
        <f t="array" ref="D24">INDEX(停留所!$E:$E,MATCH(B24&amp;E24,停留所!$B:$B&amp;停留所!$G:$G,0))</f>
        <v>141.405058</v>
      </c>
      <c r="E24" s="45" t="s">
        <v>1497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4712</v>
      </c>
      <c r="J24" s="45" t="s">
        <v>459</v>
      </c>
      <c r="K24" s="45">
        <f t="array" ref="K24">INDEX(停留所!$F:$F,MATCH(J24&amp;M24,停留所!$B:$B&amp;停留所!$G:$G,0))</f>
        <v>40.687657000000002</v>
      </c>
      <c r="L24" s="45">
        <f t="array" ref="L24">INDEX(停留所!$E:$E,MATCH(J24&amp;M24,停留所!$B:$B&amp;停留所!$G:$G,0))</f>
        <v>141.369428</v>
      </c>
      <c r="M24" s="45" t="s">
        <v>488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5051</v>
      </c>
      <c r="B25" s="45" t="s">
        <v>525</v>
      </c>
      <c r="C25" s="45">
        <f t="array" ref="C25">INDEX(停留所!$F:$F,MATCH(B25&amp;E25,停留所!$B:$B&amp;停留所!$G:$G,0))</f>
        <v>40.726201000000003</v>
      </c>
      <c r="D25" s="45">
        <f t="array" ref="D25">INDEX(停留所!$E:$E,MATCH(B25&amp;E25,停留所!$B:$B&amp;停留所!$G:$G,0))</f>
        <v>141.414312</v>
      </c>
      <c r="E25" s="4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1101</v>
      </c>
      <c r="J25" s="45" t="s">
        <v>86</v>
      </c>
      <c r="K25" s="45">
        <f t="array" ref="K25">INDEX(停留所!$F:$F,MATCH(J25&amp;M25,停留所!$B:$B&amp;停留所!$I:$I,0))</f>
        <v>40.684857999999998</v>
      </c>
      <c r="L25" s="45">
        <f t="array" ref="L25">INDEX(停留所!$E:$E,MATCH(J25&amp;M25,停留所!$B:$B&amp;停留所!$I:$I,0))</f>
        <v>141.36661000000001</v>
      </c>
      <c r="M25" s="45" t="s">
        <v>63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5061</v>
      </c>
      <c r="B26" s="45" t="s">
        <v>526</v>
      </c>
      <c r="C26" s="45">
        <f t="array" ref="C26">INDEX(停留所!$F:$F,MATCH(B26&amp;E26,停留所!$B:$B&amp;停留所!$G:$G,0))</f>
        <v>40.730356</v>
      </c>
      <c r="D26" s="45">
        <f t="array" ref="D26">INDEX(停留所!$E:$E,MATCH(B26&amp;E26,停留所!$B:$B&amp;停留所!$G:$G,0))</f>
        <v>141.41290599999999</v>
      </c>
      <c r="E26" s="45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1291</v>
      </c>
      <c r="J26" s="45" t="s">
        <v>1503</v>
      </c>
      <c r="K26" s="45">
        <f t="array" ref="K26">INDEX(停留所!$F:$F,MATCH(J26&amp;M26,停留所!$B:$B&amp;停留所!$H:$H,0))</f>
        <v>40.682912999999999</v>
      </c>
      <c r="L26" s="45">
        <f t="array" ref="L26">INDEX(停留所!$E:$E,MATCH(J26&amp;M26,停留所!$B:$B&amp;停留所!$H:$H,0))</f>
        <v>141.36785499999999</v>
      </c>
      <c r="M26" s="45" t="s">
        <v>1285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5071</v>
      </c>
      <c r="B27" s="45" t="s">
        <v>527</v>
      </c>
      <c r="C27" s="45">
        <f t="array" ref="C27">INDEX(停留所!$F:$F,MATCH(B27&amp;E27,停留所!$B:$B&amp;停留所!$G:$G,0))</f>
        <v>40.735976000000001</v>
      </c>
      <c r="D27" s="45">
        <f t="array" ref="D27">INDEX(停留所!$E:$E,MATCH(B27&amp;E27,停留所!$B:$B&amp;停留所!$G:$G,0))</f>
        <v>141.41080600000001</v>
      </c>
      <c r="E27" s="45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5042</v>
      </c>
      <c r="J27" s="45" t="s">
        <v>1552</v>
      </c>
      <c r="K27" s="45">
        <f t="array" ref="K27">INDEX(停留所!$F:$F,MATCH(J27&amp;M27,停留所!$B:$B&amp;停留所!$G:$G,0))</f>
        <v>40.681541000000003</v>
      </c>
      <c r="L27" s="45">
        <f t="array" ref="L27">INDEX(停留所!$E:$E,MATCH(J27&amp;M27,停留所!$B:$B&amp;停留所!$G:$G,0))</f>
        <v>141.37410600000001</v>
      </c>
      <c r="M27" s="45" t="s">
        <v>1606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5081</v>
      </c>
      <c r="B28" s="45" t="s">
        <v>528</v>
      </c>
      <c r="C28" s="45">
        <f t="array" ref="C28">INDEX(停留所!$F:$F,MATCH(B28&amp;E28,停留所!$B:$B&amp;停留所!$G:$G,0))</f>
        <v>40.756849000000003</v>
      </c>
      <c r="D28" s="45">
        <f t="array" ref="D28">INDEX(停留所!$E:$E,MATCH(B28&amp;E28,停留所!$B:$B&amp;停留所!$G:$G,0))</f>
        <v>141.40692799999999</v>
      </c>
      <c r="E28" s="45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5032</v>
      </c>
      <c r="J28" s="45" t="s">
        <v>1551</v>
      </c>
      <c r="K28" s="45">
        <f t="array" ref="K28">INDEX(停留所!$F:$F,MATCH(J28&amp;M28,停留所!$B:$B&amp;停留所!$G:$G,0))</f>
        <v>40.676699999999997</v>
      </c>
      <c r="L28" s="45">
        <f t="array" ref="L28">INDEX(停留所!$E:$E,MATCH(J28&amp;M28,停留所!$B:$B&amp;停留所!$G:$G,0))</f>
        <v>141.37274300000001</v>
      </c>
      <c r="M28" s="45" t="s">
        <v>1606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5091</v>
      </c>
      <c r="B29" s="45" t="s">
        <v>529</v>
      </c>
      <c r="C29" s="45">
        <f t="array" ref="C29">INDEX(停留所!$F:$F,MATCH(B29&amp;E29,停留所!$B:$B&amp;停留所!$G:$G,0))</f>
        <v>40.764755999999998</v>
      </c>
      <c r="D29" s="45">
        <f t="array" ref="D29">INDEX(停留所!$E:$E,MATCH(B29&amp;E29,停留所!$B:$B&amp;停留所!$G:$G,0))</f>
        <v>141.40553800000001</v>
      </c>
      <c r="E29" s="45" t="s">
        <v>549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5022</v>
      </c>
      <c r="J29" s="45" t="s">
        <v>1426</v>
      </c>
      <c r="K29" s="45">
        <f t="array" ref="K29">INDEX(停留所!$F:$F,MATCH(J29&amp;M29,停留所!$B:$B&amp;停留所!$G:$G,0))</f>
        <v>40.675100999999998</v>
      </c>
      <c r="L29" s="45">
        <f t="array" ref="L29">INDEX(停留所!$E:$E,MATCH(J29&amp;M29,停留所!$B:$B&amp;停留所!$G:$G,0))</f>
        <v>141.37858</v>
      </c>
      <c r="M29" s="45" t="s">
        <v>1606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5402</v>
      </c>
      <c r="B30" s="45" t="s">
        <v>591</v>
      </c>
      <c r="C30" s="45">
        <f t="array" ref="C30">INDEX(停留所!$F:$F,MATCH(B30&amp;E30,停留所!$B:$B&amp;停留所!$G:$G,0))</f>
        <v>40.756193000000003</v>
      </c>
      <c r="D30" s="45">
        <f t="array" ref="D30">INDEX(停留所!$E:$E,MATCH(B30&amp;E30,停留所!$B:$B&amp;停留所!$G:$G,0))</f>
        <v>141.37534199999999</v>
      </c>
      <c r="E30" s="45" t="s">
        <v>1609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5012</v>
      </c>
      <c r="J30" s="45" t="s">
        <v>1425</v>
      </c>
      <c r="K30" s="45">
        <f t="array" ref="K30">INDEX(停留所!$F:$F,MATCH(J30&amp;M30,停留所!$B:$B&amp;停留所!$G:$G,0))</f>
        <v>40.674042999999998</v>
      </c>
      <c r="L30" s="45">
        <f t="array" ref="L30">INDEX(停留所!$E:$E,MATCH(J30&amp;M30,停留所!$B:$B&amp;停留所!$G:$G,0))</f>
        <v>141.37912700000001</v>
      </c>
      <c r="M30" s="45" t="s">
        <v>1606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5392</v>
      </c>
      <c r="B31" s="45" t="s">
        <v>592</v>
      </c>
      <c r="C31" s="45">
        <f t="array" ref="C31">INDEX(停留所!$F:$F,MATCH(B31&amp;E31,停留所!$B:$B&amp;停留所!$G:$G,0))</f>
        <v>40.763899000000002</v>
      </c>
      <c r="D31" s="45">
        <f t="array" ref="D31">INDEX(停留所!$E:$E,MATCH(B31&amp;E31,停留所!$B:$B&amp;停留所!$G:$G,0))</f>
        <v>141.37160800000001</v>
      </c>
      <c r="E31" s="45" t="s">
        <v>1609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5002</v>
      </c>
      <c r="J31" s="45" t="s">
        <v>1455</v>
      </c>
      <c r="K31" s="45">
        <f t="array" ref="K31">INDEX(停留所!$F:$F,MATCH(J31&amp;M31,停留所!$B:$B&amp;停留所!$G:$G,0))</f>
        <v>40.667203000000001</v>
      </c>
      <c r="L31" s="45">
        <f t="array" ref="L31">INDEX(停留所!$E:$E,MATCH(J31&amp;M31,停留所!$B:$B&amp;停留所!$G:$G,0))</f>
        <v>141.38181399999999</v>
      </c>
      <c r="M31" s="45" t="s">
        <v>1606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5382</v>
      </c>
      <c r="B32" s="45" t="s">
        <v>593</v>
      </c>
      <c r="C32" s="45">
        <f t="array" ref="C32">INDEX(停留所!$F:$F,MATCH(B32&amp;E32,停留所!$B:$B&amp;停留所!$G:$G,0))</f>
        <v>40.773878000000003</v>
      </c>
      <c r="D32" s="45">
        <f t="array" ref="D32">INDEX(停留所!$E:$E,MATCH(B32&amp;E32,停留所!$B:$B&amp;停留所!$G:$G,0))</f>
        <v>141.37024099999999</v>
      </c>
      <c r="E32" s="45" t="s">
        <v>1609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4991</v>
      </c>
      <c r="J32" s="45" t="s">
        <v>1423</v>
      </c>
      <c r="K32" s="45">
        <f t="array" ref="K32">INDEX(停留所!$F:$F,MATCH(J32&amp;M32,停留所!$B:$B&amp;停留所!$G:$G,0))</f>
        <v>40.669429000000001</v>
      </c>
      <c r="L32" s="45">
        <f t="array" ref="L32">INDEX(停留所!$E:$E,MATCH(J32&amp;M32,停留所!$B:$B&amp;停留所!$G:$G,0))</f>
        <v>141.390703</v>
      </c>
      <c r="M32" s="45" t="s">
        <v>549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7" x14ac:dyDescent="0.55000000000000004">
      <c r="A33" s="45">
        <f t="array" ref="A33">INDEX(停留所!$A:$A,MATCH($B33&amp;$C33&amp;$D33,停留所!$B:$B&amp;停留所!$F:$F&amp;停留所!$E:$E,0))</f>
        <v>5372</v>
      </c>
      <c r="B33" s="45" t="s">
        <v>594</v>
      </c>
      <c r="C33" s="45">
        <f t="array" ref="C33">INDEX(停留所!$F:$F,MATCH(B33&amp;E33,停留所!$B:$B&amp;停留所!$G:$G,0))</f>
        <v>40.780090000000001</v>
      </c>
      <c r="D33" s="45">
        <f t="array" ref="D33">INDEX(停留所!$E:$E,MATCH(B33&amp;E33,停留所!$B:$B&amp;停留所!$G:$G,0))</f>
        <v>141.36789400000001</v>
      </c>
      <c r="E33" s="45" t="s">
        <v>1609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</row>
    <row r="34" spans="1:7" x14ac:dyDescent="0.55000000000000004">
      <c r="A34" s="45">
        <f t="array" ref="A34">INDEX(停留所!$A:$A,MATCH($B34&amp;$C34&amp;$D34,停留所!$B:$B&amp;停留所!$F:$F&amp;停留所!$E:$E,0))</f>
        <v>5362</v>
      </c>
      <c r="B34" s="45" t="s">
        <v>595</v>
      </c>
      <c r="C34" s="45">
        <f t="array" ref="C34">INDEX(停留所!$F:$F,MATCH(B34&amp;E34,停留所!$B:$B&amp;停留所!$G:$G,0))</f>
        <v>40.785569000000002</v>
      </c>
      <c r="D34" s="45">
        <f t="array" ref="D34">INDEX(停留所!$E:$E,MATCH(B34&amp;E34,停留所!$B:$B&amp;停留所!$G:$G,0))</f>
        <v>141.36577700000001</v>
      </c>
      <c r="E34" s="45" t="s">
        <v>1609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</row>
    <row r="35" spans="1:7" x14ac:dyDescent="0.55000000000000004">
      <c r="A35" s="45">
        <f t="array" ref="A35">INDEX(停留所!$A:$A,MATCH($B35&amp;$C35&amp;$D35,停留所!$B:$B&amp;停留所!$F:$F&amp;停留所!$E:$E,0))</f>
        <v>5352</v>
      </c>
      <c r="B35" s="45" t="s">
        <v>596</v>
      </c>
      <c r="C35" s="45">
        <f t="array" ref="C35">INDEX(停留所!$F:$F,MATCH(B35&amp;E35,停留所!$B:$B&amp;停留所!$G:$G,0))</f>
        <v>40.792295000000003</v>
      </c>
      <c r="D35" s="45">
        <f t="array" ref="D35">INDEX(停留所!$E:$E,MATCH(B35&amp;E35,停留所!$B:$B&amp;停留所!$G:$G,0))</f>
        <v>141.36427499999999</v>
      </c>
      <c r="E35" s="45" t="s">
        <v>1609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</row>
    <row r="36" spans="1:7" x14ac:dyDescent="0.55000000000000004">
      <c r="A36" s="45">
        <f t="array" ref="A36">INDEX(停留所!$A:$A,MATCH($B36&amp;$C36&amp;$D36,停留所!$B:$B&amp;停留所!$F:$F&amp;停留所!$E:$E,0))</f>
        <v>5342</v>
      </c>
      <c r="B36" s="45" t="s">
        <v>597</v>
      </c>
      <c r="C36" s="45">
        <f t="array" ref="C36">INDEX(停留所!$F:$F,MATCH(B36&amp;E36,停留所!$B:$B&amp;停留所!$G:$G,0))</f>
        <v>40.798321999999999</v>
      </c>
      <c r="D36" s="45">
        <f t="array" ref="D36">INDEX(停留所!$E:$E,MATCH(B36&amp;E36,停留所!$B:$B&amp;停留所!$G:$G,0))</f>
        <v>141.36173299999999</v>
      </c>
      <c r="E36" s="45" t="s">
        <v>1609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</row>
    <row r="37" spans="1:7" x14ac:dyDescent="0.55000000000000004">
      <c r="A37" s="45">
        <f t="array" ref="A37">INDEX(停留所!$A:$A,MATCH($B37&amp;$C37&amp;$D37,停留所!$B:$B&amp;停留所!$F:$F&amp;停留所!$E:$E,0))</f>
        <v>5332</v>
      </c>
      <c r="B37" s="45" t="s">
        <v>598</v>
      </c>
      <c r="C37" s="45">
        <f t="array" ref="C37">INDEX(停留所!$F:$F,MATCH(B37&amp;E37,停留所!$B:$B&amp;停留所!$G:$G,0))</f>
        <v>40.800961000000001</v>
      </c>
      <c r="D37" s="45">
        <f t="array" ref="D37">INDEX(停留所!$E:$E,MATCH(B37&amp;E37,停留所!$B:$B&amp;停留所!$G:$G,0))</f>
        <v>141.360445</v>
      </c>
      <c r="E37" s="45" t="s">
        <v>1609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</row>
    <row r="38" spans="1:7" x14ac:dyDescent="0.55000000000000004">
      <c r="A38" s="45">
        <f t="array" ref="A38">INDEX(停留所!$A:$A,MATCH($B38&amp;$C38&amp;$D38,停留所!$B:$B&amp;停留所!$F:$F&amp;停留所!$E:$E,0))</f>
        <v>5322</v>
      </c>
      <c r="B38" s="45" t="s">
        <v>1610</v>
      </c>
      <c r="C38" s="45">
        <f t="array" ref="C38">INDEX(停留所!$F:$F,MATCH(B38&amp;E38,停留所!$B:$B&amp;停留所!$G:$G,0))</f>
        <v>40.803122000000002</v>
      </c>
      <c r="D38" s="45">
        <f t="array" ref="D38">INDEX(停留所!$E:$E,MATCH(B38&amp;E38,停留所!$B:$B&amp;停留所!$G:$G,0))</f>
        <v>141.35978</v>
      </c>
      <c r="E38" s="45" t="s">
        <v>1609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</row>
  </sheetData>
  <phoneticPr fontId="3"/>
  <conditionalFormatting sqref="C1:C1048576 K1:K1048576">
    <cfRule type="duplicateValues" dxfId="9" priority="2"/>
  </conditionalFormatting>
  <conditionalFormatting sqref="D1:D1048576 L1:L1048576">
    <cfRule type="duplicateValues" dxfId="8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AEA3D6-BA41-4F9D-9F01-31F9E329BF79}">
          <x14:formula1>
            <xm:f>使用路線!$A$2:$A$100</xm:f>
          </x14:formula1>
          <xm:sqref>M3:M1048576 E3:E1048576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CA57-AC68-4D8E-8E65-068A3C20A646}">
  <sheetPr codeName="Sheet29"/>
  <dimension ref="A1:P50"/>
  <sheetViews>
    <sheetView zoomScale="70" zoomScaleNormal="70" workbookViewId="0">
      <pane ySplit="1" topLeftCell="A2" activePane="bottomLeft" state="frozen"/>
      <selection pane="bottomLeft" activeCell="F47" sqref="F47:F48"/>
    </sheetView>
    <sheetView workbookViewId="1"/>
  </sheetViews>
  <sheetFormatPr defaultRowHeight="18" x14ac:dyDescent="0.55000000000000004"/>
  <cols>
    <col min="2" max="2" width="24.4140625" customWidth="1"/>
    <col min="5" max="5" width="22.58203125" style="29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125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E2" s="83"/>
      <c r="H2" s="92"/>
      <c r="I2" s="59" t="s">
        <v>1265</v>
      </c>
      <c r="K2" s="80"/>
      <c r="L2" s="80"/>
    </row>
    <row r="3" spans="1:16" s="45" customFormat="1" x14ac:dyDescent="0.55000000000000004">
      <c r="A3" s="45">
        <f t="array" ref="A3">INDEX(停留所!$A:$A,MATCH($B3&amp;$C3&amp;$D3,停留所!$B:$B&amp;停留所!$F:$F&amp;停留所!$E:$E,0))</f>
        <v>5501</v>
      </c>
      <c r="B3" s="45" t="s">
        <v>1159</v>
      </c>
      <c r="C3" s="45">
        <f t="array" ref="C3">INDEX(停留所!$F:$F,MATCH(B3&amp;E3,停留所!$B:$B&amp;停留所!$G:$G,0))</f>
        <v>40.669936999999997</v>
      </c>
      <c r="D3" s="45">
        <f t="array" ref="D3">INDEX(停留所!$E:$E,MATCH(B3&amp;E3,停留所!$B:$B&amp;停留所!$G:$G,0))</f>
        <v>141.34741199999999</v>
      </c>
      <c r="E3" s="28" t="s">
        <v>1396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4991</v>
      </c>
      <c r="J3" s="45" t="s">
        <v>1423</v>
      </c>
      <c r="K3" s="45">
        <f t="array" ref="K3">INDEX(停留所!$F:$F,MATCH(J3&amp;M3,停留所!$B:$B&amp;停留所!$G:$G,0))</f>
        <v>40.669429000000001</v>
      </c>
      <c r="L3" s="45">
        <f t="array" ref="L3">INDEX(停留所!$E:$E,MATCH(J3&amp;M3,停留所!$B:$B&amp;停留所!$G:$G,0))</f>
        <v>141.390703</v>
      </c>
      <c r="M3" s="45" t="s">
        <v>1619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1619</v>
      </c>
    </row>
    <row r="4" spans="1:16" x14ac:dyDescent="0.55000000000000004">
      <c r="A4" s="45">
        <f t="array" ref="A4">INDEX(停留所!$A:$A,MATCH($B4&amp;$C4&amp;$D4,停留所!$B:$B&amp;停留所!$F:$F&amp;停留所!$E:$E,0))</f>
        <v>5511</v>
      </c>
      <c r="B4" t="s">
        <v>602</v>
      </c>
      <c r="C4" s="45">
        <f t="array" ref="C4">INDEX(停留所!$F:$F,MATCH(B4&amp;E4,停留所!$B:$B&amp;停留所!$G:$G,0))</f>
        <v>40.670209</v>
      </c>
      <c r="D4" s="45">
        <f t="array" ref="D4">INDEX(停留所!$E:$E,MATCH(B4&amp;E4,停留所!$B:$B&amp;停留所!$G:$G,0))</f>
        <v>141.342477</v>
      </c>
      <c r="E4" s="28" t="s">
        <v>1396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5722</v>
      </c>
      <c r="J4" t="s">
        <v>1179</v>
      </c>
      <c r="K4" s="45">
        <f t="array" ref="K4">INDEX(停留所!$F:$F,MATCH(J4&amp;M4,停留所!$B:$B&amp;停留所!$G:$G,0))</f>
        <v>40.670810000000003</v>
      </c>
      <c r="L4" s="45">
        <f t="array" ref="L4">INDEX(停留所!$E:$E,MATCH(J4&amp;M4,停留所!$B:$B&amp;停留所!$G:$G,0))</f>
        <v>141.40562399999999</v>
      </c>
      <c r="M4" s="28" t="s">
        <v>1397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t="s">
        <v>1624</v>
      </c>
    </row>
    <row r="5" spans="1:16" x14ac:dyDescent="0.55000000000000004">
      <c r="A5" s="45">
        <f t="array" ref="A5">INDEX(停留所!$A:$A,MATCH($B5&amp;$C5&amp;$D5,停留所!$B:$B&amp;停留所!$F:$F&amp;停留所!$E:$E,0))</f>
        <v>5521</v>
      </c>
      <c r="B5" t="s">
        <v>1160</v>
      </c>
      <c r="C5" s="45">
        <f t="array" ref="C5">INDEX(停留所!$F:$F,MATCH(B5&amp;E5,停留所!$B:$B&amp;停留所!$G:$G,0))</f>
        <v>40.669781999999998</v>
      </c>
      <c r="D5" s="45">
        <f t="array" ref="D5">INDEX(停留所!$E:$E,MATCH(B5&amp;E5,停留所!$B:$B&amp;停留所!$G:$G,0))</f>
        <v>141.34001499999999</v>
      </c>
      <c r="E5" s="28" t="s">
        <v>1396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5712</v>
      </c>
      <c r="J5" t="s">
        <v>1178</v>
      </c>
      <c r="K5" s="45">
        <f t="array" ref="K5">INDEX(停留所!$F:$F,MATCH(J5&amp;M5,停留所!$B:$B&amp;停留所!$G:$G,0))</f>
        <v>40.671266000000003</v>
      </c>
      <c r="L5" s="45">
        <f t="array" ref="L5">INDEX(停留所!$E:$E,MATCH(J5&amp;M5,停留所!$B:$B&amp;停留所!$G:$G,0))</f>
        <v>141.408907</v>
      </c>
      <c r="M5" s="28" t="s">
        <v>1397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t="s">
        <v>1625</v>
      </c>
    </row>
    <row r="6" spans="1:16" x14ac:dyDescent="0.55000000000000004">
      <c r="A6" s="45">
        <f t="array" ref="A6">INDEX(停留所!$A:$A,MATCH($B6&amp;$C6&amp;$D6,停留所!$B:$B&amp;停留所!$F:$F&amp;停留所!$E:$E,0))</f>
        <v>5531</v>
      </c>
      <c r="B6" t="s">
        <v>1161</v>
      </c>
      <c r="C6" s="45">
        <f t="array" ref="C6">INDEX(停留所!$F:$F,MATCH(B6&amp;E6,停留所!$B:$B&amp;停留所!$G:$G,0))</f>
        <v>40.6663</v>
      </c>
      <c r="D6" s="45">
        <f t="array" ref="D6">INDEX(停留所!$E:$E,MATCH(B6&amp;E6,停留所!$B:$B&amp;停留所!$G:$G,0))</f>
        <v>141.338202</v>
      </c>
      <c r="E6" s="28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5702</v>
      </c>
      <c r="J6" t="s">
        <v>1177</v>
      </c>
      <c r="K6" s="45">
        <f t="array" ref="K6">INDEX(停留所!$F:$F,MATCH(J6&amp;M6,停留所!$B:$B&amp;停留所!$G:$G,0))</f>
        <v>40.672601</v>
      </c>
      <c r="L6" s="45">
        <f t="array" ref="L6">INDEX(停留所!$E:$E,MATCH(J6&amp;M6,停留所!$B:$B&amp;停留所!$G:$G,0))</f>
        <v>141.410034</v>
      </c>
      <c r="M6" s="28" t="s">
        <v>1397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  <c r="P6" t="s">
        <v>1626</v>
      </c>
    </row>
    <row r="7" spans="1:16" x14ac:dyDescent="0.55000000000000004">
      <c r="A7" s="45">
        <f t="array" ref="A7">INDEX(停留所!$A:$A,MATCH($B7&amp;$C7&amp;$D7,停留所!$B:$B&amp;停留所!$F:$F&amp;停留所!$E:$E,0))</f>
        <v>5541</v>
      </c>
      <c r="B7" t="s">
        <v>1162</v>
      </c>
      <c r="C7" s="45">
        <f t="array" ref="C7">INDEX(停留所!$F:$F,MATCH(B7&amp;E7,停留所!$B:$B&amp;停留所!$G:$G,0))</f>
        <v>40.662678</v>
      </c>
      <c r="D7" s="45">
        <f t="array" ref="D7">INDEX(停留所!$E:$E,MATCH(B7&amp;E7,停留所!$B:$B&amp;停留所!$G:$G,0))</f>
        <v>141.34246400000001</v>
      </c>
      <c r="E7" s="28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5692</v>
      </c>
      <c r="J7" t="s">
        <v>1176</v>
      </c>
      <c r="K7" s="45">
        <f t="array" ref="K7">INDEX(停留所!$F:$F,MATCH(J7&amp;M7,停留所!$B:$B&amp;停留所!$G:$G,0))</f>
        <v>40.674472999999999</v>
      </c>
      <c r="L7" s="45">
        <f t="array" ref="L7">INDEX(停留所!$E:$E,MATCH(J7&amp;M7,停留所!$B:$B&amp;停留所!$G:$G,0))</f>
        <v>141.412995</v>
      </c>
      <c r="M7" s="28" t="s">
        <v>1397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t="s">
        <v>1627</v>
      </c>
    </row>
    <row r="8" spans="1:16" x14ac:dyDescent="0.55000000000000004">
      <c r="A8" s="45">
        <f t="array" ref="A8">INDEX(停留所!$A:$A,MATCH($B8&amp;$C8&amp;$D8,停留所!$B:$B&amp;停留所!$F:$F&amp;停留所!$E:$E,0))</f>
        <v>1021</v>
      </c>
      <c r="B8" t="s">
        <v>80</v>
      </c>
      <c r="C8" s="45">
        <f t="array" ref="C8">INDEX(停留所!$F:$F,MATCH(B8&amp;E8,停留所!$B:$B&amp;停留所!$I:$I,0))</f>
        <v>40.660423999999999</v>
      </c>
      <c r="D8" s="45">
        <f t="array" ref="D8">INDEX(停留所!$E:$E,MATCH(B8&amp;E8,停留所!$B:$B&amp;停留所!$I:$I,0))</f>
        <v>141.34566100000001</v>
      </c>
      <c r="E8" s="29" t="s">
        <v>63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5682</v>
      </c>
      <c r="J8" t="s">
        <v>1175</v>
      </c>
      <c r="K8" s="45">
        <f t="array" ref="K8">INDEX(停留所!$F:$F,MATCH(J8&amp;M8,停留所!$B:$B&amp;停留所!$G:$G,0))</f>
        <v>40.677703000000001</v>
      </c>
      <c r="L8" s="45">
        <f t="array" ref="L8">INDEX(停留所!$E:$E,MATCH(J8&amp;M8,停留所!$B:$B&amp;停留所!$G:$G,0))</f>
        <v>141.41659999999999</v>
      </c>
      <c r="M8" s="28" t="s">
        <v>1397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t="s">
        <v>1628</v>
      </c>
    </row>
    <row r="9" spans="1:16" x14ac:dyDescent="0.55000000000000004">
      <c r="A9" s="45">
        <f t="array" ref="A9">INDEX(停留所!$A:$A,MATCH($B9&amp;$C9&amp;$D9,停留所!$B:$B&amp;停留所!$F:$F&amp;停留所!$E:$E,0))</f>
        <v>1031</v>
      </c>
      <c r="B9" t="s">
        <v>81</v>
      </c>
      <c r="C9" s="45">
        <f t="array" ref="C9">INDEX(停留所!$F:$F,MATCH(B9&amp;E9,停留所!$B:$B&amp;停留所!$I:$I,0))</f>
        <v>40.663407999999997</v>
      </c>
      <c r="D9" s="45">
        <f t="array" ref="D9">INDEX(停留所!$E:$E,MATCH(B9&amp;E9,停留所!$B:$B&amp;停留所!$I:$I,0))</f>
        <v>141.349726</v>
      </c>
      <c r="E9" s="29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5672</v>
      </c>
      <c r="J9" t="s">
        <v>1174</v>
      </c>
      <c r="K9" s="45">
        <f t="array" ref="K9">INDEX(停留所!$F:$F,MATCH(J9&amp;M9,停留所!$B:$B&amp;停留所!$G:$G,0))</f>
        <v>40.673887000000001</v>
      </c>
      <c r="L9" s="45">
        <f t="array" ref="L9">INDEX(停留所!$E:$E,MATCH(J9&amp;M9,停留所!$B:$B&amp;停留所!$G:$G,0))</f>
        <v>141.42979600000001</v>
      </c>
      <c r="M9" s="28" t="s">
        <v>1397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  <c r="P9" t="s">
        <v>1629</v>
      </c>
    </row>
    <row r="10" spans="1:16" x14ac:dyDescent="0.55000000000000004">
      <c r="A10" s="45">
        <f t="array" ref="A10">INDEX(停留所!$A:$A,MATCH($B10&amp;$C10&amp;$D10,停留所!$B:$B&amp;停留所!$F:$F&amp;停留所!$E:$E,0))</f>
        <v>1041</v>
      </c>
      <c r="B10" t="s">
        <v>736</v>
      </c>
      <c r="C10" s="45">
        <f t="array" ref="C10">INDEX(停留所!$F:$F,MATCH(B10&amp;E10,停留所!$B:$B&amp;停留所!$I:$I,0))</f>
        <v>40.668709</v>
      </c>
      <c r="D10" s="45">
        <f t="array" ref="D10">INDEX(停留所!$E:$E,MATCH(B10&amp;E10,停留所!$B:$B&amp;停留所!$I:$I,0))</f>
        <v>141.353882</v>
      </c>
      <c r="E10" s="29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4802</v>
      </c>
      <c r="J10" t="s">
        <v>1618</v>
      </c>
      <c r="K10" s="45">
        <f t="array" ref="K10">INDEX(停留所!$F:$F,MATCH(J10&amp;M10,停留所!$B:$B&amp;停留所!$G:$G,0))</f>
        <v>40.676811999999998</v>
      </c>
      <c r="L10" s="45">
        <f t="array" ref="L10">INDEX(停留所!$E:$E,MATCH(J10&amp;M10,停留所!$B:$B&amp;停留所!$G:$G,0))</f>
        <v>141.42987400000001</v>
      </c>
      <c r="M10" t="s">
        <v>488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/>
      <c r="B11" t="s">
        <v>1443</v>
      </c>
      <c r="C11" s="45"/>
      <c r="D11" s="45"/>
      <c r="E11" s="28"/>
      <c r="F11" s="45"/>
      <c r="G11" s="45"/>
      <c r="I11" s="45">
        <f t="array" ref="I11">INDEX(停留所!$A:$A,MATCH($J11&amp;$K11&amp;$L11,停留所!$B:$B&amp;停留所!$F:$F&amp;停留所!$E:$E,0))</f>
        <v>4792</v>
      </c>
      <c r="J11" t="s">
        <v>1621</v>
      </c>
      <c r="K11" s="45">
        <f t="array" ref="K11">INDEX(停留所!$F:$F,MATCH(J11&amp;M11,停留所!$B:$B&amp;停留所!$G:$G,0))</f>
        <v>40.681082000000004</v>
      </c>
      <c r="L11" s="45">
        <f t="array" ref="L11">INDEX(停留所!$E:$E,MATCH(J11&amp;M11,停留所!$B:$B&amp;停留所!$G:$G,0))</f>
        <v>141.42852199999999</v>
      </c>
      <c r="M11" t="s">
        <v>488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5551</v>
      </c>
      <c r="B12" t="s">
        <v>1163</v>
      </c>
      <c r="C12" s="45">
        <f t="array" ref="C12">INDEX(停留所!$F:$F,MATCH(B12&amp;E12,停留所!$B:$B&amp;停留所!$G:$G,0))</f>
        <v>40.673780000000001</v>
      </c>
      <c r="D12" s="45">
        <f t="array" ref="D12">INDEX(停留所!$E:$E,MATCH(B12&amp;E12,停留所!$B:$B&amp;停留所!$G:$G,0))</f>
        <v>141.35238799999999</v>
      </c>
      <c r="E12" s="28" t="s">
        <v>1396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4782</v>
      </c>
      <c r="J12" t="s">
        <v>1622</v>
      </c>
      <c r="K12" s="45">
        <f t="array" ref="K12">INDEX(停留所!$F:$F,MATCH(J12&amp;M12,停留所!$B:$B&amp;停留所!$G:$G,0))</f>
        <v>40.6843</v>
      </c>
      <c r="L12" s="45">
        <f t="array" ref="L12">INDEX(停留所!$E:$E,MATCH(J12&amp;M12,停留所!$B:$B&amp;停留所!$G:$G,0))</f>
        <v>141.42668800000001</v>
      </c>
      <c r="M12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5561</v>
      </c>
      <c r="B13" t="s">
        <v>1164</v>
      </c>
      <c r="C13" s="45">
        <f t="array" ref="C13">INDEX(停留所!$F:$F,MATCH(B13&amp;E13,停留所!$B:$B&amp;停留所!$G:$G,0))</f>
        <v>40.676946000000001</v>
      </c>
      <c r="D13" s="45">
        <f t="array" ref="D13">INDEX(停留所!$E:$E,MATCH(B13&amp;E13,停留所!$B:$B&amp;停留所!$G:$G,0))</f>
        <v>141.35469399999999</v>
      </c>
      <c r="E13" s="28" t="s">
        <v>1396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4772</v>
      </c>
      <c r="J13" t="s">
        <v>1623</v>
      </c>
      <c r="K13" s="45">
        <f t="array" ref="K13">INDEX(停留所!$F:$F,MATCH(J13&amp;M13,停留所!$B:$B&amp;停留所!$G:$G,0))</f>
        <v>40.686782999999998</v>
      </c>
      <c r="L13" s="45">
        <f t="array" ref="L13">INDEX(停留所!$E:$E,MATCH(J13&amp;M13,停留所!$B:$B&amp;停留所!$G:$G,0))</f>
        <v>141.424746</v>
      </c>
      <c r="M13" t="s">
        <v>488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5571</v>
      </c>
      <c r="B14" t="s">
        <v>1165</v>
      </c>
      <c r="C14" s="45">
        <f t="array" ref="C14">INDEX(停留所!$F:$F,MATCH(B14&amp;E14,停留所!$B:$B&amp;停留所!$G:$G,0))</f>
        <v>40.678849999999997</v>
      </c>
      <c r="D14" s="45">
        <f t="array" ref="D14">INDEX(停留所!$E:$E,MATCH(B14&amp;E14,停留所!$B:$B&amp;停留所!$G:$G,0))</f>
        <v>141.356132</v>
      </c>
      <c r="E14" s="28" t="s">
        <v>1396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4762</v>
      </c>
      <c r="J14" t="s">
        <v>1614</v>
      </c>
      <c r="K14" s="45">
        <f t="array" ref="K14">INDEX(停留所!$F:$F,MATCH(J14&amp;M14,停留所!$B:$B&amp;停留所!$G:$G,0))</f>
        <v>40.685581999999997</v>
      </c>
      <c r="L14" s="45">
        <f t="array" ref="L14">INDEX(停留所!$E:$E,MATCH(J14&amp;M14,停留所!$B:$B&amp;停留所!$G:$G,0))</f>
        <v>141.420063</v>
      </c>
      <c r="M14" t="s">
        <v>488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1061</v>
      </c>
      <c r="B15" t="s">
        <v>1462</v>
      </c>
      <c r="C15" s="45">
        <f t="array" ref="C15">INDEX(停留所!$F:$F,MATCH(B15&amp;E15,停留所!$B:$B&amp;停留所!$I:$I,0))</f>
        <v>40.678991000000003</v>
      </c>
      <c r="D15" s="45">
        <f t="array" ref="D15">INDEX(停留所!$E:$E,MATCH(B15&amp;E15,停留所!$B:$B&amp;停留所!$I:$I,0))</f>
        <v>141.36079599999999</v>
      </c>
      <c r="E15" s="29" t="s">
        <v>63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4752</v>
      </c>
      <c r="J15" t="s">
        <v>1613</v>
      </c>
      <c r="K15" s="45">
        <f t="array" ref="K15">INDEX(停留所!$F:$F,MATCH(J15&amp;M15,停留所!$B:$B&amp;停留所!$G:$G,0))</f>
        <v>40.685308999999997</v>
      </c>
      <c r="L15" s="45">
        <f t="array" ref="L15">INDEX(停留所!$E:$E,MATCH(J15&amp;M15,停留所!$B:$B&amp;停留所!$G:$G,0))</f>
        <v>141.414682</v>
      </c>
      <c r="M15" t="s">
        <v>488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1071</v>
      </c>
      <c r="B16" t="s">
        <v>1463</v>
      </c>
      <c r="C16" s="45">
        <f t="array" ref="C16">INDEX(停留所!$F:$F,MATCH(B16&amp;E16,停留所!$B:$B&amp;停留所!$I:$I,0))</f>
        <v>40.680196000000002</v>
      </c>
      <c r="D16" s="45">
        <f t="array" ref="D16">INDEX(停留所!$E:$E,MATCH(B16&amp;E16,停留所!$B:$B&amp;停留所!$I:$I,0))</f>
        <v>141.36168499999999</v>
      </c>
      <c r="E16" s="29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4742</v>
      </c>
      <c r="J16" t="s">
        <v>1612</v>
      </c>
      <c r="K16" s="45">
        <f t="array" ref="K16">INDEX(停留所!$F:$F,MATCH(J16&amp;M16,停留所!$B:$B&amp;停留所!$G:$G,0))</f>
        <v>40.685043999999998</v>
      </c>
      <c r="L16" s="45">
        <f t="array" ref="L16">INDEX(停留所!$E:$E,MATCH(J16&amp;M16,停留所!$B:$B&amp;停留所!$G:$G,0))</f>
        <v>141.41196199999999</v>
      </c>
      <c r="M16" t="s">
        <v>488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 x14ac:dyDescent="0.55000000000000004">
      <c r="A17" s="45">
        <f t="array" ref="A17">INDEX(停留所!$A:$A,MATCH($B17&amp;$C17&amp;$D17,停留所!$B:$B&amp;停留所!$F:$F&amp;停留所!$E:$E,0))</f>
        <v>1081</v>
      </c>
      <c r="B17" t="s">
        <v>1464</v>
      </c>
      <c r="C17" s="45">
        <f t="array" ref="C17">INDEX(停留所!$F:$F,MATCH(B17&amp;E17,停留所!$B:$B&amp;停留所!$I:$I,0))</f>
        <v>40.682732999999999</v>
      </c>
      <c r="D17" s="45">
        <f t="array" ref="D17">INDEX(停留所!$E:$E,MATCH(B17&amp;E17,停留所!$B:$B&amp;停留所!$I:$I,0))</f>
        <v>141.363786</v>
      </c>
      <c r="E17" s="29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5662</v>
      </c>
      <c r="J17" t="s">
        <v>1180</v>
      </c>
      <c r="K17" s="45">
        <f t="array" ref="K17">INDEX(停留所!$F:$F,MATCH(J17&amp;M17,停留所!$B:$B&amp;停留所!$G:$G,0))</f>
        <v>40.681038999999998</v>
      </c>
      <c r="L17" s="45">
        <f t="array" ref="L17">INDEX(停留所!$E:$E,MATCH(J17&amp;M17,停留所!$B:$B&amp;停留所!$G:$G,0))</f>
        <v>141.413735</v>
      </c>
      <c r="M17" t="s">
        <v>1397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t="s">
        <v>1630</v>
      </c>
    </row>
    <row r="18" spans="1:16" x14ac:dyDescent="0.55000000000000004">
      <c r="A18" s="45">
        <f t="array" ref="A18">INDEX(停留所!$A:$A,MATCH($B18&amp;$C18&amp;$D18,停留所!$B:$B&amp;停留所!$F:$F&amp;停留所!$E:$E,0))</f>
        <v>1091</v>
      </c>
      <c r="B18" t="s">
        <v>1428</v>
      </c>
      <c r="C18" s="45">
        <f t="array" ref="C18">INDEX(停留所!$F:$F,MATCH(B18&amp;E18,停留所!$B:$B&amp;停留所!$I:$I,0))</f>
        <v>40.684697999999997</v>
      </c>
      <c r="D18" s="45">
        <f t="array" ref="D18">INDEX(停留所!$E:$E,MATCH(B18&amp;E18,停留所!$B:$B&amp;停留所!$I:$I,0))</f>
        <v>141.365464</v>
      </c>
      <c r="E18" s="29" t="s">
        <v>63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5652</v>
      </c>
      <c r="J18" t="s">
        <v>1172</v>
      </c>
      <c r="K18" s="45">
        <f t="array" ref="K18">INDEX(停留所!$F:$F,MATCH(J18&amp;M18,停留所!$B:$B&amp;停留所!$G:$G,0))</f>
        <v>40.678044</v>
      </c>
      <c r="L18" s="45">
        <f t="array" ref="L18">INDEX(停留所!$E:$E,MATCH(J18&amp;M18,停留所!$B:$B&amp;停留所!$G:$G,0))</f>
        <v>141.41091399999999</v>
      </c>
      <c r="M18" t="s">
        <v>1397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  <c r="P18" t="s">
        <v>1631</v>
      </c>
    </row>
    <row r="19" spans="1:16" x14ac:dyDescent="0.55000000000000004">
      <c r="A19" s="45">
        <f t="array" ref="A19">INDEX(停留所!$A:$A,MATCH($B19&amp;$C19&amp;$D19,停留所!$B:$B&amp;停留所!$F:$F&amp;停留所!$E:$E,0))</f>
        <v>1101</v>
      </c>
      <c r="B19" t="s">
        <v>1429</v>
      </c>
      <c r="C19" s="45">
        <f t="array" ref="C19">INDEX(停留所!$F:$F,MATCH(B19&amp;E19,停留所!$B:$B&amp;停留所!$I:$I,0))</f>
        <v>40.684857999999998</v>
      </c>
      <c r="D19" s="45">
        <f t="array" ref="D19">INDEX(停留所!$E:$E,MATCH(B19&amp;E19,停留所!$B:$B&amp;停留所!$I:$I,0))</f>
        <v>141.36661000000001</v>
      </c>
      <c r="E19" s="29" t="s">
        <v>63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5642</v>
      </c>
      <c r="J19" t="s">
        <v>1171</v>
      </c>
      <c r="K19" s="45">
        <f t="array" ref="K19">INDEX(停留所!$F:$F,MATCH(J19&amp;M19,停留所!$B:$B&amp;停留所!$G:$G,0))</f>
        <v>40.679338000000001</v>
      </c>
      <c r="L19" s="45">
        <f t="array" ref="L19">INDEX(停留所!$E:$E,MATCH(J19&amp;M19,停留所!$B:$B&amp;停留所!$G:$G,0))</f>
        <v>141.400882</v>
      </c>
      <c r="M19" t="s">
        <v>1397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t="s">
        <v>1632</v>
      </c>
    </row>
    <row r="20" spans="1:16" x14ac:dyDescent="0.55000000000000004">
      <c r="A20" s="45">
        <f t="array" ref="A20">INDEX(停留所!$A:$A,MATCH($B20&amp;$C20&amp;$D20,停留所!$B:$B&amp;停留所!$F:$F&amp;停留所!$E:$E,0))</f>
        <v>1111</v>
      </c>
      <c r="B20" t="s">
        <v>1470</v>
      </c>
      <c r="C20" s="45">
        <f t="array" ref="C20">INDEX(停留所!$F:$F,MATCH(B20&amp;E20,停留所!$B:$B&amp;停留所!$I:$I,0))</f>
        <v>40.683351000000002</v>
      </c>
      <c r="D20" s="45">
        <f t="array" ref="D20">INDEX(停留所!$E:$E,MATCH(B20&amp;E20,停留所!$B:$B&amp;停留所!$I:$I,0))</f>
        <v>141.369574</v>
      </c>
      <c r="E20" s="29" t="s">
        <v>63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5632</v>
      </c>
      <c r="J20" t="s">
        <v>1170</v>
      </c>
      <c r="K20" s="45">
        <f t="array" ref="K20">INDEX(停留所!$F:$F,MATCH(J20&amp;M20,停留所!$B:$B&amp;停留所!$G:$G,0))</f>
        <v>40.673560000000002</v>
      </c>
      <c r="L20" s="45">
        <f t="array" ref="L20">INDEX(停留所!$E:$E,MATCH(J20&amp;M20,停留所!$B:$B&amp;停留所!$G:$G,0))</f>
        <v>141.39948699999999</v>
      </c>
      <c r="M20" t="s">
        <v>1397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t="s">
        <v>1633</v>
      </c>
    </row>
    <row r="21" spans="1:16" x14ac:dyDescent="0.55000000000000004">
      <c r="A21" s="45">
        <f t="array" ref="A21">INDEX(停留所!$A:$A,MATCH($B21&amp;$C21&amp;$D21,停留所!$B:$B&amp;停留所!$F:$F&amp;停留所!$E:$E,0))</f>
        <v>1141</v>
      </c>
      <c r="B21" t="s">
        <v>1427</v>
      </c>
      <c r="C21" s="45">
        <f t="array" ref="C21">INDEX(停留所!$F:$F,MATCH(B21&amp;E21,停留所!$B:$B&amp;停留所!$I:$I,0))</f>
        <v>40.680683000000002</v>
      </c>
      <c r="D21" s="45">
        <f t="array" ref="D21">INDEX(停留所!$E:$E,MATCH(B21&amp;E21,停留所!$B:$B&amp;停留所!$I:$I,0))</f>
        <v>141.370249</v>
      </c>
      <c r="E21" s="29" t="s">
        <v>63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5622</v>
      </c>
      <c r="J21" t="s">
        <v>1169</v>
      </c>
      <c r="K21" s="45">
        <f t="array" ref="K21">INDEX(停留所!$F:$F,MATCH(J21&amp;M21,停留所!$B:$B&amp;停留所!$G:$G,0))</f>
        <v>40.675846999999997</v>
      </c>
      <c r="L21" s="45">
        <f t="array" ref="L21">INDEX(停留所!$E:$E,MATCH(J21&amp;M21,停留所!$B:$B&amp;停留所!$G:$G,0))</f>
        <v>141.39254600000001</v>
      </c>
      <c r="M21" t="s">
        <v>1397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t="s">
        <v>1634</v>
      </c>
    </row>
    <row r="22" spans="1:16" x14ac:dyDescent="0.55000000000000004">
      <c r="A22" s="45">
        <f t="array" ref="A22">INDEX(停留所!$A:$A,MATCH($B22&amp;$C22&amp;$D22,停留所!$B:$B&amp;停留所!$F:$F&amp;停留所!$E:$E,0))</f>
        <v>1151</v>
      </c>
      <c r="B22" t="s">
        <v>1620</v>
      </c>
      <c r="C22" s="45">
        <f t="array" ref="C22">INDEX(停留所!$F:$F,MATCH(B22&amp;E22,停留所!$B:$B&amp;停留所!$I:$I,0))</f>
        <v>40.679102999999998</v>
      </c>
      <c r="D22" s="45">
        <f t="array" ref="D22">INDEX(停留所!$E:$E,MATCH(B22&amp;E22,停留所!$B:$B&amp;停留所!$I:$I,0))</f>
        <v>141.369013</v>
      </c>
      <c r="E22" s="29" t="s">
        <v>63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5612</v>
      </c>
      <c r="J22" t="s">
        <v>1168</v>
      </c>
      <c r="K22" s="45">
        <f t="array" ref="K22">INDEX(停留所!$F:$F,MATCH(J22&amp;M22,停留所!$B:$B&amp;停留所!$G:$G,0))</f>
        <v>40.675147000000003</v>
      </c>
      <c r="L22" s="45">
        <f t="array" ref="L22">INDEX(停留所!$E:$E,MATCH(J22&amp;M22,停留所!$B:$B&amp;停留所!$G:$G,0))</f>
        <v>141.38646299999999</v>
      </c>
      <c r="M22" t="s">
        <v>1397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t="s">
        <v>1635</v>
      </c>
    </row>
    <row r="23" spans="1:16" x14ac:dyDescent="0.55000000000000004">
      <c r="A23" s="45">
        <f t="array" ref="A23">INDEX(停留所!$A:$A,MATCH($B23&amp;$C23&amp;$D23,停留所!$B:$B&amp;停留所!$F:$F&amp;停留所!$E:$E,0))</f>
        <v>5581</v>
      </c>
      <c r="B23" t="s">
        <v>1166</v>
      </c>
      <c r="C23" s="45">
        <f t="array" ref="C23">INDEX(停留所!$F:$F,MATCH(B23&amp;E23,停留所!$B:$B&amp;停留所!$G:$G,0))</f>
        <v>40.675871000000001</v>
      </c>
      <c r="D23" s="45">
        <f t="array" ref="D23">INDEX(停留所!$E:$E,MATCH(B23&amp;E23,停留所!$B:$B&amp;停留所!$G:$G,0))</f>
        <v>141.36554899999999</v>
      </c>
      <c r="E23" s="28" t="s">
        <v>1396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4991</v>
      </c>
      <c r="J23" t="s">
        <v>1423</v>
      </c>
      <c r="K23" s="45">
        <f t="array" ref="K23">INDEX(停留所!$F:$F,MATCH(J23&amp;M23,停留所!$B:$B&amp;停留所!$G:$G,0))</f>
        <v>40.669429000000001</v>
      </c>
      <c r="L23" s="45">
        <f t="array" ref="L23">INDEX(停留所!$E:$E,MATCH(J23&amp;M23,停留所!$B:$B&amp;停留所!$G:$G,0))</f>
        <v>141.390703</v>
      </c>
      <c r="M23" t="s">
        <v>1619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6" x14ac:dyDescent="0.55000000000000004">
      <c r="A24" s="45">
        <f t="array" ref="A24">INDEX(停留所!$A:$A,MATCH($B24&amp;$C24&amp;$D24,停留所!$B:$B&amp;停留所!$F:$F&amp;停留所!$E:$E,0))</f>
        <v>5591</v>
      </c>
      <c r="B24" t="s">
        <v>603</v>
      </c>
      <c r="C24" s="45">
        <f t="array" ref="C24">INDEX(停留所!$F:$F,MATCH(B24&amp;E24,停留所!$B:$B&amp;停留所!$G:$G,0))</f>
        <v>40.675015999999999</v>
      </c>
      <c r="D24" s="45">
        <f t="array" ref="D24">INDEX(停留所!$E:$E,MATCH(B24&amp;E24,停留所!$B:$B&amp;停留所!$G:$G,0))</f>
        <v>141.361816</v>
      </c>
      <c r="E24" s="28" t="s">
        <v>1396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5001</v>
      </c>
      <c r="J24" t="s">
        <v>1424</v>
      </c>
      <c r="K24" s="45">
        <f t="array" ref="K24">INDEX(停留所!$F:$F,MATCH(J24&amp;M24,停留所!$B:$B&amp;停留所!$G:$G,0))</f>
        <v>40.666950999999997</v>
      </c>
      <c r="L24" s="45">
        <f t="array" ref="L24">INDEX(停留所!$E:$E,MATCH(J24&amp;M24,停留所!$B:$B&amp;停留所!$G:$G,0))</f>
        <v>141.38284400000001</v>
      </c>
      <c r="M24" t="s">
        <v>1619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5601</v>
      </c>
      <c r="B25" t="s">
        <v>1167</v>
      </c>
      <c r="C25" s="45">
        <f t="array" ref="C25">INDEX(停留所!$F:$F,MATCH(B25&amp;E25,停留所!$B:$B&amp;停留所!$G:$G,0))</f>
        <v>40.674756000000002</v>
      </c>
      <c r="D25" s="45">
        <f t="array" ref="D25">INDEX(停留所!$E:$E,MATCH(B25&amp;E25,停留所!$B:$B&amp;停留所!$G:$G,0))</f>
        <v>141.371364</v>
      </c>
      <c r="E25" s="28" t="s">
        <v>1396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5011</v>
      </c>
      <c r="J25" t="s">
        <v>1425</v>
      </c>
      <c r="K25" s="45">
        <f t="array" ref="K25">INDEX(停留所!$F:$F,MATCH(J25&amp;M25,停留所!$B:$B&amp;停留所!$G:$G,0))</f>
        <v>40.674035000000003</v>
      </c>
      <c r="L25" s="45">
        <f t="array" ref="L25">INDEX(停留所!$E:$E,MATCH(J25&amp;M25,停留所!$B:$B&amp;停留所!$G:$G,0))</f>
        <v>141.37895</v>
      </c>
      <c r="M25" t="s">
        <v>1619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5022</v>
      </c>
      <c r="B26" t="s">
        <v>1426</v>
      </c>
      <c r="C26" s="45">
        <f t="array" ref="C26">INDEX(停留所!$F:$F,MATCH(B26&amp;E26,停留所!$B:$B&amp;停留所!$G:$G,0))</f>
        <v>40.675100999999998</v>
      </c>
      <c r="D26" s="45">
        <f t="array" ref="D26">INDEX(停留所!$E:$E,MATCH(B26&amp;E26,停留所!$B:$B&amp;停留所!$G:$G,0))</f>
        <v>141.37858</v>
      </c>
      <c r="E26" s="29" t="s">
        <v>550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5021</v>
      </c>
      <c r="J26" t="s">
        <v>1426</v>
      </c>
      <c r="K26" s="45">
        <f t="array" ref="K26">INDEX(停留所!$F:$F,MATCH(J26&amp;M26,停留所!$B:$B&amp;停留所!$G:$G,0))</f>
        <v>40.674982999999997</v>
      </c>
      <c r="L26" s="45">
        <f t="array" ref="L26">INDEX(停留所!$E:$E,MATCH(J26&amp;M26,停留所!$B:$B&amp;停留所!$G:$G,0))</f>
        <v>141.37861699999999</v>
      </c>
      <c r="M26" t="s">
        <v>1619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45">
        <f t="array" ref="A27">INDEX(停留所!$A:$A,MATCH($B27&amp;$C27&amp;$D27,停留所!$B:$B&amp;停留所!$F:$F&amp;停留所!$E:$E,0))</f>
        <v>5012</v>
      </c>
      <c r="B27" t="s">
        <v>1425</v>
      </c>
      <c r="C27" s="45">
        <f t="array" ref="C27">INDEX(停留所!$F:$F,MATCH(B27&amp;E27,停留所!$B:$B&amp;停留所!$G:$G,0))</f>
        <v>40.674042999999998</v>
      </c>
      <c r="D27" s="45">
        <f t="array" ref="D27">INDEX(停留所!$E:$E,MATCH(B27&amp;E27,停留所!$B:$B&amp;停留所!$G:$G,0))</f>
        <v>141.37912700000001</v>
      </c>
      <c r="E27" s="29" t="s">
        <v>1395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5602</v>
      </c>
      <c r="J27" t="s">
        <v>1167</v>
      </c>
      <c r="K27" s="45">
        <f t="array" ref="K27">INDEX(停留所!$F:$F,MATCH(J27&amp;M27,停留所!$B:$B&amp;停留所!$G:$G,0))</f>
        <v>40.67465</v>
      </c>
      <c r="L27" s="45">
        <f t="array" ref="L27">INDEX(停留所!$E:$E,MATCH(J27&amp;M27,停留所!$B:$B&amp;停留所!$G:$G,0))</f>
        <v>141.37119300000001</v>
      </c>
      <c r="M27" t="s">
        <v>1397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  <c r="P27" t="s">
        <v>1636</v>
      </c>
    </row>
    <row r="28" spans="1:16" x14ac:dyDescent="0.55000000000000004">
      <c r="A28" s="45">
        <f t="array" ref="A28">INDEX(停留所!$A:$A,MATCH($B28&amp;$C28&amp;$D28,停留所!$B:$B&amp;停留所!$F:$F&amp;停留所!$E:$E,0))</f>
        <v>5002</v>
      </c>
      <c r="B28" t="s">
        <v>1424</v>
      </c>
      <c r="C28" s="45">
        <f t="array" ref="C28">INDEX(停留所!$F:$F,MATCH(B28&amp;E28,停留所!$B:$B&amp;停留所!$G:$G,0))</f>
        <v>40.667203000000001</v>
      </c>
      <c r="D28" s="45">
        <f t="array" ref="D28">INDEX(停留所!$E:$E,MATCH(B28&amp;E28,停留所!$B:$B&amp;停留所!$G:$G,0))</f>
        <v>141.38181399999999</v>
      </c>
      <c r="E28" s="29" t="s">
        <v>1395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89">
        <f t="array" ref="I28">INDEX(停留所!$A:$A,MATCH($J28&amp;$K28&amp;$L28,停留所!$B:$B&amp;停留所!$F:$F&amp;停留所!$E:$E,0))</f>
        <v>5591</v>
      </c>
      <c r="J28" s="110" t="s">
        <v>603</v>
      </c>
      <c r="K28" s="110">
        <f t="array" ref="K28">INDEX(停留所!$F:$F,MATCH(J28&amp;M28,停留所!$B:$B&amp;停留所!$G:$G,0))</f>
        <v>40.675015999999999</v>
      </c>
      <c r="L28" s="110">
        <f t="array" ref="L28">INDEX(停留所!$E:$E,MATCH(J28&amp;M28,停留所!$B:$B&amp;停留所!$G:$G,0))</f>
        <v>141.361816</v>
      </c>
      <c r="M28" s="110" t="s">
        <v>1637</v>
      </c>
      <c r="N28" s="89" t="str">
        <f t="array" ref="N28">INDEX(停留所!$D:$D,MATCH($J28&amp;$K28&amp;$L28,停留所!$B:$B&amp;停留所!$F:$F&amp;停留所!$E:$E,0))</f>
        <v>1</v>
      </c>
      <c r="O28" s="89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45">
        <f t="array" ref="A29">INDEX(停留所!$A:$A,MATCH($B29&amp;$C29&amp;$D29,停留所!$B:$B&amp;停留所!$F:$F&amp;停留所!$E:$E,0))</f>
        <v>4991</v>
      </c>
      <c r="B29" t="s">
        <v>1423</v>
      </c>
      <c r="C29" s="45">
        <f t="array" ref="C29">INDEX(停留所!$F:$F,MATCH(B29&amp;E29,停留所!$B:$B&amp;停留所!$G:$G,0))</f>
        <v>40.669429000000001</v>
      </c>
      <c r="D29" s="45">
        <f t="array" ref="D29">INDEX(停留所!$E:$E,MATCH(B29&amp;E29,停留所!$B:$B&amp;停留所!$G:$G,0))</f>
        <v>141.390703</v>
      </c>
      <c r="E29" s="29" t="s">
        <v>1619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5582</v>
      </c>
      <c r="J29" t="s">
        <v>1437</v>
      </c>
      <c r="K29">
        <f t="array" ref="K29">INDEX(停留所!$F:$F,MATCH(J29&amp;M29,停留所!$B:$B&amp;停留所!$G:$G,0))</f>
        <v>40.676054000000001</v>
      </c>
      <c r="L29">
        <f t="array" ref="L29">INDEX(停留所!$E:$E,MATCH(J29&amp;M29,停留所!$B:$B&amp;停留所!$G:$G,0))</f>
        <v>141.36511999999999</v>
      </c>
      <c r="M29" t="s">
        <v>1397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  <c r="P29" t="s">
        <v>1638</v>
      </c>
    </row>
    <row r="30" spans="1:16" x14ac:dyDescent="0.55000000000000004">
      <c r="A30" s="45">
        <f t="array" ref="A30">INDEX(停留所!$A:$A,MATCH($B30&amp;$C30&amp;$D30,停留所!$B:$B&amp;停留所!$F:$F&amp;停留所!$E:$E,0))</f>
        <v>5611</v>
      </c>
      <c r="B30" t="s">
        <v>1168</v>
      </c>
      <c r="C30" s="45">
        <f t="array" ref="C30">INDEX(停留所!$F:$F,MATCH(B30&amp;E30,停留所!$B:$B&amp;停留所!$G:$G,0))</f>
        <v>40.675172000000003</v>
      </c>
      <c r="D30" s="45">
        <f t="array" ref="D30">INDEX(停留所!$E:$E,MATCH(B30&amp;E30,停留所!$B:$B&amp;停留所!$G:$G,0))</f>
        <v>141.386312</v>
      </c>
      <c r="E30" s="28" t="s">
        <v>1396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1151</v>
      </c>
      <c r="J30" t="s">
        <v>762</v>
      </c>
      <c r="K30">
        <f t="array" ref="K30">INDEX(停留所!$F:$F,MATCH(J30&amp;M30,停留所!$B:$B&amp;停留所!$H:$H,0))</f>
        <v>40.679102999999998</v>
      </c>
      <c r="L30">
        <f t="array" ref="L30">INDEX(停留所!$E:$E,MATCH(J30&amp;M30,停留所!$B:$B&amp;停留所!$H:$H,0))</f>
        <v>141.369013</v>
      </c>
      <c r="M30" t="s">
        <v>1285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 x14ac:dyDescent="0.55000000000000004">
      <c r="A31" s="45">
        <f t="array" ref="A31">INDEX(停留所!$A:$A,MATCH($B31&amp;$C31&amp;$D31,停留所!$B:$B&amp;停留所!$F:$F&amp;停留所!$E:$E,0))</f>
        <v>5621</v>
      </c>
      <c r="B31" t="s">
        <v>1169</v>
      </c>
      <c r="C31" s="45">
        <f t="array" ref="C31">INDEX(停留所!$F:$F,MATCH(B31&amp;E31,停留所!$B:$B&amp;停留所!$G:$G,0))</f>
        <v>40.675961000000001</v>
      </c>
      <c r="D31" s="45">
        <f t="array" ref="D31">INDEX(停留所!$E:$E,MATCH(B31&amp;E31,停留所!$B:$B&amp;停留所!$G:$G,0))</f>
        <v>141.39255700000001</v>
      </c>
      <c r="E31" s="28" t="s">
        <v>1396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1141</v>
      </c>
      <c r="J31" t="s">
        <v>89</v>
      </c>
      <c r="K31">
        <f t="array" ref="K31">INDEX(停留所!$F:$F,MATCH(J31&amp;M31,停留所!$B:$B&amp;停留所!$H:$H,0))</f>
        <v>40.680683000000002</v>
      </c>
      <c r="L31">
        <f t="array" ref="L31">INDEX(停留所!$E:$E,MATCH(J31&amp;M31,停留所!$B:$B&amp;停留所!$H:$H,0))</f>
        <v>141.370249</v>
      </c>
      <c r="M31" t="s">
        <v>1285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 x14ac:dyDescent="0.55000000000000004">
      <c r="A32" s="45">
        <f t="array" ref="A32">INDEX(停留所!$A:$A,MATCH($B32&amp;$C32&amp;$D32,停留所!$B:$B&amp;停留所!$F:$F&amp;停留所!$E:$E,0))</f>
        <v>5631</v>
      </c>
      <c r="B32" t="s">
        <v>1170</v>
      </c>
      <c r="C32" s="45">
        <f t="array" ref="C32">INDEX(停留所!$F:$F,MATCH(B32&amp;E32,停留所!$B:$B&amp;停留所!$G:$G,0))</f>
        <v>40.673592999999997</v>
      </c>
      <c r="D32" s="45">
        <f t="array" ref="D32">INDEX(停留所!$E:$E,MATCH(B32&amp;E32,停留所!$B:$B&amp;停留所!$G:$G,0))</f>
        <v>141.399348</v>
      </c>
      <c r="E32" s="28" t="s">
        <v>1396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1111</v>
      </c>
      <c r="J32" t="s">
        <v>1447</v>
      </c>
      <c r="K32">
        <f t="array" ref="K32">INDEX(停留所!$F:$F,MATCH(J32&amp;M32,停留所!$B:$B&amp;停留所!$H:$H,0))</f>
        <v>40.683351000000002</v>
      </c>
      <c r="L32">
        <f t="array" ref="L32">INDEX(停留所!$E:$E,MATCH(J32&amp;M32,停留所!$B:$B&amp;停留所!$H:$H,0))</f>
        <v>141.369574</v>
      </c>
      <c r="M32" t="s">
        <v>1285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6" x14ac:dyDescent="0.55000000000000004">
      <c r="A33" s="45">
        <f t="array" ref="A33">INDEX(停留所!$A:$A,MATCH($B33&amp;$C33&amp;$D33,停留所!$B:$B&amp;停留所!$F:$F&amp;停留所!$E:$E,0))</f>
        <v>5641</v>
      </c>
      <c r="B33" t="s">
        <v>1171</v>
      </c>
      <c r="C33" s="45">
        <f t="array" ref="C33">INDEX(停留所!$F:$F,MATCH(B33&amp;E33,停留所!$B:$B&amp;停留所!$G:$G,0))</f>
        <v>40.679313999999998</v>
      </c>
      <c r="D33" s="45">
        <f t="array" ref="D33">INDEX(停留所!$E:$E,MATCH(B33&amp;E33,停留所!$B:$B&amp;停留所!$G:$G,0))</f>
        <v>141.40079600000001</v>
      </c>
      <c r="E33" s="28" t="s">
        <v>1396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53">
        <f t="array" ref="I33">INDEX(停留所!$A:$A,MATCH($J33&amp;$K33&amp;$L33,停留所!$B:$B&amp;停留所!$F:$F&amp;停留所!$E:$E,0))</f>
        <v>1091</v>
      </c>
      <c r="J33" s="112" t="s">
        <v>85</v>
      </c>
      <c r="K33" s="112">
        <f t="array" ref="K33">INDEX(停留所!$F:$F,MATCH(J33&amp;M33,停留所!$B:$B&amp;停留所!$I:$I,0))</f>
        <v>40.684697999999997</v>
      </c>
      <c r="L33" s="112">
        <f t="array" ref="L33">INDEX(停留所!$E:$E,MATCH(J33&amp;M33,停留所!$B:$B&amp;停留所!$I:$I,0))</f>
        <v>141.365464</v>
      </c>
      <c r="M33" s="112" t="s">
        <v>63</v>
      </c>
      <c r="N33" s="53" t="str">
        <f t="array" ref="N33">INDEX(停留所!$D:$D,MATCH($J33&amp;$K33&amp;$L33,停留所!$B:$B&amp;停留所!$F:$F&amp;停留所!$E:$E,0))</f>
        <v>1</v>
      </c>
      <c r="O33" s="53" t="str">
        <f>IF(COUNTIFS(停留所!$B:$B,J33,停留所!$F:$F,K33,停留所!$E:$E,L33)&gt;0,"同じデータあり","なし")</f>
        <v>同じデータあり</v>
      </c>
    </row>
    <row r="34" spans="1:16" x14ac:dyDescent="0.55000000000000004">
      <c r="A34" s="45">
        <f t="array" ref="A34">INDEX(停留所!$A:$A,MATCH($B34&amp;$C34&amp;$D34,停留所!$B:$B&amp;停留所!$F:$F&amp;停留所!$E:$E,0))</f>
        <v>5651</v>
      </c>
      <c r="B34" t="s">
        <v>1172</v>
      </c>
      <c r="C34" s="45">
        <f t="array" ref="C34">INDEX(停留所!$F:$F,MATCH(B34&amp;E34,停留所!$B:$B&amp;停留所!$G:$G,0))</f>
        <v>40.678134</v>
      </c>
      <c r="D34" s="45">
        <f t="array" ref="D34">INDEX(停留所!$E:$E,MATCH(B34&amp;E34,停留所!$B:$B&amp;停留所!$G:$G,0))</f>
        <v>141.41090299999999</v>
      </c>
      <c r="E34" s="28" t="s">
        <v>1396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4">
        <f t="array" ref="I34">INDEX(停留所!$A:$A,MATCH($J34&amp;$K34&amp;$L34,停留所!$B:$B&amp;停留所!$F:$F&amp;停留所!$E:$E,0))</f>
        <v>1101</v>
      </c>
      <c r="J34" s="113" t="s">
        <v>86</v>
      </c>
      <c r="K34" s="113">
        <f t="array" ref="K34">INDEX(停留所!$F:$F,MATCH(J34&amp;M34,停留所!$B:$B&amp;停留所!$I:$I,0))</f>
        <v>40.684857999999998</v>
      </c>
      <c r="L34" s="113">
        <f t="array" ref="L34">INDEX(停留所!$E:$E,MATCH(J34&amp;M34,停留所!$B:$B&amp;停留所!$I:$I,0))</f>
        <v>141.36661000000001</v>
      </c>
      <c r="M34" s="113" t="s">
        <v>63</v>
      </c>
      <c r="N34" s="44" t="str">
        <f t="array" ref="N34">INDEX(停留所!$D:$D,MATCH($J34&amp;$K34&amp;$L34,停留所!$B:$B&amp;停留所!$F:$F&amp;停留所!$E:$E,0))</f>
        <v>1</v>
      </c>
      <c r="O34" s="44" t="str">
        <f>IF(COUNTIFS(停留所!$B:$B,J34,停留所!$F:$F,K34,停留所!$E:$E,L34)&gt;0,"同じデータあり","なし")</f>
        <v>同じデータあり</v>
      </c>
    </row>
    <row r="35" spans="1:16" x14ac:dyDescent="0.55000000000000004">
      <c r="A35" s="45">
        <f t="array" ref="A35">INDEX(停留所!$A:$A,MATCH($B35&amp;$C35&amp;$D35,停留所!$B:$B&amp;停留所!$F:$F&amp;停留所!$E:$E,0))</f>
        <v>5661</v>
      </c>
      <c r="B35" t="s">
        <v>1173</v>
      </c>
      <c r="C35" s="45">
        <f t="array" ref="C35">INDEX(停留所!$F:$F,MATCH(B35&amp;E35,停留所!$B:$B&amp;停留所!$G:$G,0))</f>
        <v>40.681023000000003</v>
      </c>
      <c r="D35" s="45">
        <f t="array" ref="D35">INDEX(停留所!$E:$E,MATCH(B35&amp;E35,停留所!$B:$B&amp;停留所!$G:$G,0))</f>
        <v>141.41359600000001</v>
      </c>
      <c r="E35" s="28" t="s">
        <v>1396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50">
        <f t="array" ref="I35">INDEX(停留所!$A:$A,MATCH($J35&amp;$K35&amp;$L35,停留所!$B:$B&amp;停留所!$F:$F&amp;停留所!$E:$E,0))</f>
        <v>1291</v>
      </c>
      <c r="J35" s="114" t="s">
        <v>1503</v>
      </c>
      <c r="K35" s="114">
        <f t="array" ref="K35">INDEX(停留所!$F:$F,MATCH(J35&amp;M35,停留所!$B:$B&amp;停留所!$H:$H,0))</f>
        <v>40.682912999999999</v>
      </c>
      <c r="L35" s="114">
        <f t="array" ref="L35">INDEX(停留所!$E:$E,MATCH(J35&amp;M35,停留所!$B:$B&amp;停留所!$H:$H,0))</f>
        <v>141.36785499999999</v>
      </c>
      <c r="M35" s="114" t="s">
        <v>1285</v>
      </c>
      <c r="N35" s="50" t="str">
        <f t="array" ref="N35">INDEX(停留所!$D:$D,MATCH($J35&amp;$K35&amp;$L35,停留所!$B:$B&amp;停留所!$F:$F&amp;停留所!$E:$E,0))</f>
        <v>1</v>
      </c>
      <c r="O35" s="50" t="str">
        <f>IF(COUNTIFS(停留所!$B:$B,J35,停留所!$F:$F,K35,停留所!$E:$E,L35)&gt;0,"同じデータあり","なし")</f>
        <v>同じデータあり</v>
      </c>
    </row>
    <row r="36" spans="1:16" x14ac:dyDescent="0.55000000000000004">
      <c r="A36" s="45">
        <f t="array" ref="A36">INDEX(停留所!$A:$A,MATCH($B36&amp;$C36&amp;$D36,停留所!$B:$B&amp;停留所!$F:$F&amp;停留所!$E:$E,0))</f>
        <v>4741</v>
      </c>
      <c r="B36" t="s">
        <v>1612</v>
      </c>
      <c r="C36" s="45">
        <f t="array" ref="C36">INDEX(停留所!$F:$F,MATCH(B36&amp;E36,停留所!$B:$B&amp;停留所!$G:$G,0))</f>
        <v>40.685113000000001</v>
      </c>
      <c r="D36" s="45">
        <f t="array" ref="D36">INDEX(停留所!$E:$E,MATCH(B36&amp;E36,停留所!$B:$B&amp;停留所!$G:$G,0))</f>
        <v>141.411742</v>
      </c>
      <c r="E36" s="29" t="s">
        <v>458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1132</v>
      </c>
      <c r="J36" t="s">
        <v>88</v>
      </c>
      <c r="K36">
        <f t="array" ref="K36">INDEX(停留所!$F:$F,MATCH(J36&amp;M36,停留所!$B:$B&amp;停留所!$H:$H,0))</f>
        <v>40.681235000000001</v>
      </c>
      <c r="L36">
        <f t="array" ref="L36">INDEX(停留所!$E:$E,MATCH(J36&amp;M36,停留所!$B:$B&amp;停留所!$H:$H,0))</f>
        <v>141.36637300000001</v>
      </c>
      <c r="M36" t="s">
        <v>1285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 x14ac:dyDescent="0.55000000000000004">
      <c r="A37" s="45">
        <f t="array" ref="A37">INDEX(停留所!$A:$A,MATCH($B37&amp;$C37&amp;$D37,停留所!$B:$B&amp;停留所!$F:$F&amp;停留所!$E:$E,0))</f>
        <v>4751</v>
      </c>
      <c r="B37" t="s">
        <v>1613</v>
      </c>
      <c r="C37" s="45">
        <f t="array" ref="C37">INDEX(停留所!$F:$F,MATCH(B37&amp;E37,停留所!$B:$B&amp;停留所!$G:$G,0))</f>
        <v>40.685417999999999</v>
      </c>
      <c r="D37" s="45">
        <f t="array" ref="D37">INDEX(停留所!$E:$E,MATCH(B37&amp;E37,停留所!$B:$B&amp;停留所!$G:$G,0))</f>
        <v>141.41471999999999</v>
      </c>
      <c r="E37" s="29" t="s">
        <v>458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1122</v>
      </c>
      <c r="J37" t="s">
        <v>87</v>
      </c>
      <c r="K37">
        <f t="array" ref="K37">INDEX(停留所!$F:$F,MATCH(J37&amp;M37,停留所!$B:$B&amp;停留所!$H:$H,0))</f>
        <v>40.678258999999997</v>
      </c>
      <c r="L37">
        <f t="array" ref="L37">INDEX(停留所!$E:$E,MATCH(J37&amp;M37,停留所!$B:$B&amp;停留所!$H:$H,0))</f>
        <v>141.360815</v>
      </c>
      <c r="M37" t="s">
        <v>1285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 x14ac:dyDescent="0.55000000000000004">
      <c r="A38" s="45">
        <f t="array" ref="A38">INDEX(停留所!$A:$A,MATCH($B38&amp;$C38&amp;$D38,停留所!$B:$B&amp;停留所!$F:$F&amp;停留所!$E:$E,0))</f>
        <v>4761</v>
      </c>
      <c r="B38" t="s">
        <v>1614</v>
      </c>
      <c r="C38" s="45">
        <f t="array" ref="C38">INDEX(停留所!$F:$F,MATCH(B38&amp;E38,停留所!$B:$B&amp;停留所!$G:$G,0))</f>
        <v>40.685724999999998</v>
      </c>
      <c r="D38" s="45">
        <f t="array" ref="D38">INDEX(停留所!$E:$E,MATCH(B38&amp;E38,停留所!$B:$B&amp;停留所!$G:$G,0))</f>
        <v>141.42032499999999</v>
      </c>
      <c r="E38" s="29" t="s">
        <v>458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87">
        <f t="array" ref="I38">INDEX(停留所!$A:$A,MATCH($J38&amp;$K38&amp;$L38,停留所!$B:$B&amp;停留所!$F:$F&amp;停留所!$E:$E,0))</f>
        <v>1052</v>
      </c>
      <c r="J38" s="111" t="s">
        <v>1872</v>
      </c>
      <c r="K38" s="111">
        <f t="array" ref="K38">INDEX(停留所!$F:$F,MATCH(J38&amp;M38,停留所!$B:$B&amp;停留所!$H:$H,0))</f>
        <v>40.673996000000002</v>
      </c>
      <c r="L38" s="111">
        <f t="array" ref="L38">INDEX(停留所!$E:$E,MATCH(J38&amp;M38,停留所!$B:$B&amp;停留所!$H:$H,0))</f>
        <v>141.35322600000001</v>
      </c>
      <c r="M38" s="111" t="s">
        <v>1285</v>
      </c>
      <c r="N38" s="87" t="str">
        <f t="array" ref="N38">INDEX(停留所!$D:$D,MATCH($J38&amp;$K38&amp;$L38,停留所!$B:$B&amp;停留所!$F:$F&amp;停留所!$E:$E,0))</f>
        <v>2</v>
      </c>
      <c r="O38" s="87" t="str">
        <f>IF(COUNTIFS(停留所!$B:$B,J38,停留所!$F:$F,K38,停留所!$E:$E,L38)&gt;0,"同じデータあり","なし")</f>
        <v>同じデータあり</v>
      </c>
    </row>
    <row r="39" spans="1:16" x14ac:dyDescent="0.55000000000000004">
      <c r="A39" s="45">
        <f t="array" ref="A39">INDEX(停留所!$A:$A,MATCH($B39&amp;$C39&amp;$D39,停留所!$B:$B&amp;停留所!$F:$F&amp;停留所!$E:$E,0))</f>
        <v>4771</v>
      </c>
      <c r="B39" t="s">
        <v>1615</v>
      </c>
      <c r="C39" s="45">
        <f t="array" ref="C39">INDEX(停留所!$F:$F,MATCH(B39&amp;E39,停留所!$B:$B&amp;停留所!$G:$G,0))</f>
        <v>40.686928999999999</v>
      </c>
      <c r="D39" s="45">
        <f t="array" ref="D39">INDEX(停留所!$E:$E,MATCH(B39&amp;E39,停留所!$B:$B&amp;停留所!$G:$G,0))</f>
        <v>141.425051</v>
      </c>
      <c r="E39" s="29" t="s">
        <v>458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53">
        <f t="array" ref="I39">INDEX(停留所!$A:$A,MATCH($J39&amp;$K39&amp;$L39,停留所!$B:$B&amp;停留所!$F:$F&amp;停留所!$E:$E,0))</f>
        <v>5572</v>
      </c>
      <c r="J39" s="112" t="s">
        <v>1165</v>
      </c>
      <c r="K39" s="112">
        <f t="array" ref="K39">INDEX(停留所!$F:$F,MATCH(J39&amp;M39,停留所!$B:$B&amp;停留所!$G:$G,0))</f>
        <v>40.678842000000003</v>
      </c>
      <c r="L39" s="112">
        <f t="array" ref="L39">INDEX(停留所!$E:$E,MATCH(J39&amp;M39,停留所!$B:$B&amp;停留所!$G:$G,0))</f>
        <v>141.35627199999999</v>
      </c>
      <c r="M39" s="112" t="s">
        <v>1397</v>
      </c>
      <c r="N39" s="53" t="str">
        <f t="array" ref="N39">INDEX(停留所!$D:$D,MATCH($J39&amp;$K39&amp;$L39,停留所!$B:$B&amp;停留所!$F:$F&amp;停留所!$E:$E,0))</f>
        <v>2</v>
      </c>
      <c r="O39" s="53" t="str">
        <f>IF(COUNTIFS(停留所!$B:$B,J39,停留所!$F:$F,K39,停留所!$E:$E,L39)&gt;0,"同じデータあり","なし")</f>
        <v>同じデータあり</v>
      </c>
      <c r="P39" t="s">
        <v>1639</v>
      </c>
    </row>
    <row r="40" spans="1:16" x14ac:dyDescent="0.55000000000000004">
      <c r="A40" s="45">
        <f t="array" ref="A40">INDEX(停留所!$A:$A,MATCH($B40&amp;$C40&amp;$D40,停留所!$B:$B&amp;停留所!$F:$F&amp;停留所!$E:$E,0))</f>
        <v>4781</v>
      </c>
      <c r="B40" t="s">
        <v>1616</v>
      </c>
      <c r="C40" s="45">
        <f t="array" ref="C40">INDEX(停留所!$F:$F,MATCH(B40&amp;E40,停留所!$B:$B&amp;停留所!$G:$G,0))</f>
        <v>40.684238999999998</v>
      </c>
      <c r="D40" s="45">
        <f t="array" ref="D40">INDEX(停留所!$E:$E,MATCH(B40&amp;E40,停留所!$B:$B&amp;停留所!$G:$G,0))</f>
        <v>141.42685399999999</v>
      </c>
      <c r="E40" s="29" t="s">
        <v>458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4">
        <f t="array" ref="I40">INDEX(停留所!$A:$A,MATCH($J40&amp;$K40&amp;$L40,停留所!$B:$B&amp;停留所!$F:$F&amp;停留所!$E:$E,0))</f>
        <v>5562</v>
      </c>
      <c r="J40" s="113" t="s">
        <v>1164</v>
      </c>
      <c r="K40" s="113">
        <f t="array" ref="K40">INDEX(停留所!$F:$F,MATCH(J40&amp;M40,停留所!$B:$B&amp;停留所!$G:$G,0))</f>
        <v>40.676856000000001</v>
      </c>
      <c r="L40" s="113">
        <f t="array" ref="L40">INDEX(停留所!$E:$E,MATCH(J40&amp;M40,停留所!$B:$B&amp;停留所!$G:$G,0))</f>
        <v>141.354748</v>
      </c>
      <c r="M40" s="126" t="s">
        <v>1397</v>
      </c>
      <c r="N40" s="44" t="str">
        <f t="array" ref="N40">INDEX(停留所!$D:$D,MATCH($J40&amp;$K40&amp;$L40,停留所!$B:$B&amp;停留所!$F:$F&amp;停留所!$E:$E,0))</f>
        <v>2</v>
      </c>
      <c r="O40" s="44" t="str">
        <f>IF(COUNTIFS(停留所!$B:$B,J40,停留所!$F:$F,K40,停留所!$E:$E,L40)&gt;0,"同じデータあり","なし")</f>
        <v>同じデータあり</v>
      </c>
      <c r="P40" t="s">
        <v>1640</v>
      </c>
    </row>
    <row r="41" spans="1:16" x14ac:dyDescent="0.55000000000000004">
      <c r="A41" s="45">
        <f t="array" ref="A41">INDEX(停留所!$A:$A,MATCH($B41&amp;$C41&amp;$D41,停留所!$B:$B&amp;停留所!$F:$F&amp;停留所!$E:$E,0))</f>
        <v>4791</v>
      </c>
      <c r="B41" t="s">
        <v>1617</v>
      </c>
      <c r="C41" s="45">
        <f t="array" ref="C41">INDEX(停留所!$F:$F,MATCH(B41&amp;E41,停留所!$B:$B&amp;停留所!$G:$G,0))</f>
        <v>40.681102000000003</v>
      </c>
      <c r="D41" s="45">
        <f t="array" ref="D41">INDEX(停留所!$E:$E,MATCH(B41&amp;E41,停留所!$B:$B&amp;停留所!$G:$G,0))</f>
        <v>141.42864</v>
      </c>
      <c r="E41" s="29" t="s">
        <v>458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4">
        <f t="array" ref="I41">INDEX(停留所!$A:$A,MATCH($J41&amp;$K41&amp;$L41,停留所!$B:$B&amp;停留所!$F:$F&amp;停留所!$E:$E,0))</f>
        <v>5552</v>
      </c>
      <c r="J41" s="113" t="s">
        <v>1163</v>
      </c>
      <c r="K41" s="113">
        <f t="array" ref="K41">INDEX(停留所!$F:$F,MATCH(J41&amp;M41,停留所!$B:$B&amp;停留所!$G:$G,0))</f>
        <v>40.673755999999997</v>
      </c>
      <c r="L41" s="113">
        <f t="array" ref="L41">INDEX(停留所!$E:$E,MATCH(J41&amp;M41,停留所!$B:$B&amp;停留所!$G:$G,0))</f>
        <v>141.35255900000001</v>
      </c>
      <c r="M41" s="126" t="s">
        <v>1397</v>
      </c>
      <c r="N41" s="44" t="str">
        <f t="array" ref="N41">INDEX(停留所!$D:$D,MATCH($J41&amp;$K41&amp;$L41,停留所!$B:$B&amp;停留所!$F:$F&amp;停留所!$E:$E,0))</f>
        <v>2</v>
      </c>
      <c r="O41" s="44" t="str">
        <f>IF(COUNTIFS(停留所!$B:$B,J41,停留所!$F:$F,K41,停留所!$E:$E,L41)&gt;0,"同じデータあり","なし")</f>
        <v>同じデータあり</v>
      </c>
      <c r="P41" t="s">
        <v>1641</v>
      </c>
    </row>
    <row r="42" spans="1:16" x14ac:dyDescent="0.55000000000000004">
      <c r="A42" s="45">
        <f t="array" ref="A42">INDEX(停留所!$A:$A,MATCH($B42&amp;$C42&amp;$D42,停留所!$B:$B&amp;停留所!$F:$F&amp;停留所!$E:$E,0))</f>
        <v>4801</v>
      </c>
      <c r="B42" t="s">
        <v>1618</v>
      </c>
      <c r="C42" s="45">
        <f t="array" ref="C42">INDEX(停留所!$F:$F,MATCH(B42&amp;E42,停留所!$B:$B&amp;停留所!$G:$G,0))</f>
        <v>40.676796000000003</v>
      </c>
      <c r="D42" s="45">
        <f t="array" ref="D42">INDEX(停留所!$E:$E,MATCH(B42&amp;E42,停留所!$B:$B&amp;停留所!$G:$G,0))</f>
        <v>141.429992</v>
      </c>
      <c r="E42" s="29" t="s">
        <v>458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50">
        <f t="array" ref="I42">INDEX(停留所!$A:$A,MATCH($J42&amp;$K42&amp;$L42,停留所!$B:$B&amp;停留所!$F:$F&amp;停留所!$E:$E,0))</f>
        <v>1041</v>
      </c>
      <c r="J42" s="114" t="s">
        <v>1432</v>
      </c>
      <c r="K42" s="114">
        <f t="array" ref="K42">INDEX(停留所!$F:$F,MATCH(J42&amp;M42,停留所!$B:$B&amp;停留所!$H:$H,0))</f>
        <v>40.668709</v>
      </c>
      <c r="L42" s="114">
        <f t="array" ref="L42">INDEX(停留所!$E:$E,MATCH(J42&amp;M42,停留所!$B:$B&amp;停留所!$H:$H,0))</f>
        <v>141.353882</v>
      </c>
      <c r="M42" s="114" t="s">
        <v>412</v>
      </c>
      <c r="N42" s="50" t="str">
        <f t="array" ref="N42">INDEX(停留所!$D:$D,MATCH($J42&amp;$K42&amp;$L42,停留所!$B:$B&amp;停留所!$F:$F&amp;停留所!$E:$E,0))</f>
        <v>1</v>
      </c>
      <c r="O42" s="50" t="str">
        <f>IF(COUNTIFS(停留所!$B:$B,J42,停留所!$F:$F,K42,停留所!$E:$E,L42)&gt;0,"同じデータあり","なし")</f>
        <v>同じデータあり</v>
      </c>
    </row>
    <row r="43" spans="1:16" x14ac:dyDescent="0.55000000000000004">
      <c r="A43" s="45">
        <f t="array" ref="A43">INDEX(停留所!$A:$A,MATCH($B43&amp;$C43&amp;$D43,停留所!$B:$B&amp;停留所!$F:$F&amp;停留所!$E:$E,0))</f>
        <v>5671</v>
      </c>
      <c r="B43" t="s">
        <v>1174</v>
      </c>
      <c r="C43" s="45">
        <f t="array" ref="C43">INDEX(停留所!$F:$F,MATCH(B43&amp;E43,停留所!$B:$B&amp;停留所!$G:$G,0))</f>
        <v>40.673788999999999</v>
      </c>
      <c r="D43" s="45">
        <f t="array" ref="D43">INDEX(停留所!$E:$E,MATCH(B43&amp;E43,停留所!$B:$B&amp;停留所!$G:$G,0))</f>
        <v>141.429743</v>
      </c>
      <c r="E43" s="28" t="s">
        <v>1396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/>
      <c r="J43" t="s">
        <v>1443</v>
      </c>
      <c r="N43" s="45"/>
      <c r="O43" s="45"/>
    </row>
    <row r="44" spans="1:16" x14ac:dyDescent="0.55000000000000004">
      <c r="A44" s="45">
        <f t="array" ref="A44">INDEX(停留所!$A:$A,MATCH($B44&amp;$C44&amp;$D44,停留所!$B:$B&amp;停留所!$F:$F&amp;停留所!$E:$E,0))</f>
        <v>5681</v>
      </c>
      <c r="B44" t="s">
        <v>1175</v>
      </c>
      <c r="C44" s="45">
        <f t="array" ref="C44">INDEX(停留所!$F:$F,MATCH(B44&amp;E44,停留所!$B:$B&amp;停留所!$G:$G,0))</f>
        <v>40.677598000000003</v>
      </c>
      <c r="D44" s="45">
        <f t="array" ref="D44">INDEX(停留所!$E:$E,MATCH(B44&amp;E44,停留所!$B:$B&amp;停留所!$G:$G,0))</f>
        <v>141.41659999999999</v>
      </c>
      <c r="E44" s="28" t="s">
        <v>1396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1032</v>
      </c>
      <c r="J44" t="s">
        <v>1433</v>
      </c>
      <c r="K44">
        <f t="array" ref="K44">INDEX(停留所!$F:$F,MATCH(J44&amp;M44,停留所!$B:$B&amp;停留所!$H:$H,0))</f>
        <v>40.663072</v>
      </c>
      <c r="L44">
        <f t="array" ref="L44">INDEX(停留所!$E:$E,MATCH(J44&amp;M44,停留所!$B:$B&amp;停留所!$H:$H,0))</f>
        <v>141.34907100000001</v>
      </c>
      <c r="M44" t="s">
        <v>1285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 x14ac:dyDescent="0.55000000000000004">
      <c r="A45" s="45">
        <f t="array" ref="A45">INDEX(停留所!$A:$A,MATCH($B45&amp;$C45&amp;$D45,停留所!$B:$B&amp;停留所!$F:$F&amp;停留所!$E:$E,0))</f>
        <v>5691</v>
      </c>
      <c r="B45" t="s">
        <v>1176</v>
      </c>
      <c r="C45" s="45">
        <f t="array" ref="C45">INDEX(停留所!$F:$F,MATCH(B45&amp;E45,停留所!$B:$B&amp;停留所!$G:$G,0))</f>
        <v>40.674366999999997</v>
      </c>
      <c r="D45" s="45">
        <f t="array" ref="D45">INDEX(停留所!$E:$E,MATCH(B45&amp;E45,停留所!$B:$B&amp;停留所!$G:$G,0))</f>
        <v>141.413016</v>
      </c>
      <c r="E45" s="28" t="s">
        <v>1396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1022</v>
      </c>
      <c r="J45" t="s">
        <v>1434</v>
      </c>
      <c r="K45">
        <f t="array" ref="K45">INDEX(停留所!$F:$F,MATCH(J45&amp;M45,停留所!$B:$B&amp;停留所!$H:$H,0))</f>
        <v>40.660572000000002</v>
      </c>
      <c r="L45">
        <f t="array" ref="L45">INDEX(停留所!$E:$E,MATCH(J45&amp;M45,停留所!$B:$B&amp;停留所!$H:$H,0))</f>
        <v>141.34594799999999</v>
      </c>
      <c r="M45" t="s">
        <v>1285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 x14ac:dyDescent="0.55000000000000004">
      <c r="A46" s="45">
        <f t="array" ref="A46">INDEX(停留所!$A:$A,MATCH($B46&amp;$C46&amp;$D46,停留所!$B:$B&amp;停留所!$F:$F&amp;停留所!$E:$E,0))</f>
        <v>5701</v>
      </c>
      <c r="B46" t="s">
        <v>1177</v>
      </c>
      <c r="C46" s="45">
        <f t="array" ref="C46">INDEX(停留所!$F:$F,MATCH(B46&amp;E46,停留所!$B:$B&amp;停留所!$G:$G,0))</f>
        <v>40.672584000000001</v>
      </c>
      <c r="D46" s="45">
        <f t="array" ref="D46">INDEX(停留所!$E:$E,MATCH(B46&amp;E46,停留所!$B:$B&amp;停留所!$G:$G,0))</f>
        <v>141.41018399999999</v>
      </c>
      <c r="E46" s="28" t="s">
        <v>1396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5542</v>
      </c>
      <c r="J46" t="s">
        <v>1162</v>
      </c>
      <c r="K46">
        <f t="array" ref="K46">INDEX(停留所!$F:$F,MATCH(J46&amp;M46,停留所!$B:$B&amp;停留所!$G:$G,0))</f>
        <v>40.662613</v>
      </c>
      <c r="L46">
        <f t="array" ref="L46">INDEX(停留所!$E:$E,MATCH(J46&amp;M46,停留所!$B:$B&amp;停留所!$G:$G,0))</f>
        <v>141.342378</v>
      </c>
      <c r="M46" t="s">
        <v>1397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  <c r="P46" t="s">
        <v>1642</v>
      </c>
    </row>
    <row r="47" spans="1:16" x14ac:dyDescent="0.55000000000000004">
      <c r="A47" s="45">
        <f t="array" ref="A47">INDEX(停留所!$A:$A,MATCH($B47&amp;$C47&amp;$D47,停留所!$B:$B&amp;停留所!$F:$F&amp;停留所!$E:$E,0))</f>
        <v>5711</v>
      </c>
      <c r="B47" t="s">
        <v>1178</v>
      </c>
      <c r="C47" s="45">
        <f t="array" ref="C47">INDEX(停留所!$F:$F,MATCH(B47&amp;E47,停留所!$B:$B&amp;停留所!$G:$G,0))</f>
        <v>40.671168000000002</v>
      </c>
      <c r="D47" s="45">
        <f t="array" ref="D47">INDEX(停留所!$E:$E,MATCH(B47&amp;E47,停留所!$B:$B&amp;停留所!$G:$G,0))</f>
        <v>141.408897</v>
      </c>
      <c r="E47" s="28" t="s">
        <v>1396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5532</v>
      </c>
      <c r="J47" t="s">
        <v>1161</v>
      </c>
      <c r="K47">
        <f t="array" ref="K47">INDEX(停留所!$F:$F,MATCH(J47&amp;M47,停留所!$B:$B&amp;停留所!$G:$G,0))</f>
        <v>40.666226000000002</v>
      </c>
      <c r="L47">
        <f t="array" ref="L47">INDEX(停留所!$E:$E,MATCH(J47&amp;M47,停留所!$B:$B&amp;停留所!$G:$G,0))</f>
        <v>141.338089</v>
      </c>
      <c r="M47" t="s">
        <v>1397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  <c r="P47" t="s">
        <v>1643</v>
      </c>
    </row>
    <row r="48" spans="1:16" x14ac:dyDescent="0.55000000000000004">
      <c r="A48" s="45">
        <f t="array" ref="A48">INDEX(停留所!$A:$A,MATCH($B48&amp;$C48&amp;$D48,停留所!$B:$B&amp;停留所!$F:$F&amp;停留所!$E:$E,0))</f>
        <v>5721</v>
      </c>
      <c r="B48" t="s">
        <v>1179</v>
      </c>
      <c r="C48" s="45">
        <f t="array" ref="C48">INDEX(停留所!$F:$F,MATCH(B48&amp;E48,停留所!$B:$B&amp;停留所!$G:$G,0))</f>
        <v>40.670696</v>
      </c>
      <c r="D48" s="45">
        <f t="array" ref="D48">INDEX(停留所!$E:$E,MATCH(B48&amp;E48,停留所!$B:$B&amp;停留所!$G:$G,0))</f>
        <v>141.40561400000001</v>
      </c>
      <c r="E48" s="28" t="s">
        <v>1396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5522</v>
      </c>
      <c r="J48" t="s">
        <v>1160</v>
      </c>
      <c r="K48">
        <f t="array" ref="K48">INDEX(停留所!$F:$F,MATCH(J48&amp;M48,停留所!$B:$B&amp;停留所!$G:$G,0))</f>
        <v>40.669868000000001</v>
      </c>
      <c r="L48">
        <f t="array" ref="L48">INDEX(停留所!$E:$E,MATCH(J48&amp;M48,停留所!$B:$B&amp;停留所!$G:$G,0))</f>
        <v>141.340079</v>
      </c>
      <c r="M48" t="s">
        <v>1397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  <c r="P48" t="s">
        <v>1644</v>
      </c>
    </row>
    <row r="49" spans="1:16" x14ac:dyDescent="0.55000000000000004">
      <c r="A49" s="45">
        <f t="array" ref="A49">INDEX(停留所!$A:$A,MATCH($B49&amp;$C49&amp;$D49,停留所!$B:$B&amp;停留所!$F:$F&amp;停留所!$E:$E,0))</f>
        <v>4991</v>
      </c>
      <c r="B49" t="s">
        <v>1423</v>
      </c>
      <c r="C49" s="45">
        <f t="array" ref="C49">INDEX(停留所!$F:$F,MATCH(B49&amp;E49,停留所!$B:$B&amp;停留所!$G:$G,0))</f>
        <v>40.669429000000001</v>
      </c>
      <c r="D49" s="45">
        <f t="array" ref="D49">INDEX(停留所!$E:$E,MATCH(B49&amp;E49,停留所!$B:$B&amp;停留所!$G:$G,0))</f>
        <v>141.390703</v>
      </c>
      <c r="E49" s="29" t="s">
        <v>1619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5512</v>
      </c>
      <c r="J49" t="s">
        <v>602</v>
      </c>
      <c r="K49">
        <f t="array" ref="K49">INDEX(停留所!$F:$F,MATCH(J49&amp;M49,停留所!$B:$B&amp;停留所!$G:$G,0))</f>
        <v>40.670332000000002</v>
      </c>
      <c r="L49">
        <f t="array" ref="L49">INDEX(停留所!$E:$E,MATCH(J49&amp;M49,停留所!$B:$B&amp;停留所!$G:$G,0))</f>
        <v>141.34351799999999</v>
      </c>
      <c r="M49" t="s">
        <v>1397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  <c r="P49" t="s">
        <v>1645</v>
      </c>
    </row>
    <row r="50" spans="1:16" x14ac:dyDescent="0.55000000000000004">
      <c r="I50" s="45">
        <f t="array" ref="I50">INDEX(停留所!$A:$A,MATCH($J50&amp;$K50&amp;$L50,停留所!$B:$B&amp;停留所!$F:$F&amp;停留所!$E:$E,0))</f>
        <v>5501</v>
      </c>
      <c r="J50" t="s">
        <v>1159</v>
      </c>
      <c r="K50">
        <f t="array" ref="K50">INDEX(停留所!$F:$F,MATCH(J50&amp;M50,停留所!$B:$B&amp;停留所!$G:$G,0))</f>
        <v>40.669936999999997</v>
      </c>
      <c r="L50">
        <f t="array" ref="L50">INDEX(停留所!$E:$E,MATCH(J50&amp;M50,停留所!$B:$B&amp;停留所!$G:$G,0))</f>
        <v>141.34741199999999</v>
      </c>
      <c r="M50" t="s">
        <v>1396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</row>
  </sheetData>
  <phoneticPr fontId="3"/>
  <conditionalFormatting sqref="K53:K1048576 C1:C1048576 K1:K50">
    <cfRule type="duplicateValues" dxfId="7" priority="41"/>
  </conditionalFormatting>
  <conditionalFormatting sqref="L53:L1048576 D1:D1048576 L1:L50">
    <cfRule type="duplicateValues" dxfId="6" priority="46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C28966-6B9B-4F97-81AF-34DE25695411}">
          <x14:formula1>
            <xm:f>使用路線!$A$2:$A$100</xm:f>
          </x14:formula1>
          <xm:sqref>E3:E1048576 M53:M1048576 M4:M50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38CC-0A8D-4A8E-8E18-B29EFBB1A735}">
  <sheetPr codeName="Sheet30"/>
  <dimension ref="A1:P51"/>
  <sheetViews>
    <sheetView zoomScale="74" zoomScaleNormal="74" workbookViewId="0">
      <selection activeCell="J35" sqref="J35"/>
    </sheetView>
    <sheetView workbookViewId="1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1481</v>
      </c>
      <c r="B3" s="45" t="s">
        <v>117</v>
      </c>
      <c r="C3" s="45">
        <f t="array" ref="C3">INDEX(停留所!$F:$F,MATCH(B3&amp;E3,停留所!$B:$B&amp;停留所!$J:$J,0))</f>
        <v>40.870337999999997</v>
      </c>
      <c r="D3" s="45">
        <f t="array" ref="D3">INDEX(停留所!$E:$E,MATCH(B3&amp;E3,停留所!$B:$B&amp;停留所!$J:$J,0))</f>
        <v>141.11150599999999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6621</v>
      </c>
      <c r="J3" s="45" t="s">
        <v>1188</v>
      </c>
      <c r="K3" s="45">
        <f t="array" ref="K3">INDEX(停留所!$F:$F,MATCH(J3&amp;M3,停留所!$B:$B&amp;停留所!$G:$G,0))</f>
        <v>40.969234999999998</v>
      </c>
      <c r="L3" s="45">
        <f t="array" ref="L3">INDEX(停留所!$E:$E,MATCH(J3&amp;M3,停留所!$B:$B&amp;停留所!$G:$G,0))</f>
        <v>141.36937699999999</v>
      </c>
      <c r="M3" s="45" t="s">
        <v>1647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6281</v>
      </c>
      <c r="B4" s="45" t="s">
        <v>653</v>
      </c>
      <c r="C4" s="45">
        <f t="array" ref="C4">INDEX(停留所!$F:$F,MATCH(B4&amp;E4,停留所!$B:$B&amp;停留所!$G:$G,0))</f>
        <v>40.866073999999998</v>
      </c>
      <c r="D4" s="45">
        <f t="array" ref="D4">INDEX(停留所!$E:$E,MATCH(B4&amp;E4,停留所!$B:$B&amp;停留所!$G:$G,0))</f>
        <v>141.11280500000001</v>
      </c>
      <c r="E4" s="45" t="s">
        <v>1647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6612</v>
      </c>
      <c r="J4" s="45" t="s">
        <v>1877</v>
      </c>
      <c r="K4" s="45">
        <f t="array" ref="K4">INDEX(停留所!$F:$F,MATCH(J4&amp;M4,停留所!$B:$B&amp;停留所!$G:$G,0))</f>
        <v>40.966718</v>
      </c>
      <c r="L4" s="45">
        <f t="array" ref="L4">INDEX(停留所!$E:$E,MATCH(J4&amp;M4,停留所!$B:$B&amp;停留所!$G:$G,0))</f>
        <v>141.37484599999999</v>
      </c>
      <c r="M4" s="45" t="s">
        <v>1649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6291</v>
      </c>
      <c r="B5" s="45" t="s">
        <v>1182</v>
      </c>
      <c r="C5" s="45">
        <f t="array" ref="C5">INDEX(停留所!$F:$F,MATCH(B5&amp;E5,停留所!$B:$B&amp;停留所!$G:$G,0))</f>
        <v>40.863149</v>
      </c>
      <c r="D5" s="45">
        <f t="array" ref="D5">INDEX(停留所!$E:$E,MATCH(B5&amp;E5,停留所!$B:$B&amp;停留所!$G:$G,0))</f>
        <v>141.11503099999999</v>
      </c>
      <c r="E5" s="45" t="s">
        <v>1647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6602</v>
      </c>
      <c r="J5" s="45" t="s">
        <v>677</v>
      </c>
      <c r="K5" s="45">
        <f t="array" ref="K5">INDEX(停留所!$F:$F,MATCH(J5&amp;M5,停留所!$B:$B&amp;停留所!$G:$G,0))</f>
        <v>40.965072999999997</v>
      </c>
      <c r="L5" s="45">
        <f t="array" ref="L5">INDEX(停留所!$E:$E,MATCH(J5&amp;M5,停留所!$B:$B&amp;停留所!$G:$G,0))</f>
        <v>141.37459899999999</v>
      </c>
      <c r="M5" s="45" t="s">
        <v>1649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6301</v>
      </c>
      <c r="B6" s="45" t="s">
        <v>1183</v>
      </c>
      <c r="C6" s="45">
        <f t="array" ref="C6">INDEX(停留所!$F:$F,MATCH(B6&amp;E6,停留所!$B:$B&amp;停留所!$G:$G,0))</f>
        <v>40.858075999999997</v>
      </c>
      <c r="D6" s="45">
        <f t="array" ref="D6">INDEX(停留所!$E:$E,MATCH(B6&amp;E6,停留所!$B:$B&amp;停留所!$G:$G,0))</f>
        <v>141.117987</v>
      </c>
      <c r="E6" s="45" t="s">
        <v>1647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6592</v>
      </c>
      <c r="J6" s="45" t="s">
        <v>676</v>
      </c>
      <c r="K6" s="45">
        <f t="array" ref="K6">INDEX(停留所!$F:$F,MATCH(J6&amp;M6,停留所!$B:$B&amp;停留所!$G:$G,0))</f>
        <v>40.960822999999998</v>
      </c>
      <c r="L6" s="45">
        <f t="array" ref="L6">INDEX(停留所!$E:$E,MATCH(J6&amp;M6,停留所!$B:$B&amp;停留所!$G:$G,0))</f>
        <v>141.373076</v>
      </c>
      <c r="M6" s="45" t="s">
        <v>1649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6311</v>
      </c>
      <c r="B7" s="45" t="s">
        <v>654</v>
      </c>
      <c r="C7" s="45">
        <f t="array" ref="C7">INDEX(停留所!$F:$F,MATCH(B7&amp;E7,停留所!$B:$B&amp;停留所!$G:$G,0))</f>
        <v>40.859873999999998</v>
      </c>
      <c r="D7" s="45">
        <f t="array" ref="D7">INDEX(停留所!$E:$E,MATCH(B7&amp;E7,停留所!$B:$B&amp;停留所!$G:$G,0))</f>
        <v>141.11886699999999</v>
      </c>
      <c r="E7" s="45" t="s">
        <v>1647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6582</v>
      </c>
      <c r="J7" s="45" t="s">
        <v>675</v>
      </c>
      <c r="K7" s="45">
        <f t="array" ref="K7">INDEX(停留所!$F:$F,MATCH(J7&amp;M7,停留所!$B:$B&amp;停留所!$G:$G,0))</f>
        <v>40.92098</v>
      </c>
      <c r="L7" s="45">
        <f t="array" ref="L7">INDEX(停留所!$E:$E,MATCH(J7&amp;M7,停留所!$B:$B&amp;停留所!$G:$G,0))</f>
        <v>141.37827899999999</v>
      </c>
      <c r="M7" s="45" t="s">
        <v>1649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6321</v>
      </c>
      <c r="B8" s="45" t="s">
        <v>655</v>
      </c>
      <c r="C8" s="45">
        <f t="array" ref="C8">INDEX(停留所!$F:$F,MATCH(B8&amp;E8,停留所!$B:$B&amp;停留所!$G:$G,0))</f>
        <v>40.863339000000003</v>
      </c>
      <c r="D8" s="45">
        <f t="array" ref="D8">INDEX(停留所!$E:$E,MATCH(B8&amp;E8,停留所!$B:$B&amp;停留所!$G:$G,0))</f>
        <v>141.121726</v>
      </c>
      <c r="E8" s="45" t="s">
        <v>1647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5312</v>
      </c>
      <c r="J8" s="45" t="s">
        <v>546</v>
      </c>
      <c r="K8" s="45">
        <f t="array" ref="K8">INDEX(停留所!$F:$F,MATCH(J8&amp;M8,停留所!$B:$B&amp;停留所!$G:$G,0))</f>
        <v>40.883443</v>
      </c>
      <c r="L8" s="45">
        <f t="array" ref="L8">INDEX(停留所!$E:$E,MATCH(J8&amp;M8,停留所!$B:$B&amp;停留所!$G:$G,0))</f>
        <v>141.369272</v>
      </c>
      <c r="M8" s="45" t="s">
        <v>1606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6331</v>
      </c>
      <c r="B9" s="45" t="s">
        <v>1873</v>
      </c>
      <c r="C9" s="45">
        <f t="array" ref="C9">INDEX(停留所!$F:$F,MATCH(B9&amp;E9,停留所!$B:$B&amp;停留所!$G:$G,0))</f>
        <v>40.866881999999997</v>
      </c>
      <c r="D9" s="45">
        <f t="array" ref="D9">INDEX(停留所!$E:$E,MATCH(B9&amp;E9,停留所!$B:$B&amp;停留所!$G:$G,0))</f>
        <v>141.122895</v>
      </c>
      <c r="E9" s="45" t="s">
        <v>1647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5302</v>
      </c>
      <c r="J9" s="45" t="s">
        <v>545</v>
      </c>
      <c r="K9" s="45">
        <f t="array" ref="K9">INDEX(停留所!$F:$F,MATCH(J9&amp;M9,停留所!$B:$B&amp;停留所!$G:$G,0))</f>
        <v>40.879195000000003</v>
      </c>
      <c r="L9" s="45">
        <f t="array" ref="L9">INDEX(停留所!$E:$E,MATCH(J9&amp;M9,停留所!$B:$B&amp;停留所!$G:$G,0))</f>
        <v>141.36821</v>
      </c>
      <c r="M9" s="45" t="s">
        <v>1606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1511</v>
      </c>
      <c r="B10" s="45" t="s">
        <v>1218</v>
      </c>
      <c r="C10" s="45">
        <f t="array" ref="C10">INDEX(停留所!$F:$F,MATCH(B10&amp;E10,停留所!$B:$B&amp;停留所!$J:$J,0))</f>
        <v>40.867246000000002</v>
      </c>
      <c r="D10" s="45">
        <f t="array" ref="D10">INDEX(停留所!$E:$E,MATCH(B10&amp;E10,停留所!$B:$B&amp;停留所!$J:$J,0))</f>
        <v>141.12460899999999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5292</v>
      </c>
      <c r="J10" s="45" t="s">
        <v>544</v>
      </c>
      <c r="K10" s="45">
        <f t="array" ref="K10">INDEX(停留所!$F:$F,MATCH(J10&amp;M10,停留所!$B:$B&amp;停留所!$G:$G,0))</f>
        <v>40.875535999999997</v>
      </c>
      <c r="L10" s="45">
        <f t="array" ref="L10">INDEX(停留所!$E:$E,MATCH(J10&amp;M10,停留所!$B:$B&amp;停留所!$G:$G,0))</f>
        <v>141.36755600000001</v>
      </c>
      <c r="M10" s="45" t="s">
        <v>1606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1521</v>
      </c>
      <c r="B11" s="45" t="s">
        <v>120</v>
      </c>
      <c r="C11" s="45">
        <f t="array" ref="C11">INDEX(停留所!$F:$F,MATCH(B11&amp;E11,停留所!$B:$B&amp;停留所!$J:$J,0))</f>
        <v>40.866869999999999</v>
      </c>
      <c r="D11" s="45">
        <f t="array" ref="D11">INDEX(停留所!$E:$E,MATCH(B11&amp;E11,停留所!$B:$B&amp;停留所!$J:$J,0))</f>
        <v>141.12705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5282</v>
      </c>
      <c r="J11" s="45" t="s">
        <v>543</v>
      </c>
      <c r="K11" s="45">
        <f t="array" ref="K11">INDEX(停留所!$F:$F,MATCH(J11&amp;M11,停留所!$B:$B&amp;停留所!$G:$G,0))</f>
        <v>40.870761000000002</v>
      </c>
      <c r="L11" s="45">
        <f t="array" ref="L11">INDEX(停留所!$E:$E,MATCH(J11&amp;M11,停留所!$B:$B&amp;停留所!$G:$G,0))</f>
        <v>141.35974999999999</v>
      </c>
      <c r="M11" s="45" t="s">
        <v>1606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1531</v>
      </c>
      <c r="B12" s="45" t="s">
        <v>121</v>
      </c>
      <c r="C12" s="45">
        <f t="array" ref="C12">INDEX(停留所!$F:$F,MATCH(B12&amp;E12,停留所!$B:$B&amp;停留所!$J:$J,0))</f>
        <v>40.865381999999997</v>
      </c>
      <c r="D12" s="45">
        <f t="array" ref="D12">INDEX(停留所!$E:$E,MATCH(B12&amp;E12,停留所!$B:$B&amp;停留所!$J:$J,0))</f>
        <v>141.12777600000001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6572</v>
      </c>
      <c r="J12" s="45" t="s">
        <v>674</v>
      </c>
      <c r="K12" s="45">
        <f t="array" ref="K12">INDEX(停留所!$F:$F,MATCH(J12&amp;M12,停留所!$B:$B&amp;停留所!$G:$G,0))</f>
        <v>40.869450999999998</v>
      </c>
      <c r="L12" s="45">
        <f t="array" ref="L12">INDEX(停留所!$E:$E,MATCH(J12&amp;M12,停留所!$B:$B&amp;停留所!$G:$G,0))</f>
        <v>141.33828700000001</v>
      </c>
      <c r="M12" s="45" t="s">
        <v>1649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1541</v>
      </c>
      <c r="B13" s="45" t="s">
        <v>122</v>
      </c>
      <c r="C13" s="45">
        <f t="array" ref="C13">INDEX(停留所!$F:$F,MATCH(B13&amp;E13,停留所!$B:$B&amp;停留所!$J:$J,0))</f>
        <v>40.860035000000003</v>
      </c>
      <c r="D13" s="45">
        <f t="array" ref="D13">INDEX(停留所!$E:$E,MATCH(B13&amp;E13,停留所!$B:$B&amp;停留所!$J:$J,0))</f>
        <v>141.12657100000001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6562</v>
      </c>
      <c r="J13" s="45" t="s">
        <v>673</v>
      </c>
      <c r="K13" s="45">
        <f t="array" ref="K13">INDEX(停留所!$F:$F,MATCH(J13&amp;M13,停留所!$B:$B&amp;停留所!$G:$G,0))</f>
        <v>40.874310999999999</v>
      </c>
      <c r="L13" s="45">
        <f t="array" ref="L13">INDEX(停留所!$E:$E,MATCH(J13&amp;M13,停留所!$B:$B&amp;停留所!$G:$G,0))</f>
        <v>141.32181299999999</v>
      </c>
      <c r="M13" s="45" t="s">
        <v>1649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1551</v>
      </c>
      <c r="B14" s="45" t="s">
        <v>1646</v>
      </c>
      <c r="C14" s="45">
        <f t="array" ref="C14">INDEX(停留所!$F:$F,MATCH(B14&amp;E14,停留所!$B:$B&amp;停留所!$J:$J,0))</f>
        <v>40.856831</v>
      </c>
      <c r="D14" s="45">
        <f t="array" ref="D14">INDEX(停留所!$E:$E,MATCH(B14&amp;E14,停留所!$B:$B&amp;停留所!$J:$J,0))</f>
        <v>141.12580800000001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6552</v>
      </c>
      <c r="J14" s="45" t="s">
        <v>672</v>
      </c>
      <c r="K14" s="45">
        <f t="array" ref="K14">INDEX(停留所!$F:$F,MATCH(J14&amp;M14,停留所!$B:$B&amp;停留所!$G:$G,0))</f>
        <v>40.876241999999998</v>
      </c>
      <c r="L14" s="45">
        <f t="array" ref="L14">INDEX(停留所!$E:$E,MATCH(J14&amp;M14,停留所!$B:$B&amp;停留所!$G:$G,0))</f>
        <v>141.31309099999999</v>
      </c>
      <c r="M14" s="45" t="s">
        <v>1649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1561</v>
      </c>
      <c r="B15" s="45" t="s">
        <v>1874</v>
      </c>
      <c r="C15" s="45">
        <f t="array" ref="C15">INDEX(停留所!$F:$F,MATCH(B15&amp;E15,停留所!$B:$B&amp;停留所!$M:$M,0))</f>
        <v>40.855662000000002</v>
      </c>
      <c r="D15" s="45">
        <f t="array" ref="D15">INDEX(停留所!$E:$E,MATCH(B15&amp;E15,停留所!$B:$B&amp;停留所!$M:$M,0))</f>
        <v>141.11994799999999</v>
      </c>
      <c r="E15" s="45" t="s">
        <v>1295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6542</v>
      </c>
      <c r="J15" s="45" t="s">
        <v>671</v>
      </c>
      <c r="K15" s="45">
        <f t="array" ref="K15">INDEX(停留所!$F:$F,MATCH(J15&amp;M15,停留所!$B:$B&amp;停留所!$G:$G,0))</f>
        <v>40.877986999999997</v>
      </c>
      <c r="L15" s="45">
        <f t="array" ref="L15">INDEX(停留所!$E:$E,MATCH(J15&amp;M15,停留所!$B:$B&amp;停留所!$G:$G,0))</f>
        <v>141.29385400000001</v>
      </c>
      <c r="M15" s="45" t="s">
        <v>1649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B16" s="45" t="s">
        <v>1602</v>
      </c>
      <c r="I16" s="45">
        <f t="array" ref="I16">INDEX(停留所!$A:$A,MATCH($J16&amp;$K16&amp;$L16,停留所!$B:$B&amp;停留所!$F:$F&amp;停留所!$E:$E,0))</f>
        <v>6532</v>
      </c>
      <c r="J16" s="45" t="s">
        <v>670</v>
      </c>
      <c r="K16" s="45">
        <f t="array" ref="K16">INDEX(停留所!$F:$F,MATCH(J16&amp;M16,停留所!$B:$B&amp;停留所!$G:$G,0))</f>
        <v>40.880375999999998</v>
      </c>
      <c r="L16" s="45">
        <f t="array" ref="L16">INDEX(停留所!$E:$E,MATCH(J16&amp;M16,停留所!$B:$B&amp;停留所!$G:$G,0))</f>
        <v>141.28732500000001</v>
      </c>
      <c r="M16" s="45" t="s">
        <v>1649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1551</v>
      </c>
      <c r="B17" s="45" t="s">
        <v>1646</v>
      </c>
      <c r="C17" s="45">
        <f t="array" ref="C17">INDEX(停留所!$F:$F,MATCH(B17&amp;E17,停留所!$B:$B&amp;停留所!$M:$M,0))</f>
        <v>40.856831</v>
      </c>
      <c r="D17" s="45">
        <f t="array" ref="D17">INDEX(停留所!$E:$E,MATCH(B17&amp;E17,停留所!$B:$B&amp;停留所!$M:$M,0))</f>
        <v>141.12580800000001</v>
      </c>
      <c r="E17" s="45" t="s">
        <v>1295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6522</v>
      </c>
      <c r="J17" s="45" t="s">
        <v>669</v>
      </c>
      <c r="K17" s="45">
        <f t="array" ref="K17">INDEX(停留所!$F:$F,MATCH(J17&amp;M17,停留所!$B:$B&amp;停留所!$G:$G,0))</f>
        <v>40.881202000000002</v>
      </c>
      <c r="L17" s="45">
        <f t="array" ref="L17">INDEX(停留所!$E:$E,MATCH(J17&amp;M17,停留所!$B:$B&amp;停留所!$G:$G,0))</f>
        <v>141.28496799999999</v>
      </c>
      <c r="M17" s="45" t="s">
        <v>1649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7082</v>
      </c>
      <c r="B18" s="45" t="s">
        <v>1184</v>
      </c>
      <c r="C18" s="45">
        <f t="array" ref="C18">INDEX(停留所!$F:$F,MATCH(B18&amp;E18,停留所!$B:$B&amp;停留所!$G:$G,0))</f>
        <v>40.859163000000002</v>
      </c>
      <c r="D18" s="45">
        <f t="array" ref="D18">INDEX(停留所!$E:$E,MATCH(B18&amp;E18,停留所!$B:$B&amp;停留所!$G:$G,0))</f>
        <v>141.12768800000001</v>
      </c>
      <c r="E18" s="45" t="s">
        <v>1647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1648</v>
      </c>
      <c r="I18" s="45">
        <f t="array" ref="I18">INDEX(停留所!$A:$A,MATCH($J18&amp;$K18&amp;$L18,停留所!$B:$B&amp;停留所!$F:$F&amp;停留所!$E:$E,0))</f>
        <v>6512</v>
      </c>
      <c r="J18" s="45" t="s">
        <v>668</v>
      </c>
      <c r="K18" s="45">
        <f t="array" ref="K18">INDEX(停留所!$F:$F,MATCH(J18&amp;M18,停留所!$B:$B&amp;停留所!$G:$G,0))</f>
        <v>40.886719999999997</v>
      </c>
      <c r="L18" s="45">
        <f t="array" ref="L18">INDEX(停留所!$E:$E,MATCH(J18&amp;M18,停留所!$B:$B&amp;停留所!$G:$G,0))</f>
        <v>141.28411199999999</v>
      </c>
      <c r="M18" s="45" t="s">
        <v>1649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6351</v>
      </c>
      <c r="B19" s="45" t="s">
        <v>1875</v>
      </c>
      <c r="C19" s="45">
        <f t="array" ref="C19">INDEX(停留所!$F:$F,MATCH(B19&amp;E19,停留所!$B:$B&amp;停留所!$G:$G,0))</f>
        <v>40.863275000000002</v>
      </c>
      <c r="D19" s="45">
        <f t="array" ref="D19">INDEX(停留所!$E:$E,MATCH(B19&amp;E19,停留所!$B:$B&amp;停留所!$G:$G,0))</f>
        <v>141.130438</v>
      </c>
      <c r="E19" s="45" t="s">
        <v>1647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6502</v>
      </c>
      <c r="J19" s="45" t="s">
        <v>667</v>
      </c>
      <c r="K19" s="45">
        <f t="array" ref="K19">INDEX(停留所!$F:$F,MATCH(J19&amp;M19,停留所!$B:$B&amp;停留所!$G:$G,0))</f>
        <v>40.888013999999998</v>
      </c>
      <c r="L19" s="45">
        <f t="array" ref="L19">INDEX(停留所!$E:$E,MATCH(J19&amp;M19,停留所!$B:$B&amp;停留所!$G:$G,0))</f>
        <v>141.283849</v>
      </c>
      <c r="M19" s="45" t="s">
        <v>1649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6361</v>
      </c>
      <c r="B20" s="45" t="s">
        <v>1185</v>
      </c>
      <c r="C20" s="45">
        <f t="array" ref="C20">INDEX(停留所!$F:$F,MATCH(B20&amp;E20,停留所!$B:$B&amp;停留所!$G:$G,0))</f>
        <v>40.866605999999997</v>
      </c>
      <c r="D20" s="45">
        <f t="array" ref="D20">INDEX(停留所!$E:$E,MATCH(B20&amp;E20,停留所!$B:$B&amp;停留所!$G:$G,0))</f>
        <v>141.13113000000001</v>
      </c>
      <c r="E20" s="45" t="s">
        <v>1647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6492</v>
      </c>
      <c r="J20" s="45" t="s">
        <v>666</v>
      </c>
      <c r="K20" s="45">
        <f t="array" ref="K20">INDEX(停留所!$F:$F,MATCH(J20&amp;M20,停留所!$B:$B&amp;停留所!$G:$G,0))</f>
        <v>40.888545999999998</v>
      </c>
      <c r="L20" s="45">
        <f t="array" ref="L20">INDEX(停留所!$E:$E,MATCH(J20&amp;M20,停留所!$B:$B&amp;停留所!$G:$G,0))</f>
        <v>141.277793</v>
      </c>
      <c r="M20" s="45" t="s">
        <v>1649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6371</v>
      </c>
      <c r="B21" s="45" t="s">
        <v>1186</v>
      </c>
      <c r="C21" s="45">
        <f t="array" ref="C21">INDEX(停留所!$F:$F,MATCH(B21&amp;E21,停留所!$B:$B&amp;停留所!$G:$G,0))</f>
        <v>40.868313999999998</v>
      </c>
      <c r="D21" s="45">
        <f t="array" ref="D21">INDEX(停留所!$E:$E,MATCH(B21&amp;E21,停留所!$B:$B&amp;停留所!$G:$G,0))</f>
        <v>141.13538399999999</v>
      </c>
      <c r="E21" s="45" t="s">
        <v>1647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6482</v>
      </c>
      <c r="J21" s="45" t="s">
        <v>665</v>
      </c>
      <c r="K21" s="45">
        <f t="array" ref="K21">INDEX(停留所!$F:$F,MATCH(J21&amp;M21,停留所!$B:$B&amp;停留所!$G:$G,0))</f>
        <v>40.888513000000003</v>
      </c>
      <c r="L21" s="45">
        <f t="array" ref="L21">INDEX(停留所!$E:$E,MATCH(J21&amp;M21,停留所!$B:$B&amp;停留所!$G:$G,0))</f>
        <v>141.270937</v>
      </c>
      <c r="M21" s="45" t="s">
        <v>1649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6381</v>
      </c>
      <c r="B22" s="45" t="s">
        <v>1187</v>
      </c>
      <c r="C22" s="45">
        <f t="array" ref="C22">INDEX(停留所!$F:$F,MATCH(B22&amp;E22,停留所!$B:$B&amp;停留所!$G:$G,0))</f>
        <v>40.871167999999997</v>
      </c>
      <c r="D22" s="45">
        <f t="array" ref="D22">INDEX(停留所!$E:$E,MATCH(B22&amp;E22,停留所!$B:$B&amp;停留所!$G:$G,0))</f>
        <v>141.140861</v>
      </c>
      <c r="E22" s="45" t="s">
        <v>1647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6472</v>
      </c>
      <c r="J22" s="45" t="s">
        <v>664</v>
      </c>
      <c r="K22" s="45">
        <f t="array" ref="K22">INDEX(停留所!$F:$F,MATCH(J22&amp;M22,停留所!$B:$B&amp;停留所!$G:$G,0))</f>
        <v>40.885393999999998</v>
      </c>
      <c r="L22" s="45">
        <f t="array" ref="L22">INDEX(停留所!$E:$E,MATCH(J22&amp;M22,停留所!$B:$B&amp;停留所!$G:$G,0))</f>
        <v>141.26875899999999</v>
      </c>
      <c r="M22" s="45" t="s">
        <v>1649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6391</v>
      </c>
      <c r="B23" s="45" t="s">
        <v>656</v>
      </c>
      <c r="C23" s="45">
        <f t="array" ref="C23">INDEX(停留所!$F:$F,MATCH(B23&amp;E23,停留所!$B:$B&amp;停留所!$G:$G,0))</f>
        <v>40.876047999999997</v>
      </c>
      <c r="D23" s="45">
        <f t="array" ref="D23">INDEX(停留所!$E:$E,MATCH(B23&amp;E23,停留所!$B:$B&amp;停留所!$G:$G,0))</f>
        <v>141.141032</v>
      </c>
      <c r="E23" s="45" t="s">
        <v>1647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6462</v>
      </c>
      <c r="J23" s="45" t="s">
        <v>663</v>
      </c>
      <c r="K23" s="45">
        <f t="array" ref="K23">INDEX(停留所!$F:$F,MATCH(J23&amp;M23,停留所!$B:$B&amp;停留所!$G:$G,0))</f>
        <v>40.889798999999996</v>
      </c>
      <c r="L23" s="45">
        <f t="array" ref="L23">INDEX(停留所!$E:$E,MATCH(J23&amp;M23,停留所!$B:$B&amp;停留所!$G:$G,0))</f>
        <v>141.25422699999999</v>
      </c>
      <c r="M23" s="45" t="s">
        <v>1649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6401</v>
      </c>
      <c r="B24" s="45" t="s">
        <v>657</v>
      </c>
      <c r="C24" s="45">
        <f t="array" ref="C24">INDEX(停留所!$F:$F,MATCH(B24&amp;E24,停留所!$B:$B&amp;停留所!$G:$G,0))</f>
        <v>40.880344999999998</v>
      </c>
      <c r="D24" s="45">
        <f t="array" ref="D24">INDEX(停留所!$E:$E,MATCH(B24&amp;E24,停留所!$B:$B&amp;停留所!$G:$G,0))</f>
        <v>141.151128</v>
      </c>
      <c r="E24" s="45" t="s">
        <v>1647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6452</v>
      </c>
      <c r="J24" s="45" t="s">
        <v>662</v>
      </c>
      <c r="K24" s="45">
        <f t="array" ref="K24">INDEX(停留所!$F:$F,MATCH(J24&amp;M24,停留所!$B:$B&amp;停留所!$G:$G,0))</f>
        <v>40.889187999999997</v>
      </c>
      <c r="L24" s="45">
        <f t="array" ref="L24">INDEX(停留所!$E:$E,MATCH(J24&amp;M24,停留所!$B:$B&amp;停留所!$G:$G,0))</f>
        <v>141.231796</v>
      </c>
      <c r="M24" s="45" t="s">
        <v>1649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6411</v>
      </c>
      <c r="B25" s="45" t="s">
        <v>658</v>
      </c>
      <c r="C25" s="45">
        <f t="array" ref="C25">INDEX(停留所!$F:$F,MATCH(B25&amp;E25,停留所!$B:$B&amp;停留所!$G:$G,0))</f>
        <v>40.885272999999998</v>
      </c>
      <c r="D25" s="45">
        <f t="array" ref="D25">INDEX(停留所!$E:$E,MATCH(B25&amp;E25,停留所!$B:$B&amp;停留所!$G:$G,0))</f>
        <v>141.16007099999999</v>
      </c>
      <c r="E25" s="45" t="s">
        <v>1647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6442</v>
      </c>
      <c r="J25" s="45" t="s">
        <v>661</v>
      </c>
      <c r="K25" s="45">
        <f t="array" ref="K25">INDEX(停留所!$F:$F,MATCH(J25&amp;M25,停留所!$B:$B&amp;停留所!$G:$G,0))</f>
        <v>40.883921999999998</v>
      </c>
      <c r="L25" s="45">
        <f t="array" ref="L25">INDEX(停留所!$E:$E,MATCH(J25&amp;M25,停留所!$B:$B&amp;停留所!$G:$G,0))</f>
        <v>141.221295</v>
      </c>
      <c r="M25" s="45" t="s">
        <v>1649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6421</v>
      </c>
      <c r="B26" s="45" t="s">
        <v>659</v>
      </c>
      <c r="C26" s="45">
        <f t="array" ref="C26">INDEX(停留所!$F:$F,MATCH(B26&amp;E26,停留所!$B:$B&amp;停留所!$G:$G,0))</f>
        <v>40.885581000000002</v>
      </c>
      <c r="D26" s="45">
        <f t="array" ref="D26">INDEX(停留所!$E:$E,MATCH(B26&amp;E26,停留所!$B:$B&amp;停留所!$G:$G,0))</f>
        <v>141.16735</v>
      </c>
      <c r="E26" s="45" t="s">
        <v>1647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6432</v>
      </c>
      <c r="J26" s="45" t="s">
        <v>660</v>
      </c>
      <c r="K26" s="45">
        <f t="array" ref="K26">INDEX(停留所!$F:$F,MATCH(J26&amp;M26,停留所!$B:$B&amp;停留所!$G:$G,0))</f>
        <v>40.889843999999997</v>
      </c>
      <c r="L26" s="45">
        <f t="array" ref="L26">INDEX(停留所!$E:$E,MATCH(J26&amp;M26,停留所!$B:$B&amp;停留所!$G:$G,0))</f>
        <v>141.19746599999999</v>
      </c>
      <c r="M26" s="45" t="s">
        <v>1649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6431</v>
      </c>
      <c r="B27" s="45" t="s">
        <v>660</v>
      </c>
      <c r="C27" s="45">
        <f t="array" ref="C27">INDEX(停留所!$F:$F,MATCH(B27&amp;E27,停留所!$B:$B&amp;停留所!$G:$G,0))</f>
        <v>40.889909000000003</v>
      </c>
      <c r="D27" s="45">
        <f t="array" ref="D27">INDEX(停留所!$E:$E,MATCH(B27&amp;E27,停留所!$B:$B&amp;停留所!$G:$G,0))</f>
        <v>141.19749300000001</v>
      </c>
      <c r="E27" s="45" t="s">
        <v>1647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6422</v>
      </c>
      <c r="J27" s="45" t="s">
        <v>659</v>
      </c>
      <c r="K27" s="45">
        <f t="array" ref="K27">INDEX(停留所!$F:$F,MATCH(J27&amp;M27,停留所!$B:$B&amp;停留所!$G:$G,0))</f>
        <v>40.885511999999999</v>
      </c>
      <c r="L27" s="45">
        <f t="array" ref="L27">INDEX(停留所!$E:$E,MATCH(J27&amp;M27,停留所!$B:$B&amp;停留所!$G:$G,0))</f>
        <v>141.16740899999999</v>
      </c>
      <c r="M27" s="45" t="s">
        <v>1649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6441</v>
      </c>
      <c r="B28" s="45" t="s">
        <v>661</v>
      </c>
      <c r="C28" s="45">
        <f t="array" ref="C28">INDEX(停留所!$F:$F,MATCH(B28&amp;E28,停留所!$B:$B&amp;停留所!$G:$G,0))</f>
        <v>40.884034999999997</v>
      </c>
      <c r="D28" s="45">
        <f t="array" ref="D28">INDEX(停留所!$E:$E,MATCH(B28&amp;E28,停留所!$B:$B&amp;停留所!$G:$G,0))</f>
        <v>141.22134800000001</v>
      </c>
      <c r="E28" s="45" t="s">
        <v>1647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6412</v>
      </c>
      <c r="J28" s="45" t="s">
        <v>658</v>
      </c>
      <c r="K28" s="45">
        <f t="array" ref="K28">INDEX(停留所!$F:$F,MATCH(J28&amp;M28,停留所!$B:$B&amp;停留所!$G:$G,0))</f>
        <v>40.885187999999999</v>
      </c>
      <c r="L28" s="45">
        <f t="array" ref="L28">INDEX(停留所!$E:$E,MATCH(J28&amp;M28,停留所!$B:$B&amp;停留所!$G:$G,0))</f>
        <v>141.16000600000001</v>
      </c>
      <c r="M28" s="45" t="s">
        <v>1649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6451</v>
      </c>
      <c r="B29" s="45" t="s">
        <v>662</v>
      </c>
      <c r="C29" s="45">
        <f t="array" ref="C29">INDEX(停留所!$F:$F,MATCH(B29&amp;E29,停留所!$B:$B&amp;停留所!$G:$G,0))</f>
        <v>40.889270000000003</v>
      </c>
      <c r="D29" s="45">
        <f t="array" ref="D29">INDEX(停留所!$E:$E,MATCH(B29&amp;E29,停留所!$B:$B&amp;停留所!$G:$G,0))</f>
        <v>141.23175800000001</v>
      </c>
      <c r="E29" s="45" t="s">
        <v>1647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6402</v>
      </c>
      <c r="J29" s="45" t="s">
        <v>657</v>
      </c>
      <c r="K29" s="45">
        <f t="array" ref="K29">INDEX(停留所!$F:$F,MATCH(J29&amp;M29,停留所!$B:$B&amp;停留所!$G:$G,0))</f>
        <v>40.880262999999999</v>
      </c>
      <c r="L29" s="45">
        <f t="array" ref="L29">INDEX(停留所!$E:$E,MATCH(J29&amp;M29,停留所!$B:$B&amp;停留所!$G:$G,0))</f>
        <v>141.15121400000001</v>
      </c>
      <c r="M29" s="45" t="s">
        <v>1649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6461</v>
      </c>
      <c r="B30" s="45" t="s">
        <v>663</v>
      </c>
      <c r="C30" s="45">
        <f t="array" ref="C30">INDEX(停留所!$F:$F,MATCH(B30&amp;E30,停留所!$B:$B&amp;停留所!$G:$G,0))</f>
        <v>40.889887999999999</v>
      </c>
      <c r="D30" s="45">
        <f t="array" ref="D30">INDEX(停留所!$E:$E,MATCH(B30&amp;E30,停留所!$B:$B&amp;停留所!$G:$G,0))</f>
        <v>141.254324</v>
      </c>
      <c r="E30" s="45" t="s">
        <v>1647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6392</v>
      </c>
      <c r="J30" s="45" t="s">
        <v>656</v>
      </c>
      <c r="K30" s="45">
        <f t="array" ref="K30">INDEX(停留所!$F:$F,MATCH(J30&amp;M30,停留所!$B:$B&amp;停留所!$G:$G,0))</f>
        <v>40.875858000000001</v>
      </c>
      <c r="L30" s="45">
        <f t="array" ref="L30">INDEX(停留所!$E:$E,MATCH(J30&amp;M30,停留所!$B:$B&amp;停留所!$G:$G,0))</f>
        <v>141.140737</v>
      </c>
      <c r="M30" s="45" t="s">
        <v>1649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6471</v>
      </c>
      <c r="B31" s="45" t="s">
        <v>664</v>
      </c>
      <c r="C31" s="45">
        <f t="array" ref="C31">INDEX(停留所!$F:$F,MATCH(B31&amp;E31,停留所!$B:$B&amp;停留所!$G:$G,0))</f>
        <v>40.885463000000001</v>
      </c>
      <c r="D31" s="45">
        <f t="array" ref="D31">INDEX(停留所!$E:$E,MATCH(B31&amp;E31,停留所!$B:$B&amp;停留所!$G:$G,0))</f>
        <v>141.268824</v>
      </c>
      <c r="E31" s="45" t="s">
        <v>1647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6382</v>
      </c>
      <c r="J31" s="45" t="s">
        <v>1187</v>
      </c>
      <c r="K31" s="45">
        <f t="array" ref="K31">INDEX(停留所!$F:$F,MATCH(J31&amp;M31,停留所!$B:$B&amp;停留所!$G:$G,0))</f>
        <v>40.871099000000001</v>
      </c>
      <c r="L31" s="45">
        <f t="array" ref="L31">INDEX(停留所!$E:$E,MATCH(J31&amp;M31,停留所!$B:$B&amp;停留所!$G:$G,0))</f>
        <v>141.140941</v>
      </c>
      <c r="M31" s="45" t="s">
        <v>1649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6481</v>
      </c>
      <c r="B32" s="45" t="s">
        <v>665</v>
      </c>
      <c r="C32" s="45">
        <f t="array" ref="C32">INDEX(停留所!$F:$F,MATCH(B32&amp;E32,停留所!$B:$B&amp;停留所!$G:$G,0))</f>
        <v>40.888635000000001</v>
      </c>
      <c r="D32" s="45">
        <f t="array" ref="D32">INDEX(停留所!$E:$E,MATCH(B32&amp;E32,停留所!$B:$B&amp;停留所!$G:$G,0))</f>
        <v>141.27092099999999</v>
      </c>
      <c r="E32" s="45" t="s">
        <v>1647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6372</v>
      </c>
      <c r="J32" s="45" t="s">
        <v>1186</v>
      </c>
      <c r="K32" s="45">
        <f t="array" ref="K32">INDEX(停留所!$F:$F,MATCH(J32&amp;M32,停留所!$B:$B&amp;停留所!$G:$G,0))</f>
        <v>40.868257</v>
      </c>
      <c r="L32" s="45">
        <f t="array" ref="L32">INDEX(停留所!$E:$E,MATCH(J32&amp;M32,停留所!$B:$B&amp;停留所!$G:$G,0))</f>
        <v>141.13541599999999</v>
      </c>
      <c r="M32" s="45" t="s">
        <v>1649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 x14ac:dyDescent="0.55000000000000004">
      <c r="A33" s="45">
        <f t="array" ref="A33">INDEX(停留所!$A:$A,MATCH($B33&amp;$C33&amp;$D33,停留所!$B:$B&amp;停留所!$F:$F&amp;停留所!$E:$E,0))</f>
        <v>6491</v>
      </c>
      <c r="B33" s="45" t="s">
        <v>666</v>
      </c>
      <c r="C33" s="45">
        <f t="array" ref="C33">INDEX(停留所!$F:$F,MATCH(B33&amp;E33,停留所!$B:$B&amp;停留所!$G:$G,0))</f>
        <v>40.888679000000003</v>
      </c>
      <c r="D33" s="45">
        <f t="array" ref="D33">INDEX(停留所!$E:$E,MATCH(B33&amp;E33,停留所!$B:$B&amp;停留所!$G:$G,0))</f>
        <v>141.27773400000001</v>
      </c>
      <c r="E33" s="45" t="s">
        <v>1647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6362</v>
      </c>
      <c r="J33" s="45" t="s">
        <v>1185</v>
      </c>
      <c r="K33" s="45">
        <f t="array" ref="K33">INDEX(停留所!$F:$F,MATCH(J33&amp;M33,停留所!$B:$B&amp;停留所!$G:$G,0))</f>
        <v>40.866613999999998</v>
      </c>
      <c r="L33" s="45">
        <f t="array" ref="L33">INDEX(停留所!$E:$E,MATCH(J33&amp;M33,停留所!$B:$B&amp;停留所!$G:$G,0))</f>
        <v>141.13127399999999</v>
      </c>
      <c r="M33" s="45" t="s">
        <v>1649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 x14ac:dyDescent="0.55000000000000004">
      <c r="A34" s="45">
        <f t="array" ref="A34">INDEX(停留所!$A:$A,MATCH($B34&amp;$C34&amp;$D34,停留所!$B:$B&amp;停留所!$F:$F&amp;停留所!$E:$E,0))</f>
        <v>6501</v>
      </c>
      <c r="B34" s="45" t="s">
        <v>667</v>
      </c>
      <c r="C34" s="45">
        <f t="array" ref="C34">INDEX(停留所!$F:$F,MATCH(B34&amp;E34,停留所!$B:$B&amp;停留所!$G:$G,0))</f>
        <v>40.888115999999997</v>
      </c>
      <c r="D34" s="45">
        <f t="array" ref="D34">INDEX(停留所!$E:$E,MATCH(B34&amp;E34,停留所!$B:$B&amp;停留所!$G:$G,0))</f>
        <v>141.28395699999999</v>
      </c>
      <c r="E34" s="45" t="s">
        <v>1647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6352</v>
      </c>
      <c r="J34" s="45" t="s">
        <v>1875</v>
      </c>
      <c r="K34" s="45">
        <f t="array" ref="K34">INDEX(停留所!$F:$F,MATCH(J34&amp;M34,停留所!$B:$B&amp;停留所!$G:$G,0))</f>
        <v>40.863238000000003</v>
      </c>
      <c r="L34" s="45">
        <f t="array" ref="L34">INDEX(停留所!$E:$E,MATCH(J34&amp;M34,停留所!$B:$B&amp;停留所!$G:$G,0))</f>
        <v>141.130561</v>
      </c>
      <c r="M34" s="45" t="s">
        <v>1649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 x14ac:dyDescent="0.55000000000000004">
      <c r="A35" s="45">
        <f t="array" ref="A35">INDEX(停留所!$A:$A,MATCH($B35&amp;$C35&amp;$D35,停留所!$B:$B&amp;停留所!$F:$F&amp;停留所!$E:$E,0))</f>
        <v>6511</v>
      </c>
      <c r="B35" s="45" t="s">
        <v>668</v>
      </c>
      <c r="C35" s="45">
        <f t="array" ref="C35">INDEX(停留所!$F:$F,MATCH(B35&amp;E35,停留所!$B:$B&amp;停留所!$G:$G,0))</f>
        <v>40.886671999999997</v>
      </c>
      <c r="D35" s="45">
        <f t="array" ref="D35">INDEX(停留所!$E:$E,MATCH(B35&amp;E35,停留所!$B:$B&amp;停留所!$G:$G,0))</f>
        <v>141.28433699999999</v>
      </c>
      <c r="E35" s="45" t="s">
        <v>1647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7084</v>
      </c>
      <c r="J35" s="45" t="s">
        <v>1184</v>
      </c>
      <c r="K35" s="45">
        <f t="array" ref="K35">INDEX(停留所!$F:$F,MATCH(J35&amp;M35,停留所!$B:$B&amp;停留所!$G:$G,0))</f>
        <v>40.860380999999997</v>
      </c>
      <c r="L35" s="45">
        <f t="array" ref="L35">INDEX(停留所!$E:$E,MATCH(J35&amp;M35,停留所!$B:$B&amp;停留所!$G:$G,0))</f>
        <v>141.128254</v>
      </c>
      <c r="M35" s="45" t="s">
        <v>1649</v>
      </c>
      <c r="N35" s="45" t="str">
        <f t="array" ref="N35">INDEX(停留所!$D:$D,MATCH($J35&amp;$K35&amp;$L35,停留所!$B:$B&amp;停留所!$F:$F&amp;停留所!$E:$E,0))</f>
        <v>4</v>
      </c>
      <c r="O35" s="45" t="str">
        <f>IF(COUNTIFS(停留所!$B:$B,J35,停留所!$F:$F,K35,停留所!$E:$E,L35)&gt;0,"同じデータあり","なし")</f>
        <v>同じデータあり</v>
      </c>
      <c r="P35" s="45" t="s">
        <v>1648</v>
      </c>
    </row>
    <row r="36" spans="1:16" x14ac:dyDescent="0.55000000000000004">
      <c r="A36" s="45">
        <f t="array" ref="A36">INDEX(停留所!$A:$A,MATCH($B36&amp;$C36&amp;$D36,停留所!$B:$B&amp;停留所!$F:$F&amp;停留所!$E:$E,0))</f>
        <v>6521</v>
      </c>
      <c r="B36" s="45" t="s">
        <v>669</v>
      </c>
      <c r="C36" s="45">
        <f t="array" ref="C36">INDEX(停留所!$F:$F,MATCH(B36&amp;E36,停留所!$B:$B&amp;停留所!$G:$G,0))</f>
        <v>40.881264999999999</v>
      </c>
      <c r="D36" s="45">
        <f t="array" ref="D36">INDEX(停留所!$E:$E,MATCH(B36&amp;E36,停留所!$B:$B&amp;停留所!$G:$G,0))</f>
        <v>141.285008</v>
      </c>
      <c r="E36" s="45" t="s">
        <v>1647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1541</v>
      </c>
      <c r="J36" s="45" t="s">
        <v>122</v>
      </c>
      <c r="K36" s="45">
        <f t="array" ref="K36">INDEX(停留所!$F:$F,MATCH(J36&amp;M36,停留所!$B:$B&amp;停留所!$J:$J,0))</f>
        <v>40.860035000000003</v>
      </c>
      <c r="L36" s="45">
        <f t="array" ref="L36">INDEX(停留所!$E:$E,MATCH(J36&amp;M36,停留所!$B:$B&amp;停留所!$J:$J,0))</f>
        <v>141.12657100000001</v>
      </c>
      <c r="M36" s="45" t="s">
        <v>1286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6" x14ac:dyDescent="0.55000000000000004">
      <c r="A37" s="45">
        <f t="array" ref="A37">INDEX(停留所!$A:$A,MATCH($B37&amp;$C37&amp;$D37,停留所!$B:$B&amp;停留所!$F:$F&amp;停留所!$E:$E,0))</f>
        <v>6531</v>
      </c>
      <c r="B37" s="45" t="s">
        <v>670</v>
      </c>
      <c r="C37" s="45">
        <f t="array" ref="C37">INDEX(停留所!$F:$F,MATCH(B37&amp;E37,停留所!$B:$B&amp;停留所!$G:$G,0))</f>
        <v>40.880437000000001</v>
      </c>
      <c r="D37" s="45">
        <f t="array" ref="D37">INDEX(停留所!$E:$E,MATCH(B37&amp;E37,停留所!$B:$B&amp;停留所!$G:$G,0))</f>
        <v>141.287363</v>
      </c>
      <c r="E37" s="45" t="s">
        <v>1647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1551</v>
      </c>
      <c r="J37" s="45" t="s">
        <v>1646</v>
      </c>
      <c r="K37" s="45">
        <f t="array" ref="K37">INDEX(停留所!$F:$F,MATCH(J37&amp;M37,停留所!$B:$B&amp;停留所!$J:$J,0))</f>
        <v>40.856831</v>
      </c>
      <c r="L37" s="45">
        <f t="array" ref="L37">INDEX(停留所!$E:$E,MATCH(J37&amp;M37,停留所!$B:$B&amp;停留所!$J:$J,0))</f>
        <v>141.12580800000001</v>
      </c>
      <c r="M37" s="45" t="s">
        <v>1286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6" x14ac:dyDescent="0.55000000000000004">
      <c r="A38" s="45">
        <f t="array" ref="A38">INDEX(停留所!$A:$A,MATCH($B38&amp;$C38&amp;$D38,停留所!$B:$B&amp;停留所!$F:$F&amp;停留所!$E:$E,0))</f>
        <v>6541</v>
      </c>
      <c r="B38" s="45" t="s">
        <v>671</v>
      </c>
      <c r="C38" s="45">
        <f t="array" ref="C38">INDEX(停留所!$F:$F,MATCH(B38&amp;E38,停留所!$B:$B&amp;停留所!$G:$G,0))</f>
        <v>40.878067999999999</v>
      </c>
      <c r="D38" s="45">
        <f t="array" ref="D38">INDEX(停留所!$E:$E,MATCH(B38&amp;E38,停留所!$B:$B&amp;停留所!$G:$G,0))</f>
        <v>141.293902</v>
      </c>
      <c r="E38" s="45" t="s">
        <v>1647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1561</v>
      </c>
      <c r="J38" s="45" t="s">
        <v>124</v>
      </c>
      <c r="K38" s="45">
        <f t="array" ref="K38">INDEX(停留所!$F:$F,MATCH(J38&amp;M38,停留所!$B:$B&amp;停留所!$M:$M,0))</f>
        <v>40.855662000000002</v>
      </c>
      <c r="L38" s="45">
        <f t="array" ref="L38">INDEX(停留所!$E:$E,MATCH(J38&amp;M38,停留所!$B:$B&amp;停留所!$M:$M,0))</f>
        <v>141.11994799999999</v>
      </c>
      <c r="M38" s="45" t="s">
        <v>1295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6" x14ac:dyDescent="0.55000000000000004">
      <c r="A39" s="45">
        <f t="array" ref="A39">INDEX(停留所!$A:$A,MATCH($B39&amp;$C39&amp;$D39,停留所!$B:$B&amp;停留所!$F:$F&amp;停留所!$E:$E,0))</f>
        <v>6551</v>
      </c>
      <c r="B39" s="45" t="s">
        <v>672</v>
      </c>
      <c r="C39" s="45">
        <f t="array" ref="C39">INDEX(停留所!$F:$F,MATCH(B39&amp;E39,停留所!$B:$B&amp;停留所!$G:$G,0))</f>
        <v>40.876336000000002</v>
      </c>
      <c r="D39" s="45">
        <f t="array" ref="D39">INDEX(停留所!$E:$E,MATCH(B39&amp;E39,停留所!$B:$B&amp;停留所!$G:$G,0))</f>
        <v>141.31308000000001</v>
      </c>
      <c r="E39" s="45" t="s">
        <v>1647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J39" s="45" t="s">
        <v>1602</v>
      </c>
    </row>
    <row r="40" spans="1:16" x14ac:dyDescent="0.55000000000000004">
      <c r="A40" s="45">
        <f t="array" ref="A40">INDEX(停留所!$A:$A,MATCH($B40&amp;$C40&amp;$D40,停留所!$B:$B&amp;停留所!$F:$F&amp;停留所!$E:$E,0))</f>
        <v>6561</v>
      </c>
      <c r="B40" s="45" t="s">
        <v>673</v>
      </c>
      <c r="C40" s="45">
        <f t="array" ref="C40">INDEX(停留所!$F:$F,MATCH(B40&amp;E40,停留所!$B:$B&amp;停留所!$G:$G,0))</f>
        <v>40.874388000000003</v>
      </c>
      <c r="D40" s="45">
        <f t="array" ref="D40">INDEX(停留所!$E:$E,MATCH(B40&amp;E40,停留所!$B:$B&amp;停留所!$G:$G,0))</f>
        <v>141.321878</v>
      </c>
      <c r="E40" s="45" t="s">
        <v>1647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1551</v>
      </c>
      <c r="J40" s="45" t="s">
        <v>1646</v>
      </c>
      <c r="K40" s="45">
        <f t="array" ref="K40">INDEX(停留所!$F:$F,MATCH(J40&amp;M40,停留所!$B:$B&amp;停留所!$M:$M,0))</f>
        <v>40.856831</v>
      </c>
      <c r="L40" s="45">
        <f t="array" ref="L40">INDEX(停留所!$E:$E,MATCH(J40&amp;M40,停留所!$B:$B&amp;停留所!$M:$M,0))</f>
        <v>141.12580800000001</v>
      </c>
      <c r="M40" s="45" t="s">
        <v>1295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6" x14ac:dyDescent="0.55000000000000004">
      <c r="A41" s="45">
        <f t="array" ref="A41">INDEX(停留所!$A:$A,MATCH($B41&amp;$C41&amp;$D41,停留所!$B:$B&amp;停留所!$F:$F&amp;停留所!$E:$E,0))</f>
        <v>6571</v>
      </c>
      <c r="B41" s="45" t="s">
        <v>674</v>
      </c>
      <c r="C41" s="45">
        <f t="array" ref="C41">INDEX(停留所!$F:$F,MATCH(B41&amp;E41,停留所!$B:$B&amp;停留所!$G:$G,0))</f>
        <v>40.869556000000003</v>
      </c>
      <c r="D41" s="45">
        <f t="array" ref="D41">INDEX(停留所!$E:$E,MATCH(B41&amp;E41,停留所!$B:$B&amp;停留所!$G:$G,0))</f>
        <v>141.33829299999999</v>
      </c>
      <c r="E41" s="45" t="s">
        <v>1647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1542</v>
      </c>
      <c r="J41" s="45" t="s">
        <v>122</v>
      </c>
      <c r="K41" s="45">
        <f t="array" ref="K41">INDEX(停留所!$F:$F,MATCH(J41&amp;M41,停留所!$B:$B&amp;停留所!$M:$M,0))</f>
        <v>40.862417000000001</v>
      </c>
      <c r="L41" s="45">
        <f t="array" ref="L41">INDEX(停留所!$E:$E,MATCH(J41&amp;M41,停留所!$B:$B&amp;停留所!$M:$M,0))</f>
        <v>141.12713199999999</v>
      </c>
      <c r="M41" s="45" t="s">
        <v>1295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 x14ac:dyDescent="0.55000000000000004">
      <c r="A42" s="45">
        <f t="array" ref="A42">INDEX(停留所!$A:$A,MATCH($B42&amp;$C42&amp;$D42,停留所!$B:$B&amp;停留所!$F:$F&amp;停留所!$E:$E,0))</f>
        <v>5281</v>
      </c>
      <c r="B42" s="45" t="s">
        <v>543</v>
      </c>
      <c r="C42" s="45">
        <f t="array" ref="C42">INDEX(停留所!$F:$F,MATCH(B42&amp;E42,停留所!$B:$B&amp;停留所!$G:$G,0))</f>
        <v>40.870781000000001</v>
      </c>
      <c r="D42" s="45">
        <f t="array" ref="D42">INDEX(停留所!$E:$E,MATCH(B42&amp;E42,停留所!$B:$B&amp;停留所!$G:$G,0))</f>
        <v>141.35962699999999</v>
      </c>
      <c r="E42" s="45" t="s">
        <v>549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1532</v>
      </c>
      <c r="J42" s="45" t="s">
        <v>121</v>
      </c>
      <c r="K42" s="45">
        <f t="array" ref="K42">INDEX(停留所!$F:$F,MATCH(J42&amp;M42,停留所!$B:$B&amp;停留所!$M:$M,0))</f>
        <v>40.865144999999998</v>
      </c>
      <c r="L42" s="45">
        <f t="array" ref="L42">INDEX(停留所!$E:$E,MATCH(J42&amp;M42,停留所!$B:$B&amp;停留所!$M:$M,0))</f>
        <v>141.12771499999999</v>
      </c>
      <c r="M42" s="45" t="s">
        <v>1295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 x14ac:dyDescent="0.55000000000000004">
      <c r="A43" s="45">
        <f t="array" ref="A43">INDEX(停留所!$A:$A,MATCH($B43&amp;$C43&amp;$D43,停留所!$B:$B&amp;停留所!$F:$F&amp;停留所!$E:$E,0))</f>
        <v>5291</v>
      </c>
      <c r="B43" s="45" t="s">
        <v>544</v>
      </c>
      <c r="C43" s="45">
        <f t="array" ref="C43">INDEX(停留所!$F:$F,MATCH(B43&amp;E43,停留所!$B:$B&amp;停留所!$G:$G,0))</f>
        <v>40.875543999999998</v>
      </c>
      <c r="D43" s="45">
        <f t="array" ref="D43">INDEX(停留所!$E:$E,MATCH(B43&amp;E43,停留所!$B:$B&amp;停留所!$G:$G,0))</f>
        <v>141.36746400000001</v>
      </c>
      <c r="E43" s="45" t="s">
        <v>549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1522</v>
      </c>
      <c r="J43" s="45" t="s">
        <v>120</v>
      </c>
      <c r="K43" s="45">
        <f t="array" ref="K43">INDEX(停留所!$F:$F,MATCH(J43&amp;M43,停留所!$B:$B&amp;停留所!$M:$M,0))</f>
        <v>40.866802</v>
      </c>
      <c r="L43" s="45">
        <f t="array" ref="L43">INDEX(停留所!$E:$E,MATCH(J43&amp;M43,停留所!$B:$B&amp;停留所!$M:$M,0))</f>
        <v>141.12705399999999</v>
      </c>
      <c r="M43" s="45" t="s">
        <v>1295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 x14ac:dyDescent="0.55000000000000004">
      <c r="A44" s="45">
        <f t="array" ref="A44">INDEX(停留所!$A:$A,MATCH($B44&amp;$C44&amp;$D44,停留所!$B:$B&amp;停留所!$F:$F&amp;停留所!$E:$E,0))</f>
        <v>5301</v>
      </c>
      <c r="B44" s="45" t="s">
        <v>545</v>
      </c>
      <c r="C44" s="45">
        <f t="array" ref="C44">INDEX(停留所!$F:$F,MATCH(B44&amp;E44,停留所!$B:$B&amp;停留所!$G:$G,0))</f>
        <v>40.879199999999997</v>
      </c>
      <c r="D44" s="45">
        <f t="array" ref="D44">INDEX(停留所!$E:$E,MATCH(B44&amp;E44,停留所!$B:$B&amp;停留所!$G:$G,0))</f>
        <v>141.36814000000001</v>
      </c>
      <c r="E44" s="45" t="s">
        <v>549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1512</v>
      </c>
      <c r="J44" s="45" t="s">
        <v>1218</v>
      </c>
      <c r="K44" s="45">
        <f t="array" ref="K44">INDEX(停留所!$F:$F,MATCH(J44&amp;M44,停留所!$B:$B&amp;停留所!$M:$M,0))</f>
        <v>40.867117999999998</v>
      </c>
      <c r="L44" s="45">
        <f t="array" ref="L44">INDEX(停留所!$E:$E,MATCH(J44&amp;M44,停留所!$B:$B&amp;停留所!$M:$M,0))</f>
        <v>141.124898</v>
      </c>
      <c r="M44" s="45" t="s">
        <v>1295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 x14ac:dyDescent="0.55000000000000004">
      <c r="A45" s="45">
        <f t="array" ref="A45">INDEX(停留所!$A:$A,MATCH($B45&amp;$C45&amp;$D45,停留所!$B:$B&amp;停留所!$F:$F&amp;停留所!$E:$E,0))</f>
        <v>5311</v>
      </c>
      <c r="B45" s="45" t="s">
        <v>546</v>
      </c>
      <c r="C45" s="45">
        <f t="array" ref="C45">INDEX(停留所!$F:$F,MATCH(B45&amp;E45,停留所!$B:$B&amp;停留所!$G:$G,0))</f>
        <v>40.883471</v>
      </c>
      <c r="D45" s="45">
        <f t="array" ref="D45">INDEX(停留所!$E:$E,MATCH(B45&amp;E45,停留所!$B:$B&amp;停留所!$G:$G,0))</f>
        <v>141.36920799999999</v>
      </c>
      <c r="E45" s="45" t="s">
        <v>549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6332</v>
      </c>
      <c r="J45" s="45" t="s">
        <v>1873</v>
      </c>
      <c r="K45" s="45">
        <f t="array" ref="K45">INDEX(停留所!$F:$F,MATCH(J45&amp;M45,停留所!$B:$B&amp;停留所!$G:$G,0))</f>
        <v>40.866909999999997</v>
      </c>
      <c r="L45" s="45">
        <f t="array" ref="L45">INDEX(停留所!$E:$E,MATCH(J45&amp;M45,停留所!$B:$B&amp;停留所!$G:$G,0))</f>
        <v>141.123062</v>
      </c>
      <c r="M45" s="45" t="s">
        <v>1649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 x14ac:dyDescent="0.55000000000000004">
      <c r="A46" s="45">
        <f t="array" ref="A46">INDEX(停留所!$A:$A,MATCH($B46&amp;$C46&amp;$D46,停留所!$B:$B&amp;停留所!$F:$F&amp;停留所!$E:$E,0))</f>
        <v>6581</v>
      </c>
      <c r="B46" s="45" t="s">
        <v>675</v>
      </c>
      <c r="C46" s="45">
        <f t="array" ref="C46">INDEX(停留所!$F:$F,MATCH(B46&amp;E46,停留所!$B:$B&amp;停留所!$G:$G,0))</f>
        <v>40.920991999999998</v>
      </c>
      <c r="D46" s="45">
        <f t="array" ref="D46">INDEX(停留所!$E:$E,MATCH(B46&amp;E46,停留所!$B:$B&amp;停留所!$G:$G,0))</f>
        <v>141.37818300000001</v>
      </c>
      <c r="E46" s="45" t="s">
        <v>1647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6322</v>
      </c>
      <c r="J46" s="45" t="s">
        <v>655</v>
      </c>
      <c r="K46" s="45">
        <f t="array" ref="K46">INDEX(停留所!$F:$F,MATCH(J46&amp;M46,停留所!$B:$B&amp;停留所!$G:$G,0))</f>
        <v>40.863408</v>
      </c>
      <c r="L46" s="45">
        <f t="array" ref="L46">INDEX(停留所!$E:$E,MATCH(J46&amp;M46,停留所!$B:$B&amp;停留所!$G:$G,0))</f>
        <v>141.121678</v>
      </c>
      <c r="M46" s="45" t="s">
        <v>1649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 x14ac:dyDescent="0.55000000000000004">
      <c r="A47" s="45">
        <f t="array" ref="A47">INDEX(停留所!$A:$A,MATCH($B47&amp;$C47&amp;$D47,停留所!$B:$B&amp;停留所!$F:$F&amp;停留所!$E:$E,0))</f>
        <v>6591</v>
      </c>
      <c r="B47" s="45" t="s">
        <v>676</v>
      </c>
      <c r="C47" s="45">
        <f t="array" ref="C47">INDEX(停留所!$F:$F,MATCH(B47&amp;E47,停留所!$B:$B&amp;停留所!$G:$G,0))</f>
        <v>40.960839</v>
      </c>
      <c r="D47" s="45">
        <f t="array" ref="D47">INDEX(停留所!$E:$E,MATCH(B47&amp;E47,停留所!$B:$B&amp;停留所!$G:$G,0))</f>
        <v>141.37291500000001</v>
      </c>
      <c r="E47" s="45" t="s">
        <v>1647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6312</v>
      </c>
      <c r="J47" s="45" t="s">
        <v>654</v>
      </c>
      <c r="K47" s="45">
        <f t="array" ref="K47">INDEX(停留所!$F:$F,MATCH(J47&amp;M47,停留所!$B:$B&amp;停留所!$G:$G,0))</f>
        <v>40.859842</v>
      </c>
      <c r="L47" s="45">
        <f t="array" ref="L47">INDEX(停留所!$E:$E,MATCH(J47&amp;M47,停留所!$B:$B&amp;停留所!$G:$G,0))</f>
        <v>141.119001</v>
      </c>
      <c r="M47" s="45" t="s">
        <v>1649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 x14ac:dyDescent="0.55000000000000004">
      <c r="A48" s="45">
        <f t="array" ref="A48">INDEX(停留所!$A:$A,MATCH($B48&amp;$C48&amp;$D48,停留所!$B:$B&amp;停留所!$F:$F&amp;停留所!$E:$E,0))</f>
        <v>6601</v>
      </c>
      <c r="B48" s="45" t="s">
        <v>677</v>
      </c>
      <c r="C48" s="45">
        <f t="array" ref="C48">INDEX(停留所!$F:$F,MATCH(B48&amp;E48,停留所!$B:$B&amp;停留所!$G:$G,0))</f>
        <v>40.965057000000002</v>
      </c>
      <c r="D48" s="45">
        <f t="array" ref="D48">INDEX(停留所!$E:$E,MATCH(B48&amp;E48,停留所!$B:$B&amp;停留所!$G:$G,0))</f>
        <v>141.374728</v>
      </c>
      <c r="E48" s="45" t="s">
        <v>1647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6302</v>
      </c>
      <c r="J48" s="45" t="s">
        <v>1183</v>
      </c>
      <c r="K48" s="45">
        <f t="array" ref="K48">INDEX(停留所!$F:$F,MATCH(J48&amp;M48,停留所!$B:$B&amp;停留所!$G:$G,0))</f>
        <v>40.858105000000002</v>
      </c>
      <c r="L48" s="45">
        <f t="array" ref="L48">INDEX(停留所!$E:$E,MATCH(J48&amp;M48,停留所!$B:$B&amp;停留所!$G:$G,0))</f>
        <v>141.118089</v>
      </c>
      <c r="M48" s="45" t="s">
        <v>1649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 x14ac:dyDescent="0.55000000000000004">
      <c r="A49" s="45">
        <f t="array" ref="A49">INDEX(停留所!$A:$A,MATCH($B49&amp;$C49&amp;$D49,停留所!$B:$B&amp;停留所!$F:$F&amp;停留所!$E:$E,0))</f>
        <v>6611</v>
      </c>
      <c r="B49" s="45" t="s">
        <v>1877</v>
      </c>
      <c r="C49" s="45">
        <f t="array" ref="C49">INDEX(停留所!$F:$F,MATCH(B49&amp;E49,停留所!$B:$B&amp;停留所!$G:$G,0))</f>
        <v>40.966771000000001</v>
      </c>
      <c r="D49" s="45">
        <f t="array" ref="D49">INDEX(停留所!$E:$E,MATCH(B49&amp;E49,停留所!$B:$B&amp;停留所!$G:$G,0))</f>
        <v>141.37473299999999</v>
      </c>
      <c r="E49" s="45" t="s">
        <v>1647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6292</v>
      </c>
      <c r="J49" s="45" t="s">
        <v>1182</v>
      </c>
      <c r="K49" s="45">
        <f t="array" ref="K49">INDEX(停留所!$F:$F,MATCH(J49&amp;M49,停留所!$B:$B&amp;停留所!$G:$G,0))</f>
        <v>40.863104</v>
      </c>
      <c r="L49" s="45">
        <f t="array" ref="L49">INDEX(停留所!$E:$E,MATCH(J49&amp;M49,停留所!$B:$B&amp;停留所!$G:$G,0))</f>
        <v>141.11491799999999</v>
      </c>
      <c r="M49" s="45" t="s">
        <v>1649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</row>
    <row r="50" spans="1:15" x14ac:dyDescent="0.55000000000000004">
      <c r="A50" s="45">
        <f t="array" ref="A50">INDEX(停留所!$A:$A,MATCH($B50&amp;$C50&amp;$D50,停留所!$B:$B&amp;停留所!$F:$F&amp;停留所!$E:$E,0))</f>
        <v>6621</v>
      </c>
      <c r="B50" s="45" t="s">
        <v>1188</v>
      </c>
      <c r="C50" s="45">
        <f t="array" ref="C50">INDEX(停留所!$F:$F,MATCH(B50&amp;E50,停留所!$B:$B&amp;停留所!$G:$G,0))</f>
        <v>40.969234999999998</v>
      </c>
      <c r="D50" s="45">
        <f t="array" ref="D50">INDEX(停留所!$E:$E,MATCH(B50&amp;E50,停留所!$B:$B&amp;停留所!$G:$G,0))</f>
        <v>141.36937699999999</v>
      </c>
      <c r="E50" s="45" t="s">
        <v>1647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6282</v>
      </c>
      <c r="J50" s="45" t="s">
        <v>1876</v>
      </c>
      <c r="K50" s="45">
        <f t="array" ref="K50">INDEX(停留所!$F:$F,MATCH(J50&amp;M50,停留所!$B:$B&amp;停留所!$G:$G,0))</f>
        <v>40.866719000000003</v>
      </c>
      <c r="L50" s="45">
        <f t="array" ref="L50">INDEX(停留所!$E:$E,MATCH(J50&amp;M50,停留所!$B:$B&amp;停留所!$G:$G,0))</f>
        <v>141.11223100000001</v>
      </c>
      <c r="M50" s="45" t="s">
        <v>1649</v>
      </c>
      <c r="N50" s="45" t="str">
        <f t="array" ref="N50">INDEX(停留所!$D:$D,MATCH($J50&amp;$K50&amp;$L50,停留所!$B:$B&amp;停留所!$F:$F&amp;停留所!$E:$E,0))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</row>
    <row r="51" spans="1:15" x14ac:dyDescent="0.55000000000000004">
      <c r="I51" s="45">
        <f t="array" ref="I51">INDEX(停留所!$A:$A,MATCH($J51&amp;$K51&amp;$L51,停留所!$B:$B&amp;停留所!$F:$F&amp;停留所!$E:$E,0))</f>
        <v>1481</v>
      </c>
      <c r="J51" s="45" t="s">
        <v>117</v>
      </c>
      <c r="K51" s="45">
        <f t="array" ref="K51">INDEX(停留所!$F:$F,MATCH(J51&amp;M51,停留所!$B:$B&amp;停留所!$J:$J,0))</f>
        <v>40.870337999999997</v>
      </c>
      <c r="L51" s="45">
        <f t="array" ref="L51">INDEX(停留所!$E:$E,MATCH(J51&amp;M51,停留所!$B:$B&amp;停留所!$J:$J,0))</f>
        <v>141.11150599999999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</sheetData>
  <phoneticPr fontId="3"/>
  <conditionalFormatting sqref="C1:C1048576 K1:K1048576">
    <cfRule type="duplicateValues" dxfId="5" priority="2"/>
  </conditionalFormatting>
  <conditionalFormatting sqref="D1:D1048576 L1:L1048576">
    <cfRule type="duplicateValues" dxfId="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322191-5255-494D-960E-9A3A1B32F89A}">
          <x14:formula1>
            <xm:f>使用路線!$A$2:$A$100</xm:f>
          </x14:formula1>
          <xm:sqref>E3:E1048576 M3:M1048576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E9-AB85-4679-ADE3-15D920613667}">
  <sheetPr codeName="Sheet31"/>
  <dimension ref="A1:P33"/>
  <sheetViews>
    <sheetView zoomScale="80" zoomScaleNormal="80" workbookViewId="0">
      <selection activeCell="L33" sqref="L33"/>
    </sheetView>
    <sheetView workbookViewId="1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1381</v>
      </c>
      <c r="B3" s="45" t="s">
        <v>108</v>
      </c>
      <c r="C3" s="45">
        <f t="array" ref="C3">INDEX(停留所!$F:$F,MATCH(B3&amp;E3,停留所!$B:$B&amp;停留所!$J:$J,0))</f>
        <v>40.876109999999997</v>
      </c>
      <c r="D3" s="45">
        <f t="array" ref="D3">INDEX(停留所!$E:$E,MATCH(B3&amp;E3,停留所!$B:$B&amp;停留所!$J:$J,0))</f>
        <v>141.06380200000001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7021</v>
      </c>
      <c r="J3" s="45" t="s">
        <v>1878</v>
      </c>
      <c r="K3" s="45">
        <f t="array" ref="K3">INDEX(停留所!$F:$F,MATCH(J3&amp;M3,停留所!$B:$B&amp;停留所!$G:$G,0))</f>
        <v>40.851239</v>
      </c>
      <c r="L3" s="45">
        <f t="array" ref="L3">INDEX(停留所!$E:$E,MATCH(J3&amp;M3,停留所!$B:$B&amp;停留所!$G:$G,0))</f>
        <v>141.10823400000001</v>
      </c>
      <c r="M3" s="45" t="s">
        <v>1651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1391</v>
      </c>
      <c r="B4" s="45" t="s">
        <v>109</v>
      </c>
      <c r="C4" s="45">
        <f t="array" ref="C4">INDEX(停留所!$F:$F,MATCH(B4&amp;E4,停留所!$B:$B&amp;停留所!$J:$J,0))</f>
        <v>40.875807999999999</v>
      </c>
      <c r="D4" s="45">
        <f t="array" ref="D4">INDEX(停留所!$E:$E,MATCH(B4&amp;E4,停留所!$B:$B&amp;停留所!$J:$J,0))</f>
        <v>141.070527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7012</v>
      </c>
      <c r="J4" s="45" t="s">
        <v>713</v>
      </c>
      <c r="K4" s="45">
        <f t="array" ref="K4">INDEX(停留所!$F:$F,MATCH(J4&amp;M4,停留所!$B:$B&amp;停留所!$G:$G,0))</f>
        <v>40.852525999999997</v>
      </c>
      <c r="L4" s="45">
        <f t="array" ref="L4">INDEX(停留所!$E:$E,MATCH(J4&amp;M4,停留所!$B:$B&amp;停留所!$G:$G,0))</f>
        <v>141.110804</v>
      </c>
      <c r="M4" s="45" t="s">
        <v>1390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1401</v>
      </c>
      <c r="B5" s="45" t="s">
        <v>110</v>
      </c>
      <c r="C5" s="45">
        <f t="array" ref="C5">INDEX(停留所!$F:$F,MATCH(B5&amp;E5,停留所!$B:$B&amp;停留所!$J:$J,0))</f>
        <v>40.877124000000002</v>
      </c>
      <c r="D5" s="45">
        <f t="array" ref="D5">INDEX(停留所!$E:$E,MATCH(B5&amp;E5,停留所!$B:$B&amp;停留所!$J:$J,0))</f>
        <v>141.08801700000001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7002</v>
      </c>
      <c r="J5" s="45" t="s">
        <v>763</v>
      </c>
      <c r="K5" s="45">
        <f t="array" ref="K5">INDEX(停留所!$F:$F,MATCH(J5&amp;M5,停留所!$B:$B&amp;停留所!$G:$G,0))</f>
        <v>40.853532000000001</v>
      </c>
      <c r="L5" s="45">
        <f t="array" ref="L5">INDEX(停留所!$E:$E,MATCH(J5&amp;M5,停留所!$B:$B&amp;停留所!$G:$G,0))</f>
        <v>141.11210199999999</v>
      </c>
      <c r="M5" s="45" t="s">
        <v>1390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1411</v>
      </c>
      <c r="B6" s="45" t="s">
        <v>111</v>
      </c>
      <c r="C6" s="45">
        <f t="array" ref="C6">INDEX(停留所!$F:$F,MATCH(B6&amp;E6,停留所!$B:$B&amp;停留所!$J:$J,0))</f>
        <v>40.879085000000003</v>
      </c>
      <c r="D6" s="45">
        <f t="array" ref="D6">INDEX(停留所!$E:$E,MATCH(B6&amp;E6,停留所!$B:$B&amp;停留所!$J:$J,0))</f>
        <v>141.09029799999999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6992</v>
      </c>
      <c r="J6" s="45" t="s">
        <v>711</v>
      </c>
      <c r="K6" s="45">
        <f t="array" ref="K6">INDEX(停留所!$F:$F,MATCH(J6&amp;M6,停留所!$B:$B&amp;停留所!$G:$G,0))</f>
        <v>40.854725999999999</v>
      </c>
      <c r="L6" s="45">
        <f t="array" ref="L6">INDEX(停留所!$E:$E,MATCH(J6&amp;M6,停留所!$B:$B&amp;停留所!$G:$G,0))</f>
        <v>141.11529400000001</v>
      </c>
      <c r="M6" s="45" t="s">
        <v>1390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1421</v>
      </c>
      <c r="B7" s="45" t="s">
        <v>112</v>
      </c>
      <c r="C7" s="45">
        <f t="array" ref="C7">INDEX(停留所!$F:$F,MATCH(B7&amp;E7,停留所!$B:$B&amp;停留所!$J:$J,0))</f>
        <v>40.879902999999999</v>
      </c>
      <c r="D7" s="45">
        <f t="array" ref="D7">INDEX(停留所!$E:$E,MATCH(B7&amp;E7,停留所!$B:$B&amp;停留所!$J:$J,0))</f>
        <v>141.09011000000001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6982</v>
      </c>
      <c r="J7" s="45" t="s">
        <v>709</v>
      </c>
      <c r="K7" s="45">
        <f t="array" ref="K7">INDEX(停留所!$F:$F,MATCH(J7&amp;M7,停留所!$B:$B&amp;停留所!$G:$G,0))</f>
        <v>40.853755999999997</v>
      </c>
      <c r="L7" s="45">
        <f t="array" ref="L7">INDEX(停留所!$E:$E,MATCH(J7&amp;M7,停留所!$B:$B&amp;停留所!$G:$G,0))</f>
        <v>141.11756800000001</v>
      </c>
      <c r="M7" s="45" t="s">
        <v>1390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1431</v>
      </c>
      <c r="B8" s="45" t="s">
        <v>113</v>
      </c>
      <c r="C8" s="45">
        <f t="array" ref="C8">INDEX(停留所!$F:$F,MATCH(B8&amp;E8,停留所!$B:$B&amp;停留所!$J:$J,0))</f>
        <v>40.878703000000002</v>
      </c>
      <c r="D8" s="45">
        <f t="array" ref="D8">INDEX(停留所!$E:$E,MATCH(B8&amp;E8,停留所!$B:$B&amp;停留所!$J:$J,0))</f>
        <v>141.09238099999999</v>
      </c>
      <c r="E8" s="45" t="s">
        <v>1286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6972</v>
      </c>
      <c r="J8" s="45" t="s">
        <v>707</v>
      </c>
      <c r="K8" s="45">
        <f t="array" ref="K8">INDEX(停留所!$F:$F,MATCH(J8&amp;M8,停留所!$B:$B&amp;停留所!$G:$G,0))</f>
        <v>40.849791000000003</v>
      </c>
      <c r="L8" s="45">
        <f t="array" ref="L8">INDEX(停留所!$E:$E,MATCH(J8&amp;M8,停留所!$B:$B&amp;停留所!$G:$G,0))</f>
        <v>141.12309400000001</v>
      </c>
      <c r="M8" s="45" t="s">
        <v>1390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1441</v>
      </c>
      <c r="B9" s="45" t="s">
        <v>114</v>
      </c>
      <c r="C9" s="45">
        <f t="array" ref="C9">INDEX(停留所!$F:$F,MATCH(B9&amp;E9,停留所!$B:$B&amp;停留所!$J:$J,0))</f>
        <v>40.875444000000002</v>
      </c>
      <c r="D9" s="45">
        <f t="array" ref="D9">INDEX(停留所!$E:$E,MATCH(B9&amp;E9,停留所!$B:$B&amp;停留所!$J:$J,0))</f>
        <v>141.09680900000001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1582</v>
      </c>
      <c r="J9" s="45" t="s">
        <v>126</v>
      </c>
      <c r="K9" s="45">
        <f t="array" ref="K9">INDEX(停留所!$F:$F,MATCH(J9&amp;M9,停留所!$B:$B&amp;停留所!$M:$M,0))</f>
        <v>40.847836999999998</v>
      </c>
      <c r="L9" s="45">
        <f t="array" ref="L9">INDEX(停留所!$E:$E,MATCH(J9&amp;M9,停留所!$B:$B&amp;停留所!$M:$M,0))</f>
        <v>141.125641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1451</v>
      </c>
      <c r="B10" s="45" t="s">
        <v>1217</v>
      </c>
      <c r="C10" s="45">
        <f t="array" ref="C10">INDEX(停留所!$F:$F,MATCH(B10&amp;E10,停留所!$B:$B&amp;停留所!$J:$J,0))</f>
        <v>40.873990999999997</v>
      </c>
      <c r="D10" s="45">
        <f t="array" ref="D10">INDEX(停留所!$E:$E,MATCH(B10&amp;E10,停留所!$B:$B&amp;停留所!$J:$J,0))</f>
        <v>141.09856099999999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1572</v>
      </c>
      <c r="J10" s="45" t="s">
        <v>125</v>
      </c>
      <c r="K10" s="45">
        <f t="array" ref="K10">INDEX(停留所!$F:$F,MATCH(J10&amp;M10,停留所!$B:$B&amp;停留所!$M:$M,0))</f>
        <v>40.853914000000003</v>
      </c>
      <c r="L10" s="45">
        <f t="array" ref="L10">INDEX(停留所!$E:$E,MATCH(J10&amp;M10,停留所!$B:$B&amp;停留所!$M:$M,0))</f>
        <v>141.125033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1461</v>
      </c>
      <c r="B11" s="45" t="s">
        <v>115</v>
      </c>
      <c r="C11" s="45">
        <f t="array" ref="C11">INDEX(停留所!$F:$F,MATCH(B11&amp;E11,停留所!$B:$B&amp;停留所!$J:$J,0))</f>
        <v>40.872366</v>
      </c>
      <c r="D11" s="45">
        <f t="array" ref="D11">INDEX(停留所!$E:$E,MATCH(B11&amp;E11,停留所!$B:$B&amp;停留所!$J:$J,0))</f>
        <v>141.10263900000001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1561</v>
      </c>
      <c r="J11" s="45" t="s">
        <v>124</v>
      </c>
      <c r="K11" s="45">
        <f t="array" ref="K11">INDEX(停留所!$F:$F,MATCH(J11&amp;M11,停留所!$B:$B&amp;停留所!$M:$M,0))</f>
        <v>40.855662000000002</v>
      </c>
      <c r="L11" s="45">
        <f t="array" ref="L11">INDEX(停留所!$E:$E,MATCH(J11&amp;M11,停留所!$B:$B&amp;停留所!$M:$M,0))</f>
        <v>141.11994799999999</v>
      </c>
      <c r="M11" s="45" t="s">
        <v>1295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1471</v>
      </c>
      <c r="B12" s="45" t="s">
        <v>116</v>
      </c>
      <c r="C12" s="45">
        <f t="array" ref="C12">INDEX(停留所!$F:$F,MATCH(B12&amp;E12,停留所!$B:$B&amp;停留所!$J:$J,0))</f>
        <v>40.871285999999998</v>
      </c>
      <c r="D12" s="45">
        <f t="array" ref="D12">INDEX(停留所!$E:$E,MATCH(B12&amp;E12,停留所!$B:$B&amp;停留所!$J:$J,0))</f>
        <v>141.108959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1551</v>
      </c>
      <c r="J12" s="45" t="s">
        <v>1646</v>
      </c>
      <c r="K12" s="45">
        <f t="array" ref="K12">INDEX(停留所!$F:$F,MATCH(J12&amp;M12,停留所!$B:$B&amp;停留所!$M:$M,0))</f>
        <v>40.856831</v>
      </c>
      <c r="L12" s="45">
        <f t="array" ref="L12">INDEX(停留所!$E:$E,MATCH(J12&amp;M12,停留所!$B:$B&amp;停留所!$M:$M,0))</f>
        <v>141.12580800000001</v>
      </c>
      <c r="M12" s="45" t="s">
        <v>1295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1481</v>
      </c>
      <c r="B13" s="45" t="s">
        <v>117</v>
      </c>
      <c r="C13" s="45">
        <f t="array" ref="C13">INDEX(停留所!$F:$F,MATCH(B13&amp;E13,停留所!$B:$B&amp;停留所!$J:$J,0))</f>
        <v>40.870337999999997</v>
      </c>
      <c r="D13" s="45">
        <f t="array" ref="D13">INDEX(停留所!$E:$E,MATCH(B13&amp;E13,停留所!$B:$B&amp;停留所!$J:$J,0))</f>
        <v>141.11150599999999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1542</v>
      </c>
      <c r="J13" s="45" t="s">
        <v>122</v>
      </c>
      <c r="K13" s="45">
        <f t="array" ref="K13">INDEX(停留所!$F:$F,MATCH(J13&amp;M13,停留所!$B:$B&amp;停留所!$M:$M,0))</f>
        <v>40.862417000000001</v>
      </c>
      <c r="L13" s="45">
        <f t="array" ref="L13">INDEX(停留所!$E:$E,MATCH(J13&amp;M13,停留所!$B:$B&amp;停留所!$M:$M,0))</f>
        <v>141.12713199999999</v>
      </c>
      <c r="M13" s="45" t="s">
        <v>1295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6281</v>
      </c>
      <c r="B14" s="45" t="s">
        <v>653</v>
      </c>
      <c r="C14" s="45">
        <f t="array" ref="C14">INDEX(停留所!$F:$F,MATCH(B14&amp;E14,停留所!$B:$B&amp;停留所!$G:$G,0))</f>
        <v>40.866073999999998</v>
      </c>
      <c r="D14" s="45">
        <f t="array" ref="D14">INDEX(停留所!$E:$E,MATCH(B14&amp;E14,停留所!$B:$B&amp;停留所!$G:$G,0))</f>
        <v>141.11280500000001</v>
      </c>
      <c r="E14" s="45" t="s">
        <v>1400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1532</v>
      </c>
      <c r="J14" s="45" t="s">
        <v>121</v>
      </c>
      <c r="K14" s="45">
        <f t="array" ref="K14">INDEX(停留所!$F:$F,MATCH(J14&amp;M14,停留所!$B:$B&amp;停留所!$M:$M,0))</f>
        <v>40.865144999999998</v>
      </c>
      <c r="L14" s="45">
        <f t="array" ref="L14">INDEX(停留所!$E:$E,MATCH(J14&amp;M14,停留所!$B:$B&amp;停留所!$M:$M,0))</f>
        <v>141.12771499999999</v>
      </c>
      <c r="M14" s="45" t="s">
        <v>1295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6291</v>
      </c>
      <c r="B15" s="45" t="s">
        <v>1182</v>
      </c>
      <c r="C15" s="45">
        <f t="array" ref="C15">INDEX(停留所!$F:$F,MATCH(B15&amp;E15,停留所!$B:$B&amp;停留所!$G:$G,0))</f>
        <v>40.863149</v>
      </c>
      <c r="D15" s="45">
        <f t="array" ref="D15">INDEX(停留所!$E:$E,MATCH(B15&amp;E15,停留所!$B:$B&amp;停留所!$G:$G,0))</f>
        <v>141.11503099999999</v>
      </c>
      <c r="E15" s="45" t="s">
        <v>1400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1522</v>
      </c>
      <c r="J15" s="45" t="s">
        <v>120</v>
      </c>
      <c r="K15" s="45">
        <f t="array" ref="K15">INDEX(停留所!$F:$F,MATCH(J15&amp;M15,停留所!$B:$B&amp;停留所!$M:$M,0))</f>
        <v>40.866802</v>
      </c>
      <c r="L15" s="45">
        <f t="array" ref="L15">INDEX(停留所!$E:$E,MATCH(J15&amp;M15,停留所!$B:$B&amp;停留所!$M:$M,0))</f>
        <v>141.12705399999999</v>
      </c>
      <c r="M15" s="45" t="s">
        <v>1295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6301</v>
      </c>
      <c r="B16" s="45" t="s">
        <v>1183</v>
      </c>
      <c r="C16" s="45">
        <f t="array" ref="C16">INDEX(停留所!$F:$F,MATCH(B16&amp;E16,停留所!$B:$B&amp;停留所!$G:$G,0))</f>
        <v>40.858075999999997</v>
      </c>
      <c r="D16" s="45">
        <f t="array" ref="D16">INDEX(停留所!$E:$E,MATCH(B16&amp;E16,停留所!$B:$B&amp;停留所!$G:$G,0))</f>
        <v>141.117987</v>
      </c>
      <c r="E16" s="45" t="s">
        <v>1400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1512</v>
      </c>
      <c r="J16" s="45" t="s">
        <v>1218</v>
      </c>
      <c r="K16" s="45">
        <f t="array" ref="K16">INDEX(停留所!$F:$F,MATCH(J16&amp;M16,停留所!$B:$B&amp;停留所!$M:$M,0))</f>
        <v>40.867117999999998</v>
      </c>
      <c r="L16" s="45">
        <f t="array" ref="L16">INDEX(停留所!$E:$E,MATCH(J16&amp;M16,停留所!$B:$B&amp;停留所!$M:$M,0))</f>
        <v>141.124898</v>
      </c>
      <c r="M16" s="45" t="s">
        <v>1295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6311</v>
      </c>
      <c r="B17" s="45" t="s">
        <v>654</v>
      </c>
      <c r="C17" s="45">
        <f t="array" ref="C17">INDEX(停留所!$F:$F,MATCH(B17&amp;E17,停留所!$B:$B&amp;停留所!$G:$G,0))</f>
        <v>40.859873999999998</v>
      </c>
      <c r="D17" s="45">
        <f t="array" ref="D17">INDEX(停留所!$E:$E,MATCH(B17&amp;E17,停留所!$B:$B&amp;停留所!$G:$G,0))</f>
        <v>141.11886699999999</v>
      </c>
      <c r="E17" s="45" t="s">
        <v>1400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6332</v>
      </c>
      <c r="J17" s="45" t="s">
        <v>1873</v>
      </c>
      <c r="K17" s="45">
        <f t="array" ref="K17">INDEX(停留所!$F:$F,MATCH(J17&amp;M17,停留所!$B:$B&amp;停留所!$G:$G,0))</f>
        <v>40.866909999999997</v>
      </c>
      <c r="L17" s="45">
        <f t="array" ref="L17">INDEX(停留所!$E:$E,MATCH(J17&amp;M17,停留所!$B:$B&amp;停留所!$G:$G,0))</f>
        <v>141.123062</v>
      </c>
      <c r="M17" s="45" t="s">
        <v>1401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6321</v>
      </c>
      <c r="B18" s="45" t="s">
        <v>655</v>
      </c>
      <c r="C18" s="45">
        <f t="array" ref="C18">INDEX(停留所!$F:$F,MATCH(B18&amp;E18,停留所!$B:$B&amp;停留所!$G:$G,0))</f>
        <v>40.863339000000003</v>
      </c>
      <c r="D18" s="45">
        <f t="array" ref="D18">INDEX(停留所!$E:$E,MATCH(B18&amp;E18,停留所!$B:$B&amp;停留所!$G:$G,0))</f>
        <v>141.121726</v>
      </c>
      <c r="E18" s="45" t="s">
        <v>1400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6322</v>
      </c>
      <c r="J18" s="45" t="s">
        <v>655</v>
      </c>
      <c r="K18" s="45">
        <f t="array" ref="K18">INDEX(停留所!$F:$F,MATCH(J18&amp;M18,停留所!$B:$B&amp;停留所!$G:$G,0))</f>
        <v>40.863408</v>
      </c>
      <c r="L18" s="45">
        <f t="array" ref="L18">INDEX(停留所!$E:$E,MATCH(J18&amp;M18,停留所!$B:$B&amp;停留所!$G:$G,0))</f>
        <v>141.121678</v>
      </c>
      <c r="M18" s="45" t="s">
        <v>1401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6331</v>
      </c>
      <c r="B19" s="45" t="s">
        <v>1873</v>
      </c>
      <c r="C19" s="45">
        <f t="array" ref="C19">INDEX(停留所!$F:$F,MATCH(B19&amp;E19,停留所!$B:$B&amp;停留所!$G:$G,0))</f>
        <v>40.866881999999997</v>
      </c>
      <c r="D19" s="45">
        <f t="array" ref="D19">INDEX(停留所!$E:$E,MATCH(B19&amp;E19,停留所!$B:$B&amp;停留所!$G:$G,0))</f>
        <v>141.122895</v>
      </c>
      <c r="E19" s="45" t="s">
        <v>1400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6312</v>
      </c>
      <c r="J19" s="45" t="s">
        <v>654</v>
      </c>
      <c r="K19" s="45">
        <f t="array" ref="K19">INDEX(停留所!$F:$F,MATCH(J19&amp;M19,停留所!$B:$B&amp;停留所!$G:$G,0))</f>
        <v>40.859842</v>
      </c>
      <c r="L19" s="45">
        <f t="array" ref="L19">INDEX(停留所!$E:$E,MATCH(J19&amp;M19,停留所!$B:$B&amp;停留所!$G:$G,0))</f>
        <v>141.119001</v>
      </c>
      <c r="M19" s="45" t="s">
        <v>1401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1511</v>
      </c>
      <c r="B20" s="45" t="s">
        <v>1218</v>
      </c>
      <c r="C20" s="45">
        <f t="array" ref="C20">INDEX(停留所!$F:$F,MATCH(B20&amp;E20,停留所!$B:$B&amp;停留所!$J:$J,0))</f>
        <v>40.867246000000002</v>
      </c>
      <c r="D20" s="45">
        <f t="array" ref="D20">INDEX(停留所!$E:$E,MATCH(B20&amp;E20,停留所!$B:$B&amp;停留所!$J:$J,0))</f>
        <v>141.12460899999999</v>
      </c>
      <c r="E20" s="45" t="s">
        <v>1286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6302</v>
      </c>
      <c r="J20" s="45" t="s">
        <v>1183</v>
      </c>
      <c r="K20" s="45">
        <f t="array" ref="K20">INDEX(停留所!$F:$F,MATCH(J20&amp;M20,停留所!$B:$B&amp;停留所!$G:$G,0))</f>
        <v>40.858105000000002</v>
      </c>
      <c r="L20" s="45">
        <f t="array" ref="L20">INDEX(停留所!$E:$E,MATCH(J20&amp;M20,停留所!$B:$B&amp;停留所!$G:$G,0))</f>
        <v>141.118089</v>
      </c>
      <c r="M20" s="45" t="s">
        <v>1401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1521</v>
      </c>
      <c r="B21" s="45" t="s">
        <v>120</v>
      </c>
      <c r="C21" s="45">
        <f t="array" ref="C21">INDEX(停留所!$F:$F,MATCH(B21&amp;E21,停留所!$B:$B&amp;停留所!$J:$J,0))</f>
        <v>40.866869999999999</v>
      </c>
      <c r="D21" s="45">
        <f t="array" ref="D21">INDEX(停留所!$E:$E,MATCH(B21&amp;E21,停留所!$B:$B&amp;停留所!$J:$J,0))</f>
        <v>141.12705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6292</v>
      </c>
      <c r="J21" s="45" t="s">
        <v>1182</v>
      </c>
      <c r="K21" s="45">
        <f t="array" ref="K21">INDEX(停留所!$F:$F,MATCH(J21&amp;M21,停留所!$B:$B&amp;停留所!$G:$G,0))</f>
        <v>40.863104</v>
      </c>
      <c r="L21" s="45">
        <f t="array" ref="L21">INDEX(停留所!$E:$E,MATCH(J21&amp;M21,停留所!$B:$B&amp;停留所!$G:$G,0))</f>
        <v>141.11491799999999</v>
      </c>
      <c r="M21" s="45" t="s">
        <v>1401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1531</v>
      </c>
      <c r="B22" s="45" t="s">
        <v>121</v>
      </c>
      <c r="C22" s="45">
        <f t="array" ref="C22">INDEX(停留所!$F:$F,MATCH(B22&amp;E22,停留所!$B:$B&amp;停留所!$J:$J,0))</f>
        <v>40.865381999999997</v>
      </c>
      <c r="D22" s="45">
        <f t="array" ref="D22">INDEX(停留所!$E:$E,MATCH(B22&amp;E22,停留所!$B:$B&amp;停留所!$J:$J,0))</f>
        <v>141.12777600000001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6282</v>
      </c>
      <c r="J22" s="45" t="s">
        <v>653</v>
      </c>
      <c r="K22" s="45">
        <f t="array" ref="K22">INDEX(停留所!$F:$F,MATCH(J22&amp;M22,停留所!$B:$B&amp;停留所!$G:$G,0))</f>
        <v>40.866719000000003</v>
      </c>
      <c r="L22" s="45">
        <f t="array" ref="L22">INDEX(停留所!$E:$E,MATCH(J22&amp;M22,停留所!$B:$B&amp;停留所!$G:$G,0))</f>
        <v>141.11223100000001</v>
      </c>
      <c r="M22" s="45" t="s">
        <v>1401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1541</v>
      </c>
      <c r="B23" s="45" t="s">
        <v>122</v>
      </c>
      <c r="C23" s="45">
        <f t="array" ref="C23">INDEX(停留所!$F:$F,MATCH(B23&amp;E23,停留所!$B:$B&amp;停留所!$J:$J,0))</f>
        <v>40.860035000000003</v>
      </c>
      <c r="D23" s="45">
        <f t="array" ref="D23">INDEX(停留所!$E:$E,MATCH(B23&amp;E23,停留所!$B:$B&amp;停留所!$J:$J,0))</f>
        <v>141.12657100000001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H23" s="93" t="s">
        <v>1650</v>
      </c>
      <c r="I23" s="45">
        <f t="array" ref="I23">INDEX(停留所!$A:$A,MATCH($J23&amp;$K23&amp;$L23,停留所!$B:$B&amp;停留所!$F:$F&amp;停留所!$E:$E,0))</f>
        <v>1481</v>
      </c>
      <c r="J23" s="45" t="s">
        <v>117</v>
      </c>
      <c r="K23" s="45">
        <f t="array" ref="K23">INDEX(停留所!$F:$F,MATCH(J23&amp;M23,停留所!$B:$B&amp;停留所!$J:$J,0))</f>
        <v>40.870337999999997</v>
      </c>
      <c r="L23" s="45">
        <f t="array" ref="L23">INDEX(停留所!$E:$E,MATCH(J23&amp;M23,停留所!$B:$B&amp;停留所!$J:$J,0))</f>
        <v>141.11150599999999</v>
      </c>
      <c r="M23" s="45" t="s">
        <v>1286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1551</v>
      </c>
      <c r="B24" s="45" t="s">
        <v>1646</v>
      </c>
      <c r="C24" s="45">
        <f t="array" ref="C24">INDEX(停留所!$F:$F,MATCH(B24&amp;E24,停留所!$B:$B&amp;停留所!$J:$J,0))</f>
        <v>40.856831</v>
      </c>
      <c r="D24" s="45">
        <f t="array" ref="D24">INDEX(停留所!$E:$E,MATCH(B24&amp;E24,停留所!$B:$B&amp;停留所!$J:$J,0))</f>
        <v>141.12580800000001</v>
      </c>
      <c r="E24" s="45" t="s">
        <v>1286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1472</v>
      </c>
      <c r="J24" s="45" t="s">
        <v>116</v>
      </c>
      <c r="K24" s="45">
        <f t="array" ref="K24">INDEX(停留所!$F:$F,MATCH(J24&amp;M24,停留所!$B:$B&amp;停留所!$M:$M,0))</f>
        <v>40.871223999999998</v>
      </c>
      <c r="L24" s="45">
        <f t="array" ref="L24">INDEX(停留所!$E:$E,MATCH(J24&amp;M24,停留所!$B:$B&amp;停留所!$M:$M,0))</f>
        <v>141.10895400000001</v>
      </c>
      <c r="M24" s="45" t="s">
        <v>1295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1561</v>
      </c>
      <c r="B25" s="45" t="s">
        <v>124</v>
      </c>
      <c r="C25" s="45">
        <f t="array" ref="C25">INDEX(停留所!$F:$F,MATCH(B25&amp;E25,停留所!$B:$B&amp;停留所!$M:$M,0))</f>
        <v>40.855662000000002</v>
      </c>
      <c r="D25" s="45">
        <f t="array" ref="D25">INDEX(停留所!$E:$E,MATCH(B25&amp;E25,停留所!$B:$B&amp;停留所!$M:$M,0))</f>
        <v>141.11994799999999</v>
      </c>
      <c r="E25" s="45" t="s">
        <v>1295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1462</v>
      </c>
      <c r="J25" s="45" t="s">
        <v>115</v>
      </c>
      <c r="K25" s="45">
        <f t="array" ref="K25">INDEX(停留所!$F:$F,MATCH(J25&amp;M25,停留所!$B:$B&amp;停留所!$M:$M,0))</f>
        <v>40.872359000000003</v>
      </c>
      <c r="L25" s="45">
        <f t="array" ref="L25">INDEX(停留所!$E:$E,MATCH(J25&amp;M25,停留所!$B:$B&amp;停留所!$M:$M,0))</f>
        <v>141.102327</v>
      </c>
      <c r="M25" s="45" t="s">
        <v>1295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1571</v>
      </c>
      <c r="B26" s="45" t="s">
        <v>125</v>
      </c>
      <c r="C26" s="45">
        <f t="array" ref="C26">INDEX(停留所!$F:$F,MATCH(B26&amp;E26,停留所!$B:$B&amp;停留所!$J:$J,0))</f>
        <v>40.853782000000002</v>
      </c>
      <c r="D26" s="45">
        <f t="array" ref="D26">INDEX(停留所!$E:$E,MATCH(B26&amp;E26,停留所!$B:$B&amp;停留所!$J:$J,0))</f>
        <v>141.12506500000001</v>
      </c>
      <c r="E26" s="45" t="s">
        <v>1286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1452</v>
      </c>
      <c r="J26" s="45" t="s">
        <v>1217</v>
      </c>
      <c r="K26" s="45">
        <f t="array" ref="K26">INDEX(停留所!$F:$F,MATCH(J26&amp;M26,停留所!$B:$B&amp;停留所!$L:$L,0))</f>
        <v>40.873941000000002</v>
      </c>
      <c r="L26" s="45">
        <f t="array" ref="L26">INDEX(停留所!$E:$E,MATCH(J26&amp;M26,停留所!$B:$B&amp;停留所!$L:$L,0))</f>
        <v>141.09852900000001</v>
      </c>
      <c r="M26" s="45" t="s">
        <v>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1581</v>
      </c>
      <c r="B27" s="45" t="s">
        <v>126</v>
      </c>
      <c r="C27" s="45">
        <f t="array" ref="C27">INDEX(停留所!$F:$F,MATCH(B27&amp;E27,停留所!$B:$B&amp;停留所!$J:$J,0))</f>
        <v>40.848045999999997</v>
      </c>
      <c r="D27" s="45">
        <f t="array" ref="D27">INDEX(停留所!$E:$E,MATCH(B27&amp;E27,停留所!$B:$B&amp;停留所!$J:$J,0))</f>
        <v>141.125653</v>
      </c>
      <c r="E27" s="45" t="s">
        <v>1286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1442</v>
      </c>
      <c r="J27" s="45" t="s">
        <v>114</v>
      </c>
      <c r="K27" s="45">
        <f t="array" ref="K27">INDEX(停留所!$F:$F,MATCH(J27&amp;M27,停留所!$B:$B&amp;停留所!$M:$M,0))</f>
        <v>40.875307999999997</v>
      </c>
      <c r="L27" s="45">
        <f t="array" ref="L27">INDEX(停留所!$E:$E,MATCH(J27&amp;M27,停留所!$B:$B&amp;停留所!$M:$M,0))</f>
        <v>141.096844</v>
      </c>
      <c r="M27" s="45" t="s">
        <v>1295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6971</v>
      </c>
      <c r="B28" s="45" t="s">
        <v>707</v>
      </c>
      <c r="C28" s="45">
        <f t="array" ref="C28">INDEX(停留所!$F:$F,MATCH(B28&amp;E28,停留所!$B:$B&amp;停留所!$G:$G,0))</f>
        <v>40.850639000000001</v>
      </c>
      <c r="D28" s="45">
        <f t="array" ref="D28">INDEX(停留所!$E:$E,MATCH(B28&amp;E28,停留所!$B:$B&amp;停留所!$G:$G,0))</f>
        <v>141.12227300000001</v>
      </c>
      <c r="E28" s="45" t="s">
        <v>1651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1432</v>
      </c>
      <c r="J28" s="45" t="s">
        <v>113</v>
      </c>
      <c r="K28" s="45">
        <f t="array" ref="K28">INDEX(停留所!$F:$F,MATCH(J28&amp;M28,停留所!$B:$B&amp;停留所!$M:$M,0))</f>
        <v>40.878647000000001</v>
      </c>
      <c r="L28" s="45">
        <f t="array" ref="L28">INDEX(停留所!$E:$E,MATCH(J28&amp;M28,停留所!$B:$B&amp;停留所!$M:$M,0))</f>
        <v>141.09236200000001</v>
      </c>
      <c r="M28" s="45" t="s">
        <v>1295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6981</v>
      </c>
      <c r="B29" s="45" t="s">
        <v>709</v>
      </c>
      <c r="C29" s="45">
        <f t="array" ref="C29">INDEX(停留所!$F:$F,MATCH(B29&amp;E29,停留所!$B:$B&amp;停留所!$G:$G,0))</f>
        <v>40.853520000000003</v>
      </c>
      <c r="D29" s="45">
        <f t="array" ref="D29">INDEX(停留所!$E:$E,MATCH(B29&amp;E29,停留所!$B:$B&amp;停留所!$G:$G,0))</f>
        <v>141.11780999999999</v>
      </c>
      <c r="E29" s="45" t="s">
        <v>1651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1422</v>
      </c>
      <c r="J29" s="45" t="s">
        <v>112</v>
      </c>
      <c r="K29" s="45">
        <f t="array" ref="K29">INDEX(停留所!$F:$F,MATCH(J29&amp;M29,停留所!$B:$B&amp;停留所!$M:$M,0))</f>
        <v>40.879772000000003</v>
      </c>
      <c r="L29" s="45">
        <f t="array" ref="L29">INDEX(停留所!$E:$E,MATCH(J29&amp;M29,停留所!$B:$B&amp;停留所!$M:$M,0))</f>
        <v>141.09023500000001</v>
      </c>
      <c r="M29" s="45" t="s">
        <v>1295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6991</v>
      </c>
      <c r="B30" s="45" t="s">
        <v>711</v>
      </c>
      <c r="C30" s="45">
        <f t="array" ref="C30">INDEX(停留所!$F:$F,MATCH(B30&amp;E30,停留所!$B:$B&amp;停留所!$G:$G,0))</f>
        <v>40.854827</v>
      </c>
      <c r="D30" s="45">
        <f t="array" ref="D30">INDEX(停留所!$E:$E,MATCH(B30&amp;E30,停留所!$B:$B&amp;停留所!$G:$G,0))</f>
        <v>141.114822</v>
      </c>
      <c r="E30" s="45" t="s">
        <v>1651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1412</v>
      </c>
      <c r="J30" s="45" t="s">
        <v>111</v>
      </c>
      <c r="K30" s="45">
        <f t="array" ref="K30">INDEX(停留所!$F:$F,MATCH(J30&amp;M30,停留所!$B:$B&amp;停留所!$M:$M,0))</f>
        <v>40.878154000000002</v>
      </c>
      <c r="L30" s="45">
        <f t="array" ref="L30">INDEX(停留所!$E:$E,MATCH(J30&amp;M30,停留所!$B:$B&amp;停留所!$M:$M,0))</f>
        <v>141.09113400000001</v>
      </c>
      <c r="M30" s="45" t="s">
        <v>1295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7001</v>
      </c>
      <c r="B31" s="45" t="s">
        <v>763</v>
      </c>
      <c r="C31" s="45">
        <f t="array" ref="C31">INDEX(停留所!$F:$F,MATCH(B31&amp;E31,停留所!$B:$B&amp;停留所!$G:$G,0))</f>
        <v>40.853484000000002</v>
      </c>
      <c r="D31" s="45">
        <f t="array" ref="D31">INDEX(停留所!$E:$E,MATCH(B31&amp;E31,停留所!$B:$B&amp;停留所!$G:$G,0))</f>
        <v>141.112177</v>
      </c>
      <c r="E31" s="45" t="s">
        <v>1651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1402</v>
      </c>
      <c r="J31" s="45" t="s">
        <v>110</v>
      </c>
      <c r="K31" s="45">
        <f t="array" ref="K31">INDEX(停留所!$F:$F,MATCH(J31&amp;M31,停留所!$B:$B&amp;停留所!$M:$M,0))</f>
        <v>40.877052999999997</v>
      </c>
      <c r="L31" s="45">
        <f t="array" ref="L31">INDEX(停留所!$E:$E,MATCH(J31&amp;M31,停留所!$B:$B&amp;停留所!$M:$M,0))</f>
        <v>141.088097</v>
      </c>
      <c r="M31" s="45" t="s">
        <v>1295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7011</v>
      </c>
      <c r="B32" s="45" t="s">
        <v>713</v>
      </c>
      <c r="C32" s="45">
        <f t="array" ref="C32">INDEX(停留所!$F:$F,MATCH(B32&amp;E32,停留所!$B:$B&amp;停留所!$G:$G,0))</f>
        <v>40.852477</v>
      </c>
      <c r="D32" s="45">
        <f t="array" ref="D32">INDEX(停留所!$E:$E,MATCH(B32&amp;E32,停留所!$B:$B&amp;停留所!$G:$G,0))</f>
        <v>141.11085800000001</v>
      </c>
      <c r="E32" s="45" t="s">
        <v>1651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1392</v>
      </c>
      <c r="J32" s="45" t="s">
        <v>109</v>
      </c>
      <c r="K32" s="45">
        <f t="array" ref="K32">INDEX(停留所!$F:$F,MATCH(J32&amp;M32,停留所!$B:$B&amp;停留所!$M:$M,0))</f>
        <v>40.875613999999999</v>
      </c>
      <c r="L32" s="45">
        <f t="array" ref="L32">INDEX(停留所!$E:$E,MATCH(J32&amp;M32,停留所!$B:$B&amp;停留所!$M:$M,0))</f>
        <v>141.07091700000001</v>
      </c>
      <c r="M32" s="45" t="s">
        <v>1295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7021</v>
      </c>
      <c r="B33" s="45" t="s">
        <v>714</v>
      </c>
      <c r="C33" s="45">
        <f t="array" ref="C33">INDEX(停留所!$F:$F,MATCH(B33&amp;E33,停留所!$B:$B&amp;停留所!$G:$G,0))</f>
        <v>40.851239</v>
      </c>
      <c r="D33" s="45">
        <f t="array" ref="D33">INDEX(停留所!$E:$E,MATCH(B33&amp;E33,停留所!$B:$B&amp;停留所!$G:$G,0))</f>
        <v>141.10823400000001</v>
      </c>
      <c r="E33" s="45" t="s">
        <v>1651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1381</v>
      </c>
      <c r="J33" s="45" t="s">
        <v>108</v>
      </c>
      <c r="K33" s="45">
        <f t="array" ref="K33">INDEX(停留所!$F:$F,MATCH(J33&amp;M33,停留所!$B:$B&amp;停留所!$J:$J,0))</f>
        <v>40.876109999999997</v>
      </c>
      <c r="L33" s="45">
        <f t="array" ref="L33">INDEX(停留所!$E:$E,MATCH(J33&amp;M33,停留所!$B:$B&amp;停留所!$J:$J,0))</f>
        <v>141.06380200000001</v>
      </c>
      <c r="M33" s="45" t="s">
        <v>1286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</sheetData>
  <phoneticPr fontId="3"/>
  <conditionalFormatting sqref="C1:C1048576 K1:K1048576">
    <cfRule type="duplicateValues" dxfId="3" priority="2"/>
  </conditionalFormatting>
  <conditionalFormatting sqref="D1:D1048576 L1:L1048576">
    <cfRule type="duplicateValues" dxfId="2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A5ACBC-D2FA-466F-9E2E-6C2C2C2FF852}">
          <x14:formula1>
            <xm:f>使用路線!$A$2:$A$100</xm:f>
          </x14:formula1>
          <xm:sqref>E3:E1048576 M3:M1048576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F2B1-13FC-4738-9305-6C1E1048B6EE}">
  <sheetPr codeName="Sheet32"/>
  <dimension ref="A1:P13"/>
  <sheetViews>
    <sheetView tabSelected="1" zoomScale="60" zoomScaleNormal="60" workbookViewId="0">
      <selection activeCell="E5" sqref="E5"/>
    </sheetView>
    <sheetView workbookViewId="1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6352</v>
      </c>
      <c r="B3" s="45" t="s">
        <v>1875</v>
      </c>
      <c r="C3" s="45">
        <f t="array" ref="C3">INDEX(停留所!$F:$F,MATCH(B3&amp;E3,停留所!$B:$B&amp;停留所!$G:$G,0))</f>
        <v>40.863238000000003</v>
      </c>
      <c r="D3" s="45">
        <f t="array" ref="D3">INDEX(停留所!$E:$E,MATCH(B3&amp;E3,停留所!$B:$B&amp;停留所!$G:$G,0))</f>
        <v>141.130561</v>
      </c>
      <c r="E3" s="45" t="s">
        <v>1649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7021</v>
      </c>
      <c r="J3" s="45" t="s">
        <v>714</v>
      </c>
      <c r="K3" s="45">
        <f t="array" ref="K3">INDEX(停留所!$F:$F,MATCH(J3&amp;M3,停留所!$B:$B&amp;停留所!$G:$G,0))</f>
        <v>40.851239</v>
      </c>
      <c r="L3" s="45">
        <f t="array" ref="L3">INDEX(停留所!$E:$E,MATCH(J3&amp;M3,停留所!$B:$B&amp;停留所!$G:$G,0))</f>
        <v>141.10823400000001</v>
      </c>
      <c r="M3" s="45" t="s">
        <v>1391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7081</v>
      </c>
      <c r="B4" s="45" t="s">
        <v>722</v>
      </c>
      <c r="C4" s="45">
        <f t="array" ref="C4">INDEX(停留所!$F:$F,MATCH(B4&amp;E4,停留所!$B:$B&amp;停留所!$G:$G,0))</f>
        <v>40.85913</v>
      </c>
      <c r="D4" s="45">
        <f t="array" ref="D4">INDEX(停留所!$E:$E,MATCH(B4&amp;E4,停留所!$B:$B&amp;停留所!$G:$G,0))</f>
        <v>141.12780599999999</v>
      </c>
      <c r="E4" s="45" t="s">
        <v>1385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7011</v>
      </c>
      <c r="J4" s="45" t="s">
        <v>713</v>
      </c>
      <c r="K4" s="45">
        <f t="array" ref="K4">INDEX(停留所!$F:$F,MATCH(J4&amp;M4,停留所!$B:$B&amp;停留所!$G:$G,0))</f>
        <v>40.852477</v>
      </c>
      <c r="L4" s="45">
        <f t="array" ref="L4">INDEX(停留所!$E:$E,MATCH(J4&amp;M4,停留所!$B:$B&amp;停留所!$G:$G,0))</f>
        <v>141.11085800000001</v>
      </c>
      <c r="M4" s="45" t="s">
        <v>1391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7091</v>
      </c>
      <c r="B5" s="45" t="s">
        <v>1880</v>
      </c>
      <c r="C5" s="45">
        <f t="array" ref="C5">INDEX(停留所!$F:$F,MATCH(B5&amp;E5,停留所!$B:$B&amp;停留所!$G:$G,0))</f>
        <v>40.855103</v>
      </c>
      <c r="D5" s="45">
        <f t="array" ref="D5">INDEX(停留所!$E:$E,MATCH(B5&amp;E5,停留所!$B:$B&amp;停留所!$G:$G,0))</f>
        <v>141.126653</v>
      </c>
      <c r="E5" s="45" t="s">
        <v>1881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7001</v>
      </c>
      <c r="J5" s="45" t="s">
        <v>763</v>
      </c>
      <c r="K5" s="45">
        <f t="array" ref="K5">INDEX(停留所!$F:$F,MATCH(J5&amp;M5,停留所!$B:$B&amp;停留所!$G:$G,0))</f>
        <v>40.853484000000002</v>
      </c>
      <c r="L5" s="45">
        <f t="array" ref="L5">INDEX(停留所!$E:$E,MATCH(J5&amp;M5,停留所!$B:$B&amp;停留所!$G:$G,0))</f>
        <v>141.112177</v>
      </c>
      <c r="M5" s="45" t="s">
        <v>1391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1571</v>
      </c>
      <c r="B6" s="45" t="s">
        <v>125</v>
      </c>
      <c r="C6" s="45">
        <f t="array" ref="C6">INDEX(停留所!$F:$F,MATCH(B6&amp;E6,停留所!$B:$B&amp;停留所!$J:$J,0))</f>
        <v>40.853782000000002</v>
      </c>
      <c r="D6" s="45">
        <f t="array" ref="D6">INDEX(停留所!$E:$E,MATCH(B6&amp;E6,停留所!$B:$B&amp;停留所!$J:$J,0))</f>
        <v>141.12506500000001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6991</v>
      </c>
      <c r="J6" s="45" t="s">
        <v>711</v>
      </c>
      <c r="K6" s="45">
        <f t="array" ref="K6">INDEX(停留所!$F:$F,MATCH(J6&amp;M6,停留所!$B:$B&amp;停留所!$G:$G,0))</f>
        <v>40.854827</v>
      </c>
      <c r="L6" s="45">
        <f t="array" ref="L6">INDEX(停留所!$E:$E,MATCH(J6&amp;M6,停留所!$B:$B&amp;停留所!$G:$G,0))</f>
        <v>141.114822</v>
      </c>
      <c r="M6" s="45" t="s">
        <v>1391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1581</v>
      </c>
      <c r="B7" s="45" t="s">
        <v>126</v>
      </c>
      <c r="C7" s="45">
        <f t="array" ref="C7">INDEX(停留所!$F:$F,MATCH(B7&amp;E7,停留所!$B:$B&amp;停留所!$J:$J,0))</f>
        <v>40.848045999999997</v>
      </c>
      <c r="D7" s="45">
        <f t="array" ref="D7">INDEX(停留所!$E:$E,MATCH(B7&amp;E7,停留所!$B:$B&amp;停留所!$J:$J,0))</f>
        <v>141.125653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6981</v>
      </c>
      <c r="J7" s="45" t="s">
        <v>709</v>
      </c>
      <c r="K7" s="45">
        <f t="array" ref="K7">INDEX(停留所!$F:$F,MATCH(J7&amp;M7,停留所!$B:$B&amp;停留所!$G:$G,0))</f>
        <v>40.853520000000003</v>
      </c>
      <c r="L7" s="45">
        <f t="array" ref="L7">INDEX(停留所!$E:$E,MATCH(J7&amp;M7,停留所!$B:$B&amp;停留所!$G:$G,0))</f>
        <v>141.11780999999999</v>
      </c>
      <c r="M7" s="45" t="s">
        <v>1391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6971</v>
      </c>
      <c r="B8" s="45" t="s">
        <v>707</v>
      </c>
      <c r="C8" s="45">
        <f t="array" ref="C8">INDEX(停留所!$F:$F,MATCH(B8&amp;E8,停留所!$B:$B&amp;停留所!$G:$G,0))</f>
        <v>40.850639000000001</v>
      </c>
      <c r="D8" s="45">
        <f t="array" ref="D8">INDEX(停留所!$E:$E,MATCH(B8&amp;E8,停留所!$B:$B&amp;停留所!$G:$G,0))</f>
        <v>141.12227300000001</v>
      </c>
      <c r="E8" s="45" t="s">
        <v>1391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6971</v>
      </c>
      <c r="J8" s="45" t="s">
        <v>707</v>
      </c>
      <c r="K8" s="45">
        <f t="array" ref="K8">INDEX(停留所!$F:$F,MATCH(J8&amp;M8,停留所!$B:$B&amp;停留所!$G:$G,0))</f>
        <v>40.850639000000001</v>
      </c>
      <c r="L8" s="45">
        <f t="array" ref="L8">INDEX(停留所!$E:$E,MATCH(J8&amp;M8,停留所!$B:$B&amp;停留所!$G:$G,0))</f>
        <v>141.12227300000001</v>
      </c>
      <c r="M8" s="45" t="s">
        <v>1391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6981</v>
      </c>
      <c r="B9" s="45" t="s">
        <v>709</v>
      </c>
      <c r="C9" s="45">
        <f t="array" ref="C9">INDEX(停留所!$F:$F,MATCH(B9&amp;E9,停留所!$B:$B&amp;停留所!$G:$G,0))</f>
        <v>40.853520000000003</v>
      </c>
      <c r="D9" s="45">
        <f t="array" ref="D9">INDEX(停留所!$E:$E,MATCH(B9&amp;E9,停留所!$B:$B&amp;停留所!$G:$G,0))</f>
        <v>141.11780999999999</v>
      </c>
      <c r="E9" s="45" t="s">
        <v>1391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1582</v>
      </c>
      <c r="J9" s="45" t="s">
        <v>126</v>
      </c>
      <c r="K9" s="45">
        <f t="array" ref="K9">INDEX(停留所!$F:$F,MATCH(J9&amp;M9,停留所!$B:$B&amp;停留所!$M:$M,0))</f>
        <v>40.847836999999998</v>
      </c>
      <c r="L9" s="45">
        <f t="array" ref="L9">INDEX(停留所!$E:$E,MATCH(J9&amp;M9,停留所!$B:$B&amp;停留所!$M:$M,0))</f>
        <v>141.125641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6991</v>
      </c>
      <c r="B10" s="45" t="s">
        <v>1652</v>
      </c>
      <c r="C10" s="45">
        <f t="array" ref="C10">INDEX(停留所!$F:$F,MATCH(B10&amp;E10,停留所!$B:$B&amp;停留所!$G:$G,0))</f>
        <v>40.854827</v>
      </c>
      <c r="D10" s="45">
        <f t="array" ref="D10">INDEX(停留所!$E:$E,MATCH(B10&amp;E10,停留所!$B:$B&amp;停留所!$G:$G,0))</f>
        <v>141.114822</v>
      </c>
      <c r="E10" s="45" t="s">
        <v>1391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1572</v>
      </c>
      <c r="J10" s="45" t="s">
        <v>125</v>
      </c>
      <c r="K10" s="45">
        <f t="array" ref="K10">INDEX(停留所!$F:$F,MATCH(J10&amp;M10,停留所!$B:$B&amp;停留所!$M:$M,0))</f>
        <v>40.853914000000003</v>
      </c>
      <c r="L10" s="45">
        <f t="array" ref="L10">INDEX(停留所!$E:$E,MATCH(J10&amp;M10,停留所!$B:$B&amp;停留所!$M:$M,0))</f>
        <v>141.125033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7001</v>
      </c>
      <c r="B11" s="45" t="s">
        <v>763</v>
      </c>
      <c r="C11" s="45">
        <f t="array" ref="C11">INDEX(停留所!$F:$F,MATCH(B11&amp;E11,停留所!$B:$B&amp;停留所!$G:$G,0))</f>
        <v>40.853484000000002</v>
      </c>
      <c r="D11" s="45">
        <f t="array" ref="D11">INDEX(停留所!$E:$E,MATCH(B11&amp;E11,停留所!$B:$B&amp;停留所!$G:$G,0))</f>
        <v>141.112177</v>
      </c>
      <c r="E11" s="45" t="s">
        <v>1391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7092</v>
      </c>
      <c r="J11" s="45" t="s">
        <v>723</v>
      </c>
      <c r="K11" s="45">
        <f t="array" ref="K11">INDEX(停留所!$F:$F,MATCH(J11&amp;M11,停留所!$B:$B&amp;停留所!$G:$G,0))</f>
        <v>40.855212000000002</v>
      </c>
      <c r="L11" s="45">
        <f t="array" ref="L11">INDEX(停留所!$E:$E,MATCH(J11&amp;M11,停留所!$B:$B&amp;停留所!$G:$G,0))</f>
        <v>141.12669600000001</v>
      </c>
      <c r="M11" s="45" t="s">
        <v>1387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7011</v>
      </c>
      <c r="B12" s="45" t="s">
        <v>713</v>
      </c>
      <c r="C12" s="45">
        <f t="array" ref="C12">INDEX(停留所!$F:$F,MATCH(B12&amp;E12,停留所!$B:$B&amp;停留所!$G:$G,0))</f>
        <v>40.852477</v>
      </c>
      <c r="D12" s="45">
        <f t="array" ref="D12">INDEX(停留所!$E:$E,MATCH(B12&amp;E12,停留所!$B:$B&amp;停留所!$G:$G,0))</f>
        <v>141.11085800000001</v>
      </c>
      <c r="E12" s="45" t="s">
        <v>1391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7083</v>
      </c>
      <c r="J12" s="45" t="s">
        <v>1879</v>
      </c>
      <c r="K12" s="45">
        <f t="array" ref="K12">INDEX(停留所!$F:$F,MATCH(J12&amp;M12,停留所!$B:$B&amp;停留所!$G:$G,0))</f>
        <v>40.860340999999998</v>
      </c>
      <c r="L12" s="45">
        <f t="array" ref="L12">INDEX(停留所!$E:$E,MATCH(J12&amp;M12,停留所!$B:$B&amp;停留所!$G:$G,0))</f>
        <v>141.128367</v>
      </c>
      <c r="M12" s="45" t="s">
        <v>1387</v>
      </c>
      <c r="N12" s="45" t="str">
        <f t="array" ref="N12">INDEX(停留所!$D:$D,MATCH($J12&amp;$K12&amp;$L12,停留所!$B:$B&amp;停留所!$F:$F&amp;停留所!$E:$E,0))</f>
        <v>3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7021</v>
      </c>
      <c r="B13" s="45" t="s">
        <v>714</v>
      </c>
      <c r="C13" s="45">
        <f t="array" ref="C13">INDEX(停留所!$F:$F,MATCH(B13&amp;E13,停留所!$B:$B&amp;停留所!$G:$G,0))</f>
        <v>40.851239</v>
      </c>
      <c r="D13" s="45">
        <f t="array" ref="D13">INDEX(停留所!$E:$E,MATCH(B13&amp;E13,停留所!$B:$B&amp;停留所!$G:$G,0))</f>
        <v>141.10823400000001</v>
      </c>
      <c r="E13" s="45" t="s">
        <v>1391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6351</v>
      </c>
      <c r="J13" s="45" t="s">
        <v>1875</v>
      </c>
      <c r="K13" s="45">
        <f t="array" ref="K13">INDEX(停留所!$F:$F,MATCH(J13&amp;M13,停留所!$B:$B&amp;停留所!$G:$G,0))</f>
        <v>40.863275000000002</v>
      </c>
      <c r="L13" s="45">
        <f t="array" ref="L13">INDEX(停留所!$E:$E,MATCH(J13&amp;M13,停留所!$B:$B&amp;停留所!$G:$G,0))</f>
        <v>141.130438</v>
      </c>
      <c r="M13" s="45" t="s">
        <v>1400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</sheetData>
  <phoneticPr fontId="3"/>
  <conditionalFormatting sqref="K1:K1048576 C1:C1048576">
    <cfRule type="duplicateValues" dxfId="1" priority="2"/>
  </conditionalFormatting>
  <conditionalFormatting sqref="L1:L1048576 D1:D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16475D-3364-4904-A1CC-85BFF5F36B9B}">
          <x14:formula1>
            <xm:f>使用路線!$A$2:$A$100</xm:f>
          </x14:formula1>
          <xm:sqref>E3:E1048576 M3:M1048576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32</vt:i4>
      </vt:variant>
      <vt:variant>
        <vt:lpstr>名前付き一覧</vt:lpstr>
      </vt:variant>
      <vt:variant>
        <vt:i4>2</vt:i4>
      </vt:variant>
    </vt:vector>
  </HeadingPairs>
  <TitlesOfParts>
    <vt:vector size="34" baseType="lpstr">
      <vt:lpstr>目次</vt:lpstr>
      <vt:lpstr>停留所</vt:lpstr>
      <vt:lpstr>使用路線</vt:lpstr>
      <vt:lpstr>シート原本</vt:lpstr>
      <vt:lpstr>注意事項</vt:lpstr>
      <vt:lpstr>2.十和田八戸線</vt:lpstr>
      <vt:lpstr>6.十和田線</vt:lpstr>
      <vt:lpstr>20.野辺地線（三高→七戸案）</vt:lpstr>
      <vt:lpstr>21.野辺地線（乙供～三高）</vt:lpstr>
      <vt:lpstr>3.池ノ平・岡三沢六高校</vt:lpstr>
      <vt:lpstr>5.立崎線</vt:lpstr>
      <vt:lpstr>9.六日町（東病院）</vt:lpstr>
      <vt:lpstr>11.中村三高</vt:lpstr>
      <vt:lpstr>10.万内線</vt:lpstr>
      <vt:lpstr>14.イオン十和田シャトルバス</vt:lpstr>
      <vt:lpstr>15.乙供甲地線</vt:lpstr>
      <vt:lpstr>8.赤沼経由西高線</vt:lpstr>
      <vt:lpstr>26.ビードル西線</vt:lpstr>
      <vt:lpstr>27.ビードル東線</vt:lpstr>
      <vt:lpstr>30.三沢イオンシャトル</vt:lpstr>
      <vt:lpstr>22.三沢百石</vt:lpstr>
      <vt:lpstr>16.榎林六ヶ所線</vt:lpstr>
      <vt:lpstr>30.上北線（七案～三案)</vt:lpstr>
      <vt:lpstr>19.上北線（七案～桟橋）</vt:lpstr>
      <vt:lpstr>17.舟ヶ沢線</vt:lpstr>
      <vt:lpstr>23.追舘線</vt:lpstr>
      <vt:lpstr>24.塩釜線</vt:lpstr>
      <vt:lpstr>25.八幡線</vt:lpstr>
      <vt:lpstr>28.大津前平線</vt:lpstr>
      <vt:lpstr>35.野辺地尾駮線</vt:lpstr>
      <vt:lpstr>33.野辺地市内</vt:lpstr>
      <vt:lpstr>34.野辺地小スクール</vt:lpstr>
      <vt:lpstr>_2.八戸線_往路</vt:lpstr>
      <vt:lpstr>使用路線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Akasaki Mayumi</dc:creator>
  <cp:lastModifiedBy>赤崎 真弓</cp:lastModifiedBy>
  <dcterms:created xsi:type="dcterms:W3CDTF">2021-09-16T23:44:51Z</dcterms:created>
  <dcterms:modified xsi:type="dcterms:W3CDTF">2021-11-18T01:54:19Z</dcterms:modified>
</cp:coreProperties>
</file>