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xis\Term 3\Text Analytics\"/>
    </mc:Choice>
  </mc:AlternateContent>
  <bookViews>
    <workbookView xWindow="0" yWindow="0" windowWidth="15520" windowHeight="7930"/>
  </bookViews>
  <sheets>
    <sheet name="Metrics" sheetId="2" r:id="rId1"/>
    <sheet name="Screensho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P2" i="2"/>
  <c r="Q2" i="2"/>
  <c r="O3" i="2"/>
  <c r="Q3" i="2" s="1"/>
  <c r="P3" i="2"/>
  <c r="O4" i="2"/>
  <c r="Q4" i="2" s="1"/>
  <c r="P4" i="2"/>
  <c r="O5" i="2"/>
  <c r="P5" i="2"/>
  <c r="Q5" i="2"/>
  <c r="O6" i="2"/>
  <c r="Q6" i="2" s="1"/>
  <c r="P6" i="2"/>
  <c r="O7" i="2"/>
  <c r="Q7" i="2" s="1"/>
  <c r="P7" i="2"/>
  <c r="O8" i="2"/>
  <c r="P8" i="2"/>
  <c r="Q8" i="2"/>
  <c r="O9" i="2"/>
  <c r="P9" i="2"/>
  <c r="Q9" i="2"/>
  <c r="O10" i="2"/>
  <c r="Q10" i="2" s="1"/>
  <c r="P10" i="2"/>
  <c r="O11" i="2"/>
  <c r="Q11" i="2" s="1"/>
  <c r="P11" i="2"/>
</calcChain>
</file>

<file path=xl/sharedStrings.xml><?xml version="1.0" encoding="utf-8"?>
<sst xmlns="http://schemas.openxmlformats.org/spreadsheetml/2006/main" count="168" uniqueCount="45">
  <si>
    <t>SVM(Linear )</t>
  </si>
  <si>
    <t>No</t>
  </si>
  <si>
    <t>10 folds 3 times</t>
  </si>
  <si>
    <t>Bigram</t>
  </si>
  <si>
    <t>Yes</t>
  </si>
  <si>
    <t>Random Forest</t>
  </si>
  <si>
    <t>Yes(Added Text length)</t>
  </si>
  <si>
    <t>Decision Tree</t>
  </si>
  <si>
    <t>Unigram</t>
  </si>
  <si>
    <t>Link</t>
  </si>
  <si>
    <t>Performed SVD with 15 columns</t>
  </si>
  <si>
    <t>Performed SVD with 20 columns</t>
  </si>
  <si>
    <t>Performed SVD with 10 columns</t>
  </si>
  <si>
    <t>F score</t>
  </si>
  <si>
    <t>Recall</t>
  </si>
  <si>
    <t>Precision</t>
  </si>
  <si>
    <t>Test Accuracy</t>
  </si>
  <si>
    <t>Training Set Accuracy</t>
  </si>
  <si>
    <t>Remarks</t>
  </si>
  <si>
    <t>Model</t>
  </si>
  <si>
    <t>Feature Engineering</t>
  </si>
  <si>
    <t>K fold Validation</t>
  </si>
  <si>
    <t>N-GRAMS</t>
  </si>
  <si>
    <t>TF-IDF</t>
  </si>
  <si>
    <t>idf</t>
  </si>
  <si>
    <t>TF</t>
  </si>
  <si>
    <t>Stemming</t>
  </si>
  <si>
    <t>StopWords</t>
  </si>
  <si>
    <t>Lower Case</t>
  </si>
  <si>
    <t>Iteration Number</t>
  </si>
  <si>
    <t>Unigram-Decision Tree with 10 predictors</t>
  </si>
  <si>
    <t>Training Set</t>
  </si>
  <si>
    <t>Test Set</t>
  </si>
  <si>
    <t>Unigram-Random Forest Tree with 10 predictors</t>
  </si>
  <si>
    <t>Unigram-Decision Tree  with 15 predictors</t>
  </si>
  <si>
    <t>Unigram-Random Forest  with 15 predictors</t>
  </si>
  <si>
    <t>training Set</t>
  </si>
  <si>
    <t>Bigram-Decision Tree with 15 predictors</t>
  </si>
  <si>
    <t>Bigram-Random Forest with 15 predictors</t>
  </si>
  <si>
    <t>Bigram-Random Forest with 15 predictors +Feature Engineering(Text Length)</t>
  </si>
  <si>
    <t>TEST Set</t>
  </si>
  <si>
    <t>Unigram-Decision Tree  with 20 predictors</t>
  </si>
  <si>
    <t>Unigram- Random Forest with 20 predictors</t>
  </si>
  <si>
    <t>Bigram- SVM(LINEAR) with 15 predictors</t>
  </si>
  <si>
    <t>Screenshots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</si>
</sst>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3" borderId="0" xfId="0" applyFill="1" applyAlignment="1">
      <alignment horizontal="center"/>
    </xf>
    <xf numFmtId="0" fontId="0" fillId="3" borderId="0" xfId="0" applyFill="1"/>
    <xf numFmtId="0" fontId="1" fillId="0" borderId="1" xfId="1" applyFill="1" applyBorder="1"/>
    <xf numFmtId="0" fontId="0" fillId="0" borderId="0" xfId="0" applyFill="1" applyBorder="1"/>
    <xf numFmtId="0" fontId="1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</xdr:colOff>
      <xdr:row>2</xdr:row>
      <xdr:rowOff>171450</xdr:rowOff>
    </xdr:from>
    <xdr:to>
      <xdr:col>21</xdr:col>
      <xdr:colOff>449061</xdr:colOff>
      <xdr:row>20</xdr:row>
      <xdr:rowOff>172174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8DC90-6628-44C3-936B-A00B0ABCA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539750"/>
          <a:ext cx="7148311" cy="3315424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3</xdr:row>
      <xdr:rowOff>0</xdr:rowOff>
    </xdr:from>
    <xdr:to>
      <xdr:col>9</xdr:col>
      <xdr:colOff>120650</xdr:colOff>
      <xdr:row>21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DA5B8C-F1EF-43BC-A391-A8985AF81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552450"/>
          <a:ext cx="6318250" cy="3314700"/>
        </a:xfrm>
        <a:prstGeom prst="rect">
          <a:avLst/>
        </a:prstGeom>
      </xdr:spPr>
    </xdr:pic>
    <xdr:clientData/>
  </xdr:twoCellAnchor>
  <xdr:twoCellAnchor editAs="oneCell">
    <xdr:from>
      <xdr:col>9</xdr:col>
      <xdr:colOff>592666</xdr:colOff>
      <xdr:row>24</xdr:row>
      <xdr:rowOff>10584</xdr:rowOff>
    </xdr:from>
    <xdr:to>
      <xdr:col>24</xdr:col>
      <xdr:colOff>282266</xdr:colOff>
      <xdr:row>46</xdr:row>
      <xdr:rowOff>17679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80ABBE-CD62-45A2-920D-EAE79398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5666" y="4430184"/>
          <a:ext cx="8833600" cy="405839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22</xdr:col>
      <xdr:colOff>197225</xdr:colOff>
      <xdr:row>68</xdr:row>
      <xdr:rowOff>84610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5B5662-5B1F-43F6-B24F-3EA7DBDA3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2600" y="9207500"/>
          <a:ext cx="7512425" cy="33993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186764</xdr:rowOff>
    </xdr:from>
    <xdr:to>
      <xdr:col>9</xdr:col>
      <xdr:colOff>116493</xdr:colOff>
      <xdr:row>64</xdr:row>
      <xdr:rowOff>171823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D8C0EA-D301-4803-BFE8-04D71E44A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394264"/>
          <a:ext cx="6339493" cy="256315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22</xdr:col>
      <xdr:colOff>278872</xdr:colOff>
      <xdr:row>91</xdr:row>
      <xdr:rowOff>86017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82B38F-B3D8-485C-8F65-9C57FA2F0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32600" y="13258800"/>
          <a:ext cx="7594072" cy="35848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478397</xdr:colOff>
      <xdr:row>80</xdr:row>
      <xdr:rowOff>115407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C9CAB8-DBC8-4359-A558-9AEA5149C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258800"/>
          <a:ext cx="6701397" cy="158860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22</xdr:col>
      <xdr:colOff>449237</xdr:colOff>
      <xdr:row>112</xdr:row>
      <xdr:rowOff>95707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0B0ED4-8D98-4CFA-8450-71E427256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32600" y="17494250"/>
          <a:ext cx="7764437" cy="3226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9</xdr:col>
      <xdr:colOff>283882</xdr:colOff>
      <xdr:row>109</xdr:row>
      <xdr:rowOff>71008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2F8D5E-FB28-4BDC-949C-479FB175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494250"/>
          <a:ext cx="6506882" cy="264910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22</xdr:col>
      <xdr:colOff>500497</xdr:colOff>
      <xdr:row>136</xdr:row>
      <xdr:rowOff>35215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7D1C420-86D2-4899-B22B-0F5B5D9DE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2600" y="21361400"/>
          <a:ext cx="7815697" cy="371821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116</xdr:row>
      <xdr:rowOff>0</xdr:rowOff>
    </xdr:from>
    <xdr:to>
      <xdr:col>8</xdr:col>
      <xdr:colOff>358589</xdr:colOff>
      <xdr:row>127</xdr:row>
      <xdr:rowOff>126540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79B39CA-0B24-4B32-A3EF-9C8E2F7FA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1361400"/>
          <a:ext cx="5971988" cy="21521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25</xdr:col>
      <xdr:colOff>491602</xdr:colOff>
      <xdr:row>162</xdr:row>
      <xdr:rowOff>1350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CD3A080-0A28-420D-BF70-6122DCC0F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21600000">
          <a:off x="6832600" y="25781000"/>
          <a:ext cx="9635602" cy="4052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9</xdr:col>
      <xdr:colOff>373529</xdr:colOff>
      <xdr:row>162</xdr:row>
      <xdr:rowOff>122936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4BF6CAE-F48C-410B-8314-B97A234DD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5596850"/>
          <a:ext cx="6596529" cy="43583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23</xdr:col>
      <xdr:colOff>89514</xdr:colOff>
      <xdr:row>186</xdr:row>
      <xdr:rowOff>152895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2346DB-9EFD-4044-B484-F66761E2B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32600" y="30937200"/>
          <a:ext cx="8014314" cy="3467595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169</xdr:row>
      <xdr:rowOff>59764</xdr:rowOff>
    </xdr:from>
    <xdr:to>
      <xdr:col>9</xdr:col>
      <xdr:colOff>188404</xdr:colOff>
      <xdr:row>182</xdr:row>
      <xdr:rowOff>112058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35D549-8D4B-4996-99D2-7DF33D94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530" y="31181114"/>
          <a:ext cx="6291874" cy="244624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23</xdr:col>
      <xdr:colOff>286</xdr:colOff>
      <xdr:row>212</xdr:row>
      <xdr:rowOff>102103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BE8A8E4-22C2-4385-A836-FB83B01DE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32600" y="35540950"/>
          <a:ext cx="7925086" cy="360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9</xdr:col>
      <xdr:colOff>478397</xdr:colOff>
      <xdr:row>203</xdr:row>
      <xdr:rowOff>109594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015C79A-CF65-440C-B36D-6288BB0A6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5725100"/>
          <a:ext cx="6701397" cy="1766944"/>
        </a:xfrm>
        <a:prstGeom prst="rect">
          <a:avLst/>
        </a:prstGeom>
      </xdr:spPr>
    </xdr:pic>
    <xdr:clientData/>
  </xdr:twoCellAnchor>
  <xdr:twoCellAnchor editAs="oneCell">
    <xdr:from>
      <xdr:col>0</xdr:col>
      <xdr:colOff>186765</xdr:colOff>
      <xdr:row>217</xdr:row>
      <xdr:rowOff>59764</xdr:rowOff>
    </xdr:from>
    <xdr:to>
      <xdr:col>9</xdr:col>
      <xdr:colOff>52294</xdr:colOff>
      <xdr:row>234</xdr:row>
      <xdr:rowOff>8573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3047A7E-2936-4A22-9178-144E8A327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6765" y="40020314"/>
          <a:ext cx="6088529" cy="307935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217</xdr:row>
      <xdr:rowOff>0</xdr:rowOff>
    </xdr:from>
    <xdr:to>
      <xdr:col>25</xdr:col>
      <xdr:colOff>554198</xdr:colOff>
      <xdr:row>239</xdr:row>
      <xdr:rowOff>173367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7AC73B9-803E-42B0-9ED2-921C76DCC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32600" y="39960550"/>
          <a:ext cx="9698198" cy="422466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</xdr:row>
      <xdr:rowOff>0</xdr:rowOff>
    </xdr:from>
    <xdr:to>
      <xdr:col>9</xdr:col>
      <xdr:colOff>520701</xdr:colOff>
      <xdr:row>41</xdr:row>
      <xdr:rowOff>6350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5979982-1506-4721-9BEC-776A80BD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4419600"/>
          <a:ext cx="6743700" cy="313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I1" zoomScale="90" zoomScaleNormal="90" workbookViewId="0">
      <selection activeCell="K16" sqref="K16"/>
    </sheetView>
  </sheetViews>
  <sheetFormatPr defaultRowHeight="14.5" x14ac:dyDescent="0.35"/>
  <cols>
    <col min="1" max="1" width="17.7265625" customWidth="1"/>
    <col min="2" max="2" width="12.6328125" customWidth="1"/>
    <col min="3" max="3" width="10.81640625" customWidth="1"/>
    <col min="4" max="4" width="12.08984375" customWidth="1"/>
    <col min="5" max="5" width="11.54296875" customWidth="1"/>
    <col min="7" max="7" width="10.1796875" customWidth="1"/>
    <col min="8" max="8" width="11.26953125" customWidth="1"/>
    <col min="9" max="9" width="17" customWidth="1"/>
    <col min="10" max="10" width="21.26953125" customWidth="1"/>
    <col min="11" max="11" width="17" customWidth="1"/>
    <col min="12" max="12" width="29.6328125" customWidth="1"/>
    <col min="13" max="13" width="19.6328125" customWidth="1"/>
    <col min="14" max="14" width="13.08984375" customWidth="1"/>
    <col min="15" max="15" width="12.54296875" customWidth="1"/>
    <col min="16" max="16" width="12.36328125" customWidth="1"/>
    <col min="17" max="18" width="13.08984375" customWidth="1"/>
  </cols>
  <sheetData>
    <row r="1" spans="1:18" x14ac:dyDescent="0.35">
      <c r="A1" s="1" t="s">
        <v>29</v>
      </c>
      <c r="B1" s="1" t="s">
        <v>28</v>
      </c>
      <c r="C1" s="1" t="s">
        <v>27</v>
      </c>
      <c r="D1" s="1" t="s">
        <v>26</v>
      </c>
      <c r="E1" s="1" t="s">
        <v>25</v>
      </c>
      <c r="F1" s="1" t="s">
        <v>24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  <c r="L1" s="1" t="s">
        <v>18</v>
      </c>
      <c r="M1" s="1" t="s">
        <v>17</v>
      </c>
      <c r="N1" s="1" t="s">
        <v>16</v>
      </c>
      <c r="O1" s="1" t="s">
        <v>15</v>
      </c>
      <c r="P1" s="1" t="s">
        <v>14</v>
      </c>
      <c r="Q1" s="1" t="s">
        <v>13</v>
      </c>
      <c r="R1" s="1" t="s">
        <v>44</v>
      </c>
    </row>
    <row r="2" spans="1:18" x14ac:dyDescent="0.35">
      <c r="A2" s="1">
        <v>1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8</v>
      </c>
      <c r="I2" s="2" t="s">
        <v>2</v>
      </c>
      <c r="J2" s="2" t="s">
        <v>1</v>
      </c>
      <c r="K2" s="2" t="s">
        <v>7</v>
      </c>
      <c r="L2" s="2" t="s">
        <v>12</v>
      </c>
      <c r="M2" s="1">
        <v>0.82199999999999995</v>
      </c>
      <c r="N2" s="1">
        <v>0.72170000000000001</v>
      </c>
      <c r="O2" s="4">
        <f>83/(83+21)</f>
        <v>0.79807692307692313</v>
      </c>
      <c r="P2" s="1">
        <f>83/(83+11)</f>
        <v>0.88297872340425532</v>
      </c>
      <c r="Q2" s="1">
        <f>HARMEAN(O2,P2)</f>
        <v>0.83838383838383845</v>
      </c>
      <c r="R2" s="7" t="s">
        <v>9</v>
      </c>
    </row>
    <row r="3" spans="1:18" x14ac:dyDescent="0.35">
      <c r="A3" s="1">
        <v>2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8</v>
      </c>
      <c r="I3" s="2" t="s">
        <v>2</v>
      </c>
      <c r="J3" s="2" t="s">
        <v>1</v>
      </c>
      <c r="K3" s="2" t="s">
        <v>5</v>
      </c>
      <c r="L3" s="2" t="s">
        <v>12</v>
      </c>
      <c r="M3" s="1">
        <v>0.86850000000000005</v>
      </c>
      <c r="N3" s="1">
        <v>0.85219999999999996</v>
      </c>
      <c r="O3" s="4">
        <f>98/(98+9)</f>
        <v>0.91588785046728971</v>
      </c>
      <c r="P3" s="1">
        <f>98/(98+8)</f>
        <v>0.92452830188679247</v>
      </c>
      <c r="Q3" s="1">
        <f>HARMEAN(O3,P3)</f>
        <v>0.92018779342723001</v>
      </c>
      <c r="R3" s="7" t="s">
        <v>9</v>
      </c>
    </row>
    <row r="4" spans="1:18" x14ac:dyDescent="0.35">
      <c r="A4" s="1">
        <v>3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8</v>
      </c>
      <c r="I4" s="2" t="s">
        <v>2</v>
      </c>
      <c r="J4" s="2" t="s">
        <v>1</v>
      </c>
      <c r="K4" s="2" t="s">
        <v>7</v>
      </c>
      <c r="L4" s="2" t="s">
        <v>10</v>
      </c>
      <c r="M4" s="1">
        <v>0.86029999999999995</v>
      </c>
      <c r="N4" s="1">
        <v>0.71299999999999997</v>
      </c>
      <c r="O4">
        <f>82/(82+29)</f>
        <v>0.73873873873873874</v>
      </c>
      <c r="P4" s="1">
        <f>82/(82+4)</f>
        <v>0.95348837209302328</v>
      </c>
      <c r="Q4" s="1">
        <f>HARMEAN(O4,P4)</f>
        <v>0.8324873096446701</v>
      </c>
      <c r="R4" s="7" t="s">
        <v>9</v>
      </c>
    </row>
    <row r="5" spans="1:18" x14ac:dyDescent="0.35">
      <c r="A5" s="3">
        <v>4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8</v>
      </c>
      <c r="I5" s="3" t="s">
        <v>2</v>
      </c>
      <c r="J5" s="3" t="s">
        <v>1</v>
      </c>
      <c r="K5" s="3" t="s">
        <v>5</v>
      </c>
      <c r="L5" s="3" t="s">
        <v>10</v>
      </c>
      <c r="M5" s="3">
        <v>0.93069999999999997</v>
      </c>
      <c r="N5" s="3">
        <v>0.9304</v>
      </c>
      <c r="O5" s="3">
        <f>107/(107+4)</f>
        <v>0.963963963963964</v>
      </c>
      <c r="P5" s="3">
        <f>107/(107+4)</f>
        <v>0.963963963963964</v>
      </c>
      <c r="Q5" s="3">
        <f>HARMEAN(O5,P5)</f>
        <v>0.963963963963964</v>
      </c>
      <c r="R5" s="7" t="s">
        <v>9</v>
      </c>
    </row>
    <row r="6" spans="1:18" x14ac:dyDescent="0.35">
      <c r="A6" s="1">
        <v>5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3</v>
      </c>
      <c r="I6" s="1" t="s">
        <v>2</v>
      </c>
      <c r="J6" s="1" t="s">
        <v>1</v>
      </c>
      <c r="K6" s="1" t="s">
        <v>7</v>
      </c>
      <c r="L6" s="1" t="s">
        <v>10</v>
      </c>
      <c r="M6" s="1">
        <v>0.84150000000000003</v>
      </c>
      <c r="N6" s="2">
        <v>0.81740000000000002</v>
      </c>
      <c r="O6" s="2">
        <f>94/(94+12)</f>
        <v>0.8867924528301887</v>
      </c>
      <c r="P6" s="2">
        <f>94/(94+9)</f>
        <v>0.91262135922330101</v>
      </c>
      <c r="Q6" s="2">
        <f>HARMEAN(O6,P6)</f>
        <v>0.8995215311004785</v>
      </c>
      <c r="R6" s="7" t="s">
        <v>9</v>
      </c>
    </row>
    <row r="7" spans="1:18" x14ac:dyDescent="0.35">
      <c r="A7" s="1">
        <v>6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3</v>
      </c>
      <c r="I7" s="1" t="s">
        <v>2</v>
      </c>
      <c r="J7" s="1" t="s">
        <v>1</v>
      </c>
      <c r="K7" s="1" t="s">
        <v>5</v>
      </c>
      <c r="L7" s="1" t="s">
        <v>10</v>
      </c>
      <c r="M7" s="1">
        <v>0.91390000000000005</v>
      </c>
      <c r="N7" s="2">
        <v>0.90429999999999999</v>
      </c>
      <c r="O7" s="2">
        <f>102/(102+8)</f>
        <v>0.92727272727272725</v>
      </c>
      <c r="P7" s="2">
        <f>102/(102+3)</f>
        <v>0.97142857142857142</v>
      </c>
      <c r="Q7" s="2">
        <f>HARMEAN(O7,P7)</f>
        <v>0.94883720930232551</v>
      </c>
      <c r="R7" s="7" t="s">
        <v>9</v>
      </c>
    </row>
    <row r="8" spans="1:18" x14ac:dyDescent="0.35">
      <c r="A8" s="1">
        <v>7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3</v>
      </c>
      <c r="I8" s="1" t="s">
        <v>2</v>
      </c>
      <c r="J8" s="1" t="s">
        <v>6</v>
      </c>
      <c r="K8" s="1" t="s">
        <v>5</v>
      </c>
      <c r="L8" s="1" t="s">
        <v>10</v>
      </c>
      <c r="M8" s="1">
        <v>0.92579999999999996</v>
      </c>
      <c r="N8" s="1">
        <v>0.86960000000000004</v>
      </c>
      <c r="O8" s="1">
        <f>100/112</f>
        <v>0.8928571428571429</v>
      </c>
      <c r="P8" s="1">
        <f>100/103</f>
        <v>0.970873786407767</v>
      </c>
      <c r="Q8" s="1">
        <f>HARMEAN(O8,P8)</f>
        <v>0.93023255813953487</v>
      </c>
      <c r="R8" s="7" t="s">
        <v>9</v>
      </c>
    </row>
    <row r="9" spans="1:18" x14ac:dyDescent="0.35">
      <c r="A9" s="1">
        <v>8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8</v>
      </c>
      <c r="I9" s="2" t="s">
        <v>2</v>
      </c>
      <c r="J9" s="2" t="s">
        <v>1</v>
      </c>
      <c r="K9" s="2" t="s">
        <v>7</v>
      </c>
      <c r="L9" s="2" t="s">
        <v>11</v>
      </c>
      <c r="M9" s="1">
        <v>0.83750000000000002</v>
      </c>
      <c r="N9" s="1">
        <v>0.73040000000000005</v>
      </c>
      <c r="O9" s="1">
        <f>84/(84+26)</f>
        <v>0.76363636363636367</v>
      </c>
      <c r="P9" s="1">
        <f>84/(84+4)</f>
        <v>0.95454545454545459</v>
      </c>
      <c r="Q9" s="1">
        <f>HARMEAN(O9,P9)</f>
        <v>0.84848484848484851</v>
      </c>
      <c r="R9" s="7" t="s">
        <v>9</v>
      </c>
    </row>
    <row r="10" spans="1:18" x14ac:dyDescent="0.35">
      <c r="A10" s="1">
        <v>9</v>
      </c>
      <c r="B10" s="2" t="s">
        <v>4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8</v>
      </c>
      <c r="I10" s="2" t="s">
        <v>2</v>
      </c>
      <c r="J10" s="2" t="s">
        <v>1</v>
      </c>
      <c r="K10" s="2" t="s">
        <v>5</v>
      </c>
      <c r="L10" s="2" t="s">
        <v>11</v>
      </c>
      <c r="M10" s="1">
        <v>0.91800000000000004</v>
      </c>
      <c r="N10" s="2">
        <v>0.89570000000000005</v>
      </c>
      <c r="O10" s="2">
        <f>103/(103+8)</f>
        <v>0.92792792792792789</v>
      </c>
      <c r="P10" s="2">
        <f>103/(103+4)</f>
        <v>0.96261682242990654</v>
      </c>
      <c r="Q10" s="2">
        <f>HARMEAN(O10,P10)</f>
        <v>0.94495412844036697</v>
      </c>
      <c r="R10" s="7" t="s">
        <v>9</v>
      </c>
    </row>
    <row r="11" spans="1:18" x14ac:dyDescent="0.35">
      <c r="A11" s="1">
        <v>10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3</v>
      </c>
      <c r="I11" s="1" t="s">
        <v>2</v>
      </c>
      <c r="J11" s="1" t="s">
        <v>1</v>
      </c>
      <c r="K11" s="1" t="s">
        <v>0</v>
      </c>
      <c r="L11" s="1" t="s">
        <v>10</v>
      </c>
      <c r="M11" s="1">
        <v>0.7258</v>
      </c>
      <c r="N11" s="1">
        <v>0.57389999999999997</v>
      </c>
      <c r="O11" s="1">
        <f>72.6/(72.6+5.8)</f>
        <v>0.92602040816326536</v>
      </c>
      <c r="P11" s="1">
        <f>72.6/(21.7+72.6)</f>
        <v>0.76988335100742311</v>
      </c>
      <c r="Q11" s="1">
        <f>HARMEAN(O11,P11)</f>
        <v>0.84076433121019101</v>
      </c>
      <c r="R11" s="7" t="s">
        <v>9</v>
      </c>
    </row>
    <row r="21" spans="1:19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5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</sheetData>
  <hyperlinks>
    <hyperlink ref="R2" location="Sheet6!A1" display="Link"/>
    <hyperlink ref="R3" location="Sheet6!A23" display="Link"/>
    <hyperlink ref="R4" location="Sheet6!A49" display="Link"/>
    <hyperlink ref="R5" location="Sheet6!A70" display="Link"/>
    <hyperlink ref="R6" location="Sheet6!A94" display="Link"/>
    <hyperlink ref="R7" location="Sheet6!A114" display="Link"/>
    <hyperlink ref="R8" location="Sheet6!A138" display="Link"/>
    <hyperlink ref="R9" location="Sheet6!A166" display="Link"/>
    <hyperlink ref="R10" location="Sheet6!A191" display="Link"/>
    <hyperlink ref="R11" location="Sheet6!A215" display="Link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zoomScale="70" zoomScaleNormal="70" workbookViewId="0">
      <selection sqref="A1:K1"/>
    </sheetView>
  </sheetViews>
  <sheetFormatPr defaultRowHeight="14.5" x14ac:dyDescent="0.35"/>
  <cols>
    <col min="1" max="1" width="19.26953125" customWidth="1"/>
  </cols>
  <sheetData>
    <row r="1" spans="1:13" s="6" customFormat="1" x14ac:dyDescent="0.35">
      <c r="A1" s="5" t="s">
        <v>30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3" x14ac:dyDescent="0.35">
      <c r="A3" t="s">
        <v>31</v>
      </c>
      <c r="M3" t="s">
        <v>32</v>
      </c>
    </row>
    <row r="23" spans="1:11" s="6" customFormat="1" x14ac:dyDescent="0.35">
      <c r="A23" s="5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5">
      <c r="A24" t="s">
        <v>31</v>
      </c>
      <c r="K24" t="s">
        <v>32</v>
      </c>
    </row>
    <row r="49" spans="1:11" s="6" customFormat="1" x14ac:dyDescent="0.35">
      <c r="A49" s="5" t="s">
        <v>34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35">
      <c r="A50" t="s">
        <v>31</v>
      </c>
      <c r="K50" t="s">
        <v>32</v>
      </c>
    </row>
    <row r="70" spans="1:11" s="6" customFormat="1" x14ac:dyDescent="0.35">
      <c r="A70" s="5" t="s">
        <v>35</v>
      </c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35">
      <c r="A71" t="s">
        <v>36</v>
      </c>
      <c r="K71" t="s">
        <v>32</v>
      </c>
    </row>
    <row r="94" spans="1:11" s="6" customFormat="1" x14ac:dyDescent="0.35">
      <c r="A94" s="5" t="s">
        <v>37</v>
      </c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35">
      <c r="A95" t="s">
        <v>31</v>
      </c>
      <c r="K95" t="s">
        <v>32</v>
      </c>
    </row>
    <row r="114" spans="1:11" s="6" customFormat="1" x14ac:dyDescent="0.35">
      <c r="A114" s="5" t="s">
        <v>38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x14ac:dyDescent="0.35">
      <c r="A115" t="s">
        <v>31</v>
      </c>
      <c r="K115" t="s">
        <v>32</v>
      </c>
    </row>
    <row r="138" spans="1:11" s="6" customFormat="1" x14ac:dyDescent="0.35">
      <c r="A138" s="5" t="s">
        <v>39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x14ac:dyDescent="0.35">
      <c r="A139" t="s">
        <v>31</v>
      </c>
      <c r="K139" t="s">
        <v>40</v>
      </c>
    </row>
    <row r="166" spans="1:11" s="6" customFormat="1" x14ac:dyDescent="0.35">
      <c r="A166" s="5" t="s">
        <v>41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8" spans="1:11" x14ac:dyDescent="0.35">
      <c r="A168" t="s">
        <v>31</v>
      </c>
      <c r="K168" t="s">
        <v>32</v>
      </c>
    </row>
    <row r="191" spans="1:11" s="6" customFormat="1" x14ac:dyDescent="0.35">
      <c r="A191" s="5" t="s">
        <v>42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x14ac:dyDescent="0.35">
      <c r="K192" t="s">
        <v>32</v>
      </c>
    </row>
    <row r="193" spans="1:1" x14ac:dyDescent="0.35">
      <c r="A193" t="s">
        <v>31</v>
      </c>
    </row>
    <row r="215" spans="1:13" s="6" customFormat="1" x14ac:dyDescent="0.35">
      <c r="A215" s="5" t="s">
        <v>43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7" spans="1:13" x14ac:dyDescent="0.35">
      <c r="A217" t="s">
        <v>31</v>
      </c>
      <c r="M217" t="s">
        <v>32</v>
      </c>
    </row>
  </sheetData>
  <mergeCells count="10">
    <mergeCell ref="A138:K138"/>
    <mergeCell ref="A166:K166"/>
    <mergeCell ref="A191:K191"/>
    <mergeCell ref="A215:K215"/>
    <mergeCell ref="A1:K1"/>
    <mergeCell ref="A23:K23"/>
    <mergeCell ref="A49:K49"/>
    <mergeCell ref="A70:K70"/>
    <mergeCell ref="A94:K94"/>
    <mergeCell ref="A114:K1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VARDHAN</dc:creator>
  <cp:lastModifiedBy>UTKARSH VARDHAN</cp:lastModifiedBy>
  <dcterms:created xsi:type="dcterms:W3CDTF">2017-08-18T16:50:26Z</dcterms:created>
  <dcterms:modified xsi:type="dcterms:W3CDTF">2017-08-18T17:22:10Z</dcterms:modified>
</cp:coreProperties>
</file>