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ksunn\Downloads\"/>
    </mc:Choice>
  </mc:AlternateContent>
  <xr:revisionPtr revIDLastSave="0" documentId="13_ncr:1_{36BED4D6-C0D4-4683-9592-7C7515C83064}" xr6:coauthVersionLast="47" xr6:coauthVersionMax="47" xr10:uidLastSave="{00000000-0000-0000-0000-000000000000}"/>
  <bookViews>
    <workbookView xWindow="-110" yWindow="-110" windowWidth="19420" windowHeight="11500" activeTab="4" xr2:uid="{00000000-000D-0000-FFFF-FFFF00000000}"/>
  </bookViews>
  <sheets>
    <sheet name="Assumptions" sheetId="1" r:id="rId1"/>
    <sheet name="Revenue Model" sheetId="2" r:id="rId2"/>
    <sheet name="Costs &amp; Opex" sheetId="3" r:id="rId3"/>
    <sheet name="Financial Statements" sheetId="4" r:id="rId4"/>
    <sheet name="KPI Dashboard" sheetId="5" r:id="rId5"/>
  </sheets>
  <calcPr calcId="191029"/>
</workbook>
</file>

<file path=xl/calcChain.xml><?xml version="1.0" encoding="utf-8"?>
<calcChain xmlns="http://schemas.openxmlformats.org/spreadsheetml/2006/main">
  <c r="B15" i="5" l="1"/>
  <c r="B14" i="5"/>
  <c r="B13" i="5"/>
  <c r="B12" i="5"/>
  <c r="B11" i="5"/>
  <c r="B10" i="5"/>
  <c r="B6" i="5"/>
  <c r="B5" i="5"/>
  <c r="B4" i="5"/>
  <c r="B7" i="5" l="1"/>
</calcChain>
</file>

<file path=xl/sharedStrings.xml><?xml version="1.0" encoding="utf-8"?>
<sst xmlns="http://schemas.openxmlformats.org/spreadsheetml/2006/main" count="52" uniqueCount="45">
  <si>
    <t>Assumptions</t>
  </si>
  <si>
    <t>Parameter</t>
  </si>
  <si>
    <t>Value</t>
  </si>
  <si>
    <t>Base Revenue (Year 1)</t>
  </si>
  <si>
    <t>Growth Rate</t>
  </si>
  <si>
    <t>COGS % of Revenue</t>
  </si>
  <si>
    <t>Opex % of Revenue</t>
  </si>
  <si>
    <t>Tax Rate</t>
  </si>
  <si>
    <t>Depreciation (Annual)</t>
  </si>
  <si>
    <t>Discount Rate</t>
  </si>
  <si>
    <t>Revenue by Product and Year</t>
  </si>
  <si>
    <t>Product</t>
  </si>
  <si>
    <t>2025</t>
  </si>
  <si>
    <t>2026</t>
  </si>
  <si>
    <t>2027</t>
  </si>
  <si>
    <t>2028</t>
  </si>
  <si>
    <t>2029</t>
  </si>
  <si>
    <t>Alpha</t>
  </si>
  <si>
    <t>Bravo</t>
  </si>
  <si>
    <t>Charlie</t>
  </si>
  <si>
    <t>Delta</t>
  </si>
  <si>
    <t>Total</t>
  </si>
  <si>
    <t>Costs, Opex, Depreciation</t>
  </si>
  <si>
    <t>Item</t>
  </si>
  <si>
    <t>COGS</t>
  </si>
  <si>
    <t>Operating Expenses</t>
  </si>
  <si>
    <t>Depreciation</t>
  </si>
  <si>
    <t>Income Statement</t>
  </si>
  <si>
    <t>Year</t>
  </si>
  <si>
    <t>Revenue</t>
  </si>
  <si>
    <t>EBIT</t>
  </si>
  <si>
    <t>Tax</t>
  </si>
  <si>
    <t>Net Income</t>
  </si>
  <si>
    <t>KPIs &amp; Valuation</t>
  </si>
  <si>
    <t>Metric</t>
  </si>
  <si>
    <t>Revenue CAGR</t>
  </si>
  <si>
    <t>Avg Net Margin</t>
  </si>
  <si>
    <t>NPV of Net Income</t>
  </si>
  <si>
    <t>IRR (FCF with initial investment)</t>
  </si>
  <si>
    <t>Initial Investment (outflow)</t>
  </si>
  <si>
    <t>Year 1 FCF (NI + Depreciation)</t>
  </si>
  <si>
    <t>Year 2 FCF</t>
  </si>
  <si>
    <t>Year 3 FCF</t>
  </si>
  <si>
    <t>Year 4 FCF</t>
  </si>
  <si>
    <t>Year 5 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</si>
</sst>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-"/>
  </numFmts>
  <fonts count="2" x14ac:knownFonts="1">
    <font>
      <sz val="11"/>
      <color theme="1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0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1">
    <dxf>
      <fill>
        <patternFill patternType="solid">
          <fgColor rgb="FFFFC7CE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Revenue by Year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numRef>
              <c:f>'Revenue Model'!$B$2:$F$2</c:f>
              <c:numCache>
                <c:formatCode>General</c:formatCode>
                <c:ptCount val="5"/>
              </c:numCache>
            </c:numRef>
          </c:cat>
          <c:val>
            <c:numRef>
              <c:f>'Revenue Model'!$B$8</c:f>
              <c:numCache>
                <c:formatCode>"$"#,##0.00_-</c:formatCode>
                <c:ptCount val="1"/>
                <c:pt idx="0">
                  <c:v>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A2-4D27-A555-2F988DEB1879}"/>
            </c:ext>
          </c:extLst>
        </c:ser>
        <c:ser>
          <c:idx val="1"/>
          <c:order val="1"/>
          <c:spPr>
            <a:ln>
              <a:prstDash val="solid"/>
            </a:ln>
          </c:spPr>
          <c:invertIfNegative val="0"/>
          <c:cat>
            <c:numRef>
              <c:f>'Revenue Model'!$B$2:$F$2</c:f>
              <c:numCache>
                <c:formatCode>General</c:formatCode>
                <c:ptCount val="5"/>
              </c:numCache>
            </c:numRef>
          </c:cat>
          <c:val>
            <c:numRef>
              <c:f>'Revenue Model'!$C$8</c:f>
              <c:numCache>
                <c:formatCode>"$"#,##0.00_-</c:formatCode>
                <c:ptCount val="1"/>
                <c:pt idx="0">
                  <c:v>2160000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A2-4D27-A555-2F988DEB1879}"/>
            </c:ext>
          </c:extLst>
        </c:ser>
        <c:ser>
          <c:idx val="2"/>
          <c:order val="2"/>
          <c:spPr>
            <a:ln>
              <a:prstDash val="solid"/>
            </a:ln>
          </c:spPr>
          <c:invertIfNegative val="0"/>
          <c:cat>
            <c:numRef>
              <c:f>'Revenue Model'!$B$2:$F$2</c:f>
              <c:numCache>
                <c:formatCode>General</c:formatCode>
                <c:ptCount val="5"/>
              </c:numCache>
            </c:numRef>
          </c:cat>
          <c:val>
            <c:numRef>
              <c:f>'Revenue Model'!$D$8</c:f>
              <c:numCache>
                <c:formatCode>"$"#,##0.00_-</c:formatCode>
                <c:ptCount val="1"/>
                <c:pt idx="0">
                  <c:v>2332800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A2-4D27-A555-2F988DEB1879}"/>
            </c:ext>
          </c:extLst>
        </c:ser>
        <c:ser>
          <c:idx val="3"/>
          <c:order val="3"/>
          <c:spPr>
            <a:ln>
              <a:prstDash val="solid"/>
            </a:ln>
          </c:spPr>
          <c:invertIfNegative val="0"/>
          <c:cat>
            <c:numRef>
              <c:f>'Revenue Model'!$B$2:$F$2</c:f>
              <c:numCache>
                <c:formatCode>General</c:formatCode>
                <c:ptCount val="5"/>
              </c:numCache>
            </c:numRef>
          </c:cat>
          <c:val>
            <c:numRef>
              <c:f>'Revenue Model'!$E$8</c:f>
              <c:numCache>
                <c:formatCode>"$"#,##0.00_-</c:formatCode>
                <c:ptCount val="1"/>
                <c:pt idx="0">
                  <c:v>2519424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A2-4D27-A555-2F988DEB1879}"/>
            </c:ext>
          </c:extLst>
        </c:ser>
        <c:ser>
          <c:idx val="4"/>
          <c:order val="4"/>
          <c:spPr>
            <a:ln>
              <a:prstDash val="solid"/>
            </a:ln>
          </c:spPr>
          <c:invertIfNegative val="0"/>
          <c:cat>
            <c:numRef>
              <c:f>'Revenue Model'!$B$2:$F$2</c:f>
              <c:numCache>
                <c:formatCode>General</c:formatCode>
                <c:ptCount val="5"/>
              </c:numCache>
            </c:numRef>
          </c:cat>
          <c:val>
            <c:numRef>
              <c:f>'Revenue Model'!$F$8</c:f>
              <c:numCache>
                <c:formatCode>"$"#,##0.00_-</c:formatCode>
                <c:ptCount val="1"/>
                <c:pt idx="0">
                  <c:v>2720978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CA2-4D27-A555-2F988DEB1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&quot;$&quot;#,##0.00_-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Revenue vs Net Income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'Financial Statements'!$B$1</c:f>
              <c:strCache>
                <c:ptCount val="1"/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'Financial Statements'!$A$3:$A$8</c:f>
              <c:strCache>
                <c:ptCount val="6"/>
                <c:pt idx="0">
                  <c:v>Year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</c:strCache>
            </c:strRef>
          </c:cat>
          <c:val>
            <c:numRef>
              <c:f>'Financial Statements'!$B$2:$B$8</c:f>
              <c:numCache>
                <c:formatCode>General</c:formatCode>
                <c:ptCount val="7"/>
                <c:pt idx="1">
                  <c:v>0</c:v>
                </c:pt>
                <c:pt idx="2" formatCode="&quot;$&quot;#,##0.00_-">
                  <c:v>2000000</c:v>
                </c:pt>
                <c:pt idx="3" formatCode="&quot;$&quot;#,##0.00_-">
                  <c:v>2160000</c:v>
                </c:pt>
                <c:pt idx="4" formatCode="&quot;$&quot;#,##0.00_-">
                  <c:v>2332800</c:v>
                </c:pt>
                <c:pt idx="5" formatCode="&quot;$&quot;#,##0.00_-">
                  <c:v>2519424</c:v>
                </c:pt>
                <c:pt idx="6" formatCode="&quot;$&quot;#,##0.00_-">
                  <c:v>2720978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69-477C-B986-1B36D4AB1B9D}"/>
            </c:ext>
          </c:extLst>
        </c:ser>
        <c:ser>
          <c:idx val="1"/>
          <c:order val="1"/>
          <c:tx>
            <c:strRef>
              <c:f>'Financial Statements'!$C$1</c:f>
              <c:strCache>
                <c:ptCount val="1"/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'Financial Statements'!$A$3:$A$8</c:f>
              <c:strCache>
                <c:ptCount val="6"/>
                <c:pt idx="0">
                  <c:v>Year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</c:strCache>
            </c:strRef>
          </c:cat>
          <c:val>
            <c:numRef>
              <c:f>'Financial Statements'!$C$2:$C$8</c:f>
              <c:numCache>
                <c:formatCode>General</c:formatCode>
                <c:ptCount val="7"/>
                <c:pt idx="1">
                  <c:v>0</c:v>
                </c:pt>
                <c:pt idx="2" formatCode="&quot;$&quot;#,##0.00_-">
                  <c:v>340000</c:v>
                </c:pt>
                <c:pt idx="3" formatCode="&quot;$&quot;#,##0.00_-">
                  <c:v>376800</c:v>
                </c:pt>
                <c:pt idx="4" formatCode="&quot;$&quot;#,##0.00_-">
                  <c:v>416544</c:v>
                </c:pt>
                <c:pt idx="5" formatCode="&quot;$&quot;#,##0.00_-">
                  <c:v>459467.51999999979</c:v>
                </c:pt>
                <c:pt idx="6" formatCode="&quot;$&quot;#,##0.00_-">
                  <c:v>505824.93999999983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69-477C-B986-1B36D4AB1B9D}"/>
            </c:ext>
          </c:extLst>
        </c:ser>
        <c:ser>
          <c:idx val="2"/>
          <c:order val="2"/>
          <c:tx>
            <c:strRef>
              <c:f>'Financial Statements'!$D$1</c:f>
              <c:strCache>
                <c:ptCount val="1"/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'Financial Statements'!$A$3:$A$8</c:f>
              <c:strCache>
                <c:ptCount val="6"/>
                <c:pt idx="0">
                  <c:v>Year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</c:strCache>
            </c:strRef>
          </c:cat>
          <c:val>
            <c:numRef>
              <c:f>'Financial Statements'!$D$2:$D$8</c:f>
              <c:numCache>
                <c:formatCode>General</c:formatCode>
                <c:ptCount val="7"/>
                <c:pt idx="1">
                  <c:v>0</c:v>
                </c:pt>
                <c:pt idx="2" formatCode="&quot;$&quot;#,##0.00_-">
                  <c:v>85000</c:v>
                </c:pt>
                <c:pt idx="3" formatCode="&quot;$&quot;#,##0.00_-">
                  <c:v>94200</c:v>
                </c:pt>
                <c:pt idx="4" formatCode="&quot;$&quot;#,##0.00_-">
                  <c:v>104136</c:v>
                </c:pt>
                <c:pt idx="5" formatCode="&quot;$&quot;#,##0.00_-">
                  <c:v>114867</c:v>
                </c:pt>
                <c:pt idx="6" formatCode="&quot;$&quot;#,##0.00_-">
                  <c:v>126456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69-477C-B986-1B36D4AB1B9D}"/>
            </c:ext>
          </c:extLst>
        </c:ser>
        <c:ser>
          <c:idx val="3"/>
          <c:order val="3"/>
          <c:tx>
            <c:strRef>
              <c:f>'Financial Statements'!$E$1</c:f>
              <c:strCache>
                <c:ptCount val="1"/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'Financial Statements'!$A$3:$A$8</c:f>
              <c:strCache>
                <c:ptCount val="6"/>
                <c:pt idx="0">
                  <c:v>Year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</c:strCache>
            </c:strRef>
          </c:cat>
          <c:val>
            <c:numRef>
              <c:f>'Financial Statements'!$E$2:$E$8</c:f>
              <c:numCache>
                <c:formatCode>General</c:formatCode>
                <c:ptCount val="7"/>
                <c:pt idx="1">
                  <c:v>0</c:v>
                </c:pt>
                <c:pt idx="2" formatCode="&quot;$&quot;#,##0.00_-">
                  <c:v>255000</c:v>
                </c:pt>
                <c:pt idx="3" formatCode="&quot;$&quot;#,##0.00_-">
                  <c:v>282600</c:v>
                </c:pt>
                <c:pt idx="4" formatCode="&quot;$&quot;#,##0.00_-">
                  <c:v>312408</c:v>
                </c:pt>
                <c:pt idx="5" formatCode="&quot;$&quot;#,##0.00_-">
                  <c:v>344601</c:v>
                </c:pt>
                <c:pt idx="6" formatCode="&quot;$&quot;#,##0.00_-">
                  <c:v>379369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69-477C-B986-1B36D4AB1B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sqref="A1:B1"/>
    </sheetView>
  </sheetViews>
  <sheetFormatPr defaultRowHeight="14.5" x14ac:dyDescent="0.35"/>
  <cols>
    <col min="1" max="1" width="23" customWidth="1"/>
    <col min="2" max="2" width="11" customWidth="1"/>
  </cols>
  <sheetData>
    <row r="1" spans="1:2" ht="18.5" customHeight="1" x14ac:dyDescent="0.45">
      <c r="A1" s="4" t="s">
        <v>0</v>
      </c>
      <c r="B1" s="5"/>
    </row>
    <row r="3" spans="1:2" x14ac:dyDescent="0.35">
      <c r="A3" t="s">
        <v>1</v>
      </c>
      <c r="B3" t="s">
        <v>2</v>
      </c>
    </row>
    <row r="4" spans="1:2" x14ac:dyDescent="0.35">
      <c r="A4" t="s">
        <v>3</v>
      </c>
      <c r="B4">
        <v>2000000</v>
      </c>
    </row>
    <row r="5" spans="1:2" x14ac:dyDescent="0.35">
      <c r="A5" t="s">
        <v>4</v>
      </c>
      <c r="B5">
        <v>0.08</v>
      </c>
    </row>
    <row r="6" spans="1:2" x14ac:dyDescent="0.35">
      <c r="A6" t="s">
        <v>5</v>
      </c>
      <c r="B6">
        <v>0.55000000000000004</v>
      </c>
    </row>
    <row r="7" spans="1:2" x14ac:dyDescent="0.35">
      <c r="A7" t="s">
        <v>6</v>
      </c>
      <c r="B7">
        <v>0.22</v>
      </c>
    </row>
    <row r="8" spans="1:2" x14ac:dyDescent="0.35">
      <c r="A8" t="s">
        <v>7</v>
      </c>
      <c r="B8">
        <v>0.25</v>
      </c>
    </row>
    <row r="9" spans="1:2" x14ac:dyDescent="0.35">
      <c r="A9" t="s">
        <v>8</v>
      </c>
      <c r="B9">
        <v>120000</v>
      </c>
    </row>
    <row r="10" spans="1:2" x14ac:dyDescent="0.35">
      <c r="A10" t="s">
        <v>9</v>
      </c>
      <c r="B10">
        <v>0.1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A3" sqref="A3:XFD3"/>
    </sheetView>
  </sheetViews>
  <sheetFormatPr defaultRowHeight="14.5" x14ac:dyDescent="0.35"/>
  <cols>
    <col min="1" max="1" width="17.26953125" customWidth="1"/>
    <col min="2" max="6" width="13" bestFit="1" customWidth="1"/>
  </cols>
  <sheetData>
    <row r="1" spans="1:6" ht="18.5" customHeight="1" x14ac:dyDescent="0.45">
      <c r="A1" s="4" t="s">
        <v>10</v>
      </c>
      <c r="B1" s="5"/>
      <c r="C1" s="5"/>
      <c r="D1" s="5"/>
      <c r="E1" s="5"/>
      <c r="F1" s="5"/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5">
      <c r="A4" t="s">
        <v>17</v>
      </c>
      <c r="B4" s="1">
        <v>700000</v>
      </c>
      <c r="C4" s="1">
        <v>756000</v>
      </c>
      <c r="D4" s="1">
        <v>816480</v>
      </c>
      <c r="E4" s="1">
        <v>881798</v>
      </c>
      <c r="F4" s="1">
        <v>952342</v>
      </c>
    </row>
    <row r="5" spans="1:6" x14ac:dyDescent="0.35">
      <c r="A5" t="s">
        <v>18</v>
      </c>
      <c r="B5" s="1">
        <v>500000</v>
      </c>
      <c r="C5" s="1">
        <v>540000</v>
      </c>
      <c r="D5" s="1">
        <v>583200</v>
      </c>
      <c r="E5" s="1">
        <v>629856</v>
      </c>
      <c r="F5" s="1">
        <v>680244</v>
      </c>
    </row>
    <row r="6" spans="1:6" x14ac:dyDescent="0.35">
      <c r="A6" t="s">
        <v>19</v>
      </c>
      <c r="B6" s="1">
        <v>400000</v>
      </c>
      <c r="C6" s="1">
        <v>432000</v>
      </c>
      <c r="D6" s="1">
        <v>466560</v>
      </c>
      <c r="E6" s="1">
        <v>503885</v>
      </c>
      <c r="F6" s="1">
        <v>544196</v>
      </c>
    </row>
    <row r="7" spans="1:6" x14ac:dyDescent="0.35">
      <c r="A7" t="s">
        <v>20</v>
      </c>
      <c r="B7" s="1">
        <v>400000</v>
      </c>
      <c r="C7" s="1">
        <v>432000</v>
      </c>
      <c r="D7" s="1">
        <v>466560</v>
      </c>
      <c r="E7" s="1">
        <v>503885</v>
      </c>
      <c r="F7" s="1">
        <v>544196</v>
      </c>
    </row>
    <row r="8" spans="1:6" x14ac:dyDescent="0.35">
      <c r="A8" t="s">
        <v>21</v>
      </c>
      <c r="B8" s="1">
        <v>2000000</v>
      </c>
      <c r="C8" s="1">
        <v>2160000</v>
      </c>
      <c r="D8" s="1">
        <v>2332800</v>
      </c>
      <c r="E8" s="1">
        <v>2519424</v>
      </c>
      <c r="F8" s="1">
        <v>2720978</v>
      </c>
    </row>
  </sheetData>
  <mergeCells count="1">
    <mergeCell ref="A1:F1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E15" sqref="E15"/>
    </sheetView>
  </sheetViews>
  <sheetFormatPr defaultRowHeight="14.5" x14ac:dyDescent="0.35"/>
  <cols>
    <col min="1" max="1" width="17.453125" bestFit="1" customWidth="1"/>
    <col min="2" max="6" width="13" bestFit="1" customWidth="1"/>
  </cols>
  <sheetData>
    <row r="1" spans="1:6" ht="18.5" customHeight="1" x14ac:dyDescent="0.45">
      <c r="A1" s="4" t="s">
        <v>22</v>
      </c>
      <c r="B1" s="5"/>
      <c r="C1" s="5"/>
      <c r="D1" s="5"/>
      <c r="E1" s="5"/>
      <c r="F1" s="5"/>
    </row>
    <row r="3" spans="1:6" x14ac:dyDescent="0.35">
      <c r="A3" t="s">
        <v>23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5">
      <c r="A4" t="s">
        <v>24</v>
      </c>
      <c r="B4" s="1">
        <v>1100000</v>
      </c>
      <c r="C4" s="1">
        <v>1188000</v>
      </c>
      <c r="D4" s="1">
        <v>1283040</v>
      </c>
      <c r="E4" s="1">
        <v>1385683</v>
      </c>
      <c r="F4" s="1">
        <v>1496538</v>
      </c>
    </row>
    <row r="5" spans="1:6" x14ac:dyDescent="0.35">
      <c r="A5" t="s">
        <v>25</v>
      </c>
      <c r="B5" s="1">
        <v>440000</v>
      </c>
      <c r="C5" s="1">
        <v>475200</v>
      </c>
      <c r="D5" s="1">
        <v>513216</v>
      </c>
      <c r="E5" s="1">
        <v>554273</v>
      </c>
      <c r="F5" s="1">
        <v>598615</v>
      </c>
    </row>
    <row r="6" spans="1:6" x14ac:dyDescent="0.35">
      <c r="A6" t="s">
        <v>26</v>
      </c>
      <c r="B6" s="1">
        <v>120000</v>
      </c>
      <c r="C6" s="1">
        <v>120000</v>
      </c>
      <c r="D6" s="1">
        <v>120000</v>
      </c>
      <c r="E6" s="1">
        <v>120000</v>
      </c>
      <c r="F6" s="1">
        <v>120000</v>
      </c>
    </row>
    <row r="7" spans="1:6" x14ac:dyDescent="0.35">
      <c r="A7" t="s">
        <v>21</v>
      </c>
      <c r="B7" s="1">
        <v>1660000</v>
      </c>
      <c r="C7" s="1">
        <v>1783200</v>
      </c>
      <c r="D7" s="1">
        <v>1916256</v>
      </c>
      <c r="E7" s="1">
        <v>2059956</v>
      </c>
      <c r="F7" s="1">
        <v>2215153</v>
      </c>
    </row>
  </sheetData>
  <mergeCells count="1">
    <mergeCell ref="A1:F1"/>
  </mergeCells>
  <conditionalFormatting sqref="B3:F7">
    <cfRule type="colorScale" priority="1">
      <colorScale>
        <cfvo type="min"/>
        <cfvo type="percentile" val="50"/>
        <cfvo type="max"/>
        <color rgb="FFFFFFFF"/>
        <color rgb="FFFFF2CC"/>
        <color rgb="FFF4CCCC"/>
      </colorScale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E14" sqref="E14"/>
    </sheetView>
  </sheetViews>
  <sheetFormatPr defaultRowHeight="14.5" x14ac:dyDescent="0.35"/>
  <cols>
    <col min="1" max="1" width="4.81640625" bestFit="1" customWidth="1"/>
    <col min="2" max="2" width="13" bestFit="1" customWidth="1"/>
    <col min="3" max="5" width="11.453125" bestFit="1" customWidth="1"/>
  </cols>
  <sheetData>
    <row r="1" spans="1:5" ht="18.5" customHeight="1" x14ac:dyDescent="0.45">
      <c r="A1" s="4" t="s">
        <v>27</v>
      </c>
      <c r="B1" s="5"/>
      <c r="C1" s="5"/>
      <c r="D1" s="5"/>
      <c r="E1" s="5"/>
    </row>
    <row r="3" spans="1: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</row>
    <row r="4" spans="1:5" x14ac:dyDescent="0.35">
      <c r="A4">
        <v>2025</v>
      </c>
      <c r="B4" s="1">
        <v>2000000</v>
      </c>
      <c r="C4" s="1">
        <v>340000</v>
      </c>
      <c r="D4" s="1">
        <v>85000</v>
      </c>
      <c r="E4" s="1">
        <v>255000</v>
      </c>
    </row>
    <row r="5" spans="1:5" x14ac:dyDescent="0.35">
      <c r="A5">
        <v>2026</v>
      </c>
      <c r="B5" s="1">
        <v>2160000</v>
      </c>
      <c r="C5" s="1">
        <v>376800</v>
      </c>
      <c r="D5" s="1">
        <v>94200</v>
      </c>
      <c r="E5" s="1">
        <v>282600</v>
      </c>
    </row>
    <row r="6" spans="1:5" x14ac:dyDescent="0.35">
      <c r="A6">
        <v>2027</v>
      </c>
      <c r="B6" s="1">
        <v>2332800</v>
      </c>
      <c r="C6" s="1">
        <v>416544</v>
      </c>
      <c r="D6" s="1">
        <v>104136</v>
      </c>
      <c r="E6" s="1">
        <v>312408</v>
      </c>
    </row>
    <row r="7" spans="1:5" x14ac:dyDescent="0.35">
      <c r="A7">
        <v>2028</v>
      </c>
      <c r="B7" s="1">
        <v>2519424</v>
      </c>
      <c r="C7" s="1">
        <v>459467.51999999979</v>
      </c>
      <c r="D7" s="1">
        <v>114867</v>
      </c>
      <c r="E7" s="1">
        <v>344601</v>
      </c>
    </row>
    <row r="8" spans="1:5" x14ac:dyDescent="0.35">
      <c r="A8">
        <v>2029</v>
      </c>
      <c r="B8" s="1">
        <v>2720978</v>
      </c>
      <c r="C8" s="1">
        <v>505824.93999999983</v>
      </c>
      <c r="D8" s="1">
        <v>126456</v>
      </c>
      <c r="E8" s="1">
        <v>379369</v>
      </c>
    </row>
  </sheetData>
  <mergeCells count="1">
    <mergeCell ref="A1:E1"/>
  </mergeCells>
  <conditionalFormatting sqref="E3:E8">
    <cfRule type="cellIs" dxfId="0" priority="1" operator="lessThan">
      <formula>0</formula>
    </cfRule>
  </conditionalFormatting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tabSelected="1" workbookViewId="0">
      <selection activeCell="G17" sqref="G17"/>
    </sheetView>
  </sheetViews>
  <sheetFormatPr defaultRowHeight="14.5" x14ac:dyDescent="0.35"/>
  <cols>
    <col min="1" max="1" width="27.36328125" bestFit="1" customWidth="1"/>
    <col min="2" max="2" width="12.90625" bestFit="1" customWidth="1"/>
  </cols>
  <sheetData>
    <row r="1" spans="1:2" ht="18.5" customHeight="1" x14ac:dyDescent="0.45">
      <c r="A1" s="4" t="s">
        <v>33</v>
      </c>
      <c r="B1" s="5"/>
    </row>
    <row r="3" spans="1:2" x14ac:dyDescent="0.35">
      <c r="A3" t="s">
        <v>34</v>
      </c>
      <c r="B3" s="2" t="s">
        <v>2</v>
      </c>
    </row>
    <row r="4" spans="1:2" x14ac:dyDescent="0.35">
      <c r="A4" t="s">
        <v>35</v>
      </c>
      <c r="B4" s="2">
        <f ca="1">POWER(INDIRECT("'Revenue Model'!E5")/INDIRECT("'Revenue Model'!B5"),1/4)-1</f>
        <v>5.9419144297776283E-2</v>
      </c>
    </row>
    <row r="5" spans="1:2" x14ac:dyDescent="0.35">
      <c r="A5" t="s">
        <v>36</v>
      </c>
      <c r="B5" s="1">
        <f>AVERAGE('Financial Statements'!E3:E7/'Financial Statements'!B3:B7)</f>
        <v>0.13083333333333333</v>
      </c>
    </row>
    <row r="6" spans="1:2" x14ac:dyDescent="0.35">
      <c r="A6" t="s">
        <v>37</v>
      </c>
      <c r="B6" s="2">
        <f>NPV(Assumptions!B8, 'Financial Statements'!E3:E7)</f>
        <v>685965.4656</v>
      </c>
    </row>
    <row r="7" spans="1:2" x14ac:dyDescent="0.35">
      <c r="A7" t="s">
        <v>38</v>
      </c>
      <c r="B7" s="3">
        <f>IRR(B10:B15)</f>
        <v>0.61855571569915702</v>
      </c>
    </row>
    <row r="8" spans="1:2" x14ac:dyDescent="0.35">
      <c r="B8" s="3"/>
    </row>
    <row r="9" spans="1:2" x14ac:dyDescent="0.35">
      <c r="B9" s="3"/>
    </row>
    <row r="10" spans="1:2" x14ac:dyDescent="0.35">
      <c r="A10" t="s">
        <v>39</v>
      </c>
      <c r="B10">
        <f>-(Assumptions!B9*COUNTA('Financial Statements'!E4:E8))</f>
        <v>-600000</v>
      </c>
    </row>
    <row r="11" spans="1:2" x14ac:dyDescent="0.35">
      <c r="A11" t="s">
        <v>40</v>
      </c>
      <c r="B11">
        <f>'Financial Statements'!E4+Assumptions!B9</f>
        <v>375000</v>
      </c>
    </row>
    <row r="12" spans="1:2" x14ac:dyDescent="0.35">
      <c r="A12" t="s">
        <v>41</v>
      </c>
      <c r="B12">
        <f>'Financial Statements'!E5+Assumptions!B9</f>
        <v>402600</v>
      </c>
    </row>
    <row r="13" spans="1:2" x14ac:dyDescent="0.35">
      <c r="A13" t="s">
        <v>42</v>
      </c>
      <c r="B13">
        <f>'Financial Statements'!E6+Assumptions!B9</f>
        <v>432408</v>
      </c>
    </row>
    <row r="14" spans="1:2" x14ac:dyDescent="0.35">
      <c r="A14" t="s">
        <v>43</v>
      </c>
      <c r="B14">
        <f>'Financial Statements'!E7+Assumptions!B9</f>
        <v>464601</v>
      </c>
    </row>
    <row r="15" spans="1:2" x14ac:dyDescent="0.35">
      <c r="A15" t="s">
        <v>44</v>
      </c>
      <c r="B15">
        <f>'Financial Statements'!E8+Assumptions!B9</f>
        <v>499369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Assumptions</vt:lpstr>
      <vt:lpstr>Revenue Model</vt:lpstr>
      <vt:lpstr>Costs &amp; Opex</vt:lpstr>
      <vt:lpstr>Financial Statements</vt:lpstr>
      <vt:lpstr>KPI 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Kummari, Sunny Nithil</cp:lastModifiedBy>
  <dcterms:created xsi:type="dcterms:W3CDTF">2025-10-23T00:13:21Z</dcterms:created>
  <dcterms:modified xsi:type="dcterms:W3CDTF">2025-10-25T01:06:23Z</dcterms:modified>
</cp:coreProperties>
</file>