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danno.sharepoint.com/sites/Komandossvetaine/TechnicalAluminium/Orders History/Orders history/2408Z03867-1_ALU/"/>
    </mc:Choice>
  </mc:AlternateContent>
  <xr:revisionPtr revIDLastSave="2" documentId="8_{4260B83E-FA7E-49DF-A951-4509DC8E7512}" xr6:coauthVersionLast="47" xr6:coauthVersionMax="47" xr10:uidLastSave="{162C160A-456B-4B77-A55E-44722BB233EB}"/>
  <bookViews>
    <workbookView minimized="1" xWindow="30285" yWindow="1095" windowWidth="23040" windowHeight="13665" xr2:uid="{F0F9B737-86F3-4A95-9527-9BE2AC3652F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1" l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1" i="1"/>
  <c r="G81" i="1"/>
  <c r="F81" i="1"/>
  <c r="E81" i="1"/>
  <c r="D81" i="1"/>
  <c r="C81" i="1"/>
  <c r="H78" i="1"/>
  <c r="E78" i="1"/>
  <c r="D78" i="1"/>
  <c r="C78" i="1"/>
  <c r="H74" i="1"/>
  <c r="G74" i="1"/>
  <c r="F74" i="1"/>
  <c r="E74" i="1"/>
  <c r="D74" i="1"/>
  <c r="C74" i="1"/>
  <c r="H71" i="1"/>
  <c r="G71" i="1"/>
  <c r="F71" i="1"/>
  <c r="E71" i="1"/>
  <c r="D71" i="1"/>
  <c r="C71" i="1"/>
  <c r="H69" i="1"/>
  <c r="G69" i="1"/>
  <c r="F69" i="1"/>
  <c r="E69" i="1"/>
  <c r="D69" i="1"/>
  <c r="C69" i="1"/>
  <c r="H67" i="1"/>
  <c r="H66" i="1"/>
  <c r="H64" i="1"/>
  <c r="G64" i="1"/>
  <c r="F64" i="1"/>
  <c r="E64" i="1"/>
  <c r="D64" i="1"/>
  <c r="C64" i="1"/>
  <c r="H61" i="1"/>
  <c r="G61" i="1"/>
  <c r="F61" i="1"/>
  <c r="E61" i="1"/>
  <c r="D61" i="1"/>
  <c r="C61" i="1"/>
  <c r="H59" i="1"/>
  <c r="H57" i="1"/>
  <c r="G57" i="1"/>
  <c r="F57" i="1"/>
  <c r="E57" i="1"/>
  <c r="D57" i="1"/>
  <c r="C57" i="1"/>
  <c r="H54" i="1"/>
  <c r="G54" i="1"/>
  <c r="F54" i="1"/>
  <c r="E54" i="1"/>
  <c r="D54" i="1"/>
  <c r="C54" i="1"/>
  <c r="H52" i="1"/>
  <c r="H50" i="1"/>
  <c r="G50" i="1"/>
  <c r="F50" i="1"/>
  <c r="E50" i="1"/>
  <c r="D50" i="1"/>
  <c r="C50" i="1"/>
  <c r="H47" i="1"/>
  <c r="G47" i="1"/>
  <c r="F47" i="1"/>
  <c r="E47" i="1"/>
  <c r="D47" i="1"/>
  <c r="C47" i="1"/>
  <c r="H44" i="1"/>
  <c r="G44" i="1"/>
  <c r="F44" i="1"/>
  <c r="E44" i="1"/>
  <c r="D44" i="1"/>
  <c r="C44" i="1"/>
  <c r="H42" i="1"/>
  <c r="H41" i="1"/>
  <c r="H40" i="1"/>
  <c r="H39" i="1"/>
  <c r="H38" i="1"/>
  <c r="H36" i="1"/>
  <c r="G36" i="1"/>
  <c r="F36" i="1"/>
  <c r="E36" i="1"/>
  <c r="D36" i="1"/>
  <c r="C36" i="1"/>
  <c r="H34" i="1"/>
  <c r="H33" i="1"/>
  <c r="H32" i="1"/>
  <c r="H31" i="1"/>
  <c r="H29" i="1"/>
  <c r="G29" i="1"/>
  <c r="F29" i="1"/>
  <c r="E29" i="1"/>
  <c r="D29" i="1"/>
  <c r="C29" i="1"/>
  <c r="H27" i="1"/>
  <c r="H26" i="1"/>
  <c r="H25" i="1"/>
  <c r="H24" i="1"/>
  <c r="H23" i="1"/>
  <c r="H22" i="1"/>
  <c r="H21" i="1"/>
  <c r="H20" i="1"/>
  <c r="H18" i="1"/>
</calcChain>
</file>

<file path=xl/sharedStrings.xml><?xml version="1.0" encoding="utf-8"?>
<sst xmlns="http://schemas.openxmlformats.org/spreadsheetml/2006/main" count="233" uniqueCount="83">
  <si>
    <t>Calculation</t>
  </si>
  <si>
    <t>(Užsakymai\2408Z03867-1_ALU  04.24-15405 Exeter Office Doors Only  for UAB  9-10-24)/02.Entrance/+++</t>
  </si>
  <si>
    <t/>
  </si>
  <si>
    <t>Price Aluminium:</t>
  </si>
  <si>
    <t>01.11.2024, Article status: 01.10.2024</t>
  </si>
  <si>
    <t>Price Steel:</t>
  </si>
  <si>
    <t>01.01.2024, Article status: 01.10.2024</t>
  </si>
  <si>
    <t>Project number</t>
  </si>
  <si>
    <t xml:space="preserve"> </t>
  </si>
  <si>
    <t>Užsakymai/2408Z03867-1_ALU</t>
  </si>
  <si>
    <t>Total</t>
  </si>
  <si>
    <t>Project name</t>
  </si>
  <si>
    <t>04.24-15405 Exeter Office Doors Only  for UAB  9-10-24</t>
  </si>
  <si>
    <t>Item number</t>
  </si>
  <si>
    <t>02.Entrance</t>
  </si>
  <si>
    <t>02.Rear Door</t>
  </si>
  <si>
    <t>03. L01 Door</t>
  </si>
  <si>
    <t>04. Packaging</t>
  </si>
  <si>
    <t>05. Transportation</t>
  </si>
  <si>
    <t>Item description</t>
  </si>
  <si>
    <t>Exact calculation</t>
  </si>
  <si>
    <t>Fixed price</t>
  </si>
  <si>
    <t>Creation date</t>
  </si>
  <si>
    <t>2024-10-21 (Administrator)</t>
  </si>
  <si>
    <t>Last change</t>
  </si>
  <si>
    <t>2024-11-07 (Administrator)</t>
  </si>
  <si>
    <t>Calculated supplement from project</t>
  </si>
  <si>
    <t>0.00 %</t>
  </si>
  <si>
    <t>Calculated supplement from optimisation</t>
  </si>
  <si>
    <t>4.90 %</t>
  </si>
  <si>
    <t>5.28 %</t>
  </si>
  <si>
    <t>4.04 %</t>
  </si>
  <si>
    <t>4.87 %</t>
  </si>
  <si>
    <t>Production line</t>
  </si>
  <si>
    <t>Profile system</t>
  </si>
  <si>
    <t>Schüco AWS 75.SI+/AD UP 75/ADS 75.SI</t>
  </si>
  <si>
    <t>No profile system</t>
  </si>
  <si>
    <t>Total width</t>
  </si>
  <si>
    <t>Total height</t>
  </si>
  <si>
    <t>Number</t>
  </si>
  <si>
    <t>Weight per item</t>
  </si>
  <si>
    <t>Profiles</t>
  </si>
  <si>
    <t>kg</t>
  </si>
  <si>
    <t>Accessories</t>
  </si>
  <si>
    <t>Glass</t>
  </si>
  <si>
    <t xml:space="preserve">System profiles, non insulated </t>
  </si>
  <si>
    <t>Linear</t>
  </si>
  <si>
    <t xml:space="preserve">Pre-rolled profiles AWS, ADS, ASS </t>
  </si>
  <si>
    <t>GBP</t>
  </si>
  <si>
    <t xml:space="preserve">Total profiles </t>
  </si>
  <si>
    <t>Surface finish 15 Circum.</t>
  </si>
  <si>
    <t>m²</t>
  </si>
  <si>
    <t>Surface finish 20 Circum.</t>
  </si>
  <si>
    <t xml:space="preserve">Total surface finish </t>
  </si>
  <si>
    <t xml:space="preserve">Door hinges </t>
  </si>
  <si>
    <t xml:space="preserve">Top closer </t>
  </si>
  <si>
    <t xml:space="preserve">Corner and T-cleats </t>
  </si>
  <si>
    <t xml:space="preserve">Accessories </t>
  </si>
  <si>
    <t xml:space="preserve">Gaskets </t>
  </si>
  <si>
    <t xml:space="preserve">Total accessories </t>
  </si>
  <si>
    <t xml:space="preserve">Individual material costs </t>
  </si>
  <si>
    <t xml:space="preserve">Total materials </t>
  </si>
  <si>
    <t xml:space="preserve">Glass </t>
  </si>
  <si>
    <t xml:space="preserve">Total glass </t>
  </si>
  <si>
    <t xml:space="preserve">Material and glass total </t>
  </si>
  <si>
    <t xml:space="preserve">User-defined input </t>
  </si>
  <si>
    <t xml:space="preserve">Total labour costs </t>
  </si>
  <si>
    <t xml:space="preserve">Manufacturing costs </t>
  </si>
  <si>
    <t>Surface per unit</t>
  </si>
  <si>
    <t>Square metre price</t>
  </si>
  <si>
    <t>GBP/m²</t>
  </si>
  <si>
    <t xml:space="preserve">Sales administration overheads </t>
  </si>
  <si>
    <t xml:space="preserve">Prime costs </t>
  </si>
  <si>
    <t xml:space="preserve">Cash sales price </t>
  </si>
  <si>
    <t>Calculated unit price</t>
  </si>
  <si>
    <t xml:space="preserve">Unit price </t>
  </si>
  <si>
    <t xml:space="preserve">Unit price incl. discount </t>
  </si>
  <si>
    <t>Overall total</t>
  </si>
  <si>
    <t>Total amount incl. discount</t>
  </si>
  <si>
    <t>0.0% VAT</t>
  </si>
  <si>
    <t>Total amount (incl. VAT)</t>
  </si>
  <si>
    <t>The details on this output list calculated by the programme have to be checked for correctness!</t>
  </si>
  <si>
    <t>Please observe the accompanying messages or error lists.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</si>
</sst>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6B64-221C-42E8-AF6A-BA2463C82E59}">
  <dimension ref="A1:I90"/>
  <sheetViews>
    <sheetView tabSelected="1" topLeftCell="A46" workbookViewId="0">
      <selection activeCell="I78" sqref="I78"/>
    </sheetView>
  </sheetViews>
  <sheetFormatPr defaultRowHeight="14.4" x14ac:dyDescent="0.3"/>
  <cols>
    <col min="1" max="1" width="29.77734375" customWidth="1"/>
    <col min="2" max="2" width="9.88671875" customWidth="1"/>
    <col min="3" max="7" width="20.44140625" customWidth="1"/>
    <col min="8" max="8" width="8" bestFit="1" customWidth="1"/>
  </cols>
  <sheetData>
    <row r="1" spans="1:8" x14ac:dyDescent="0.3">
      <c r="A1" s="1" t="s">
        <v>0</v>
      </c>
      <c r="B1" s="1" t="s">
        <v>1</v>
      </c>
    </row>
    <row r="2" spans="1:8" x14ac:dyDescent="0.3">
      <c r="A2" s="1" t="s">
        <v>2</v>
      </c>
    </row>
    <row r="3" spans="1:8" x14ac:dyDescent="0.3">
      <c r="A3" s="1" t="s">
        <v>3</v>
      </c>
      <c r="C3" s="1" t="s">
        <v>4</v>
      </c>
    </row>
    <row r="4" spans="1:8" x14ac:dyDescent="0.3">
      <c r="A4" s="1" t="s">
        <v>5</v>
      </c>
      <c r="C4" s="1" t="s">
        <v>6</v>
      </c>
    </row>
    <row r="5" spans="1:8" x14ac:dyDescent="0.3">
      <c r="A5" s="1" t="s">
        <v>7</v>
      </c>
      <c r="B5" s="1" t="s">
        <v>8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10</v>
      </c>
    </row>
    <row r="6" spans="1:8" x14ac:dyDescent="0.3">
      <c r="A6" s="1" t="s">
        <v>11</v>
      </c>
      <c r="B6" s="1" t="s">
        <v>8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8</v>
      </c>
    </row>
    <row r="7" spans="1:8" x14ac:dyDescent="0.3">
      <c r="A7" s="1" t="s">
        <v>13</v>
      </c>
      <c r="B7" s="1" t="s">
        <v>8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8</v>
      </c>
    </row>
    <row r="8" spans="1:8" x14ac:dyDescent="0.3">
      <c r="A8" s="1" t="s">
        <v>19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8</v>
      </c>
    </row>
    <row r="9" spans="1:8" x14ac:dyDescent="0.3">
      <c r="A9" s="1" t="s">
        <v>0</v>
      </c>
      <c r="B9" s="1" t="s">
        <v>8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21</v>
      </c>
      <c r="H9" s="1" t="s">
        <v>8</v>
      </c>
    </row>
    <row r="10" spans="1:8" x14ac:dyDescent="0.3">
      <c r="A10" s="1" t="s">
        <v>22</v>
      </c>
      <c r="B10" s="1" t="s">
        <v>8</v>
      </c>
      <c r="C10" s="1" t="s">
        <v>23</v>
      </c>
      <c r="D10" s="1" t="s">
        <v>23</v>
      </c>
      <c r="E10" s="1" t="s">
        <v>23</v>
      </c>
      <c r="F10" s="1" t="s">
        <v>23</v>
      </c>
      <c r="G10" s="1" t="s">
        <v>23</v>
      </c>
      <c r="H10" s="1" t="s">
        <v>8</v>
      </c>
    </row>
    <row r="11" spans="1:8" x14ac:dyDescent="0.3">
      <c r="A11" s="1" t="s">
        <v>24</v>
      </c>
      <c r="B11" s="1" t="s">
        <v>8</v>
      </c>
      <c r="C11" s="1" t="s">
        <v>25</v>
      </c>
      <c r="D11" s="1" t="s">
        <v>25</v>
      </c>
      <c r="E11" s="1" t="s">
        <v>25</v>
      </c>
      <c r="F11" s="1" t="s">
        <v>23</v>
      </c>
      <c r="G11" s="1" t="s">
        <v>23</v>
      </c>
      <c r="H11" s="1" t="s">
        <v>8</v>
      </c>
    </row>
    <row r="12" spans="1:8" x14ac:dyDescent="0.3">
      <c r="A12" s="1" t="s">
        <v>26</v>
      </c>
      <c r="B12" s="1" t="s">
        <v>8</v>
      </c>
      <c r="C12" s="1" t="s">
        <v>27</v>
      </c>
      <c r="D12" s="1" t="s">
        <v>27</v>
      </c>
      <c r="E12" s="1" t="s">
        <v>27</v>
      </c>
      <c r="F12" s="1" t="s">
        <v>27</v>
      </c>
      <c r="G12" s="1" t="s">
        <v>27</v>
      </c>
      <c r="H12" s="1" t="s">
        <v>8</v>
      </c>
    </row>
    <row r="13" spans="1:8" x14ac:dyDescent="0.3">
      <c r="A13" s="1" t="s">
        <v>28</v>
      </c>
      <c r="B13" s="1" t="s">
        <v>8</v>
      </c>
      <c r="C13" s="1" t="s">
        <v>29</v>
      </c>
      <c r="D13" s="1" t="s">
        <v>30</v>
      </c>
      <c r="E13" s="1" t="s">
        <v>31</v>
      </c>
      <c r="F13" s="1" t="s">
        <v>27</v>
      </c>
      <c r="G13" s="1" t="s">
        <v>27</v>
      </c>
      <c r="H13" s="1" t="s">
        <v>32</v>
      </c>
    </row>
    <row r="14" spans="1:8" x14ac:dyDescent="0.3">
      <c r="A14" s="1" t="s">
        <v>33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</row>
    <row r="15" spans="1:8" x14ac:dyDescent="0.3">
      <c r="A15" s="1" t="s">
        <v>34</v>
      </c>
      <c r="B15" s="1" t="s">
        <v>8</v>
      </c>
      <c r="C15" s="1" t="s">
        <v>35</v>
      </c>
      <c r="D15" s="1" t="s">
        <v>35</v>
      </c>
      <c r="E15" s="1" t="s">
        <v>35</v>
      </c>
      <c r="F15" s="1" t="s">
        <v>36</v>
      </c>
      <c r="G15" s="1" t="s">
        <v>36</v>
      </c>
      <c r="H15" s="1" t="s">
        <v>8</v>
      </c>
    </row>
    <row r="16" spans="1:8" x14ac:dyDescent="0.3">
      <c r="A16" s="1" t="s">
        <v>37</v>
      </c>
      <c r="B16" s="1" t="s">
        <v>8</v>
      </c>
      <c r="C16" s="2">
        <v>2675</v>
      </c>
      <c r="D16" s="2">
        <v>1785</v>
      </c>
      <c r="E16" s="2">
        <v>890</v>
      </c>
      <c r="F16" s="2">
        <v>0</v>
      </c>
      <c r="G16" s="2">
        <v>0</v>
      </c>
      <c r="H16" s="1" t="s">
        <v>8</v>
      </c>
    </row>
    <row r="17" spans="1:8" x14ac:dyDescent="0.3">
      <c r="A17" s="1" t="s">
        <v>38</v>
      </c>
      <c r="B17" s="1" t="s">
        <v>8</v>
      </c>
      <c r="C17" s="2">
        <v>2820</v>
      </c>
      <c r="D17" s="2">
        <v>2820</v>
      </c>
      <c r="E17" s="2">
        <v>2230</v>
      </c>
      <c r="F17" s="2">
        <v>0</v>
      </c>
      <c r="G17" s="2">
        <v>0</v>
      </c>
      <c r="H17" s="1" t="s">
        <v>8</v>
      </c>
    </row>
    <row r="18" spans="1:8" x14ac:dyDescent="0.3">
      <c r="A18" s="1" t="s">
        <v>39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f>ROUND((C18+D18+E18+F18+G18),2)</f>
        <v>5</v>
      </c>
    </row>
    <row r="19" spans="1:8" x14ac:dyDescent="0.3">
      <c r="A19" s="1" t="s">
        <v>40</v>
      </c>
      <c r="B19" s="1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</row>
    <row r="20" spans="1:8" x14ac:dyDescent="0.3">
      <c r="A20" s="1" t="s">
        <v>41</v>
      </c>
      <c r="B20" s="1" t="s">
        <v>42</v>
      </c>
      <c r="C20" s="4">
        <v>75.048000000000002</v>
      </c>
      <c r="D20" s="4">
        <v>51.534999999999997</v>
      </c>
      <c r="E20" s="4">
        <v>29.16</v>
      </c>
      <c r="F20" s="4">
        <v>0</v>
      </c>
      <c r="G20" s="4">
        <v>0</v>
      </c>
      <c r="H20">
        <f>ROUND((C20*C18+D20*D18+E20*E18+F20*F18+G20*G18),2)</f>
        <v>155.74</v>
      </c>
    </row>
    <row r="21" spans="1:8" x14ac:dyDescent="0.3">
      <c r="A21" s="1" t="s">
        <v>43</v>
      </c>
      <c r="B21" s="1" t="s">
        <v>42</v>
      </c>
      <c r="C21" s="4">
        <v>36.872999999999998</v>
      </c>
      <c r="D21" s="4">
        <v>16.477</v>
      </c>
      <c r="E21" s="4">
        <v>14.113</v>
      </c>
      <c r="F21" s="4">
        <v>0</v>
      </c>
      <c r="G21" s="4">
        <v>0</v>
      </c>
      <c r="H21">
        <f>ROUND((C21*C18+D21*D18+E21*E18+F21*F18+G21*G18),2)</f>
        <v>67.459999999999994</v>
      </c>
    </row>
    <row r="22" spans="1:8" x14ac:dyDescent="0.3">
      <c r="A22" s="1" t="s">
        <v>44</v>
      </c>
      <c r="B22" s="1" t="s">
        <v>42</v>
      </c>
      <c r="C22" s="4">
        <v>218.58500000000001</v>
      </c>
      <c r="D22" s="4">
        <v>145.13200000000001</v>
      </c>
      <c r="E22" s="4">
        <v>46.518000000000001</v>
      </c>
      <c r="F22" s="4">
        <v>0</v>
      </c>
      <c r="G22" s="4">
        <v>0</v>
      </c>
      <c r="H22">
        <f>ROUND((C22*C18+D22*D18+E22*E18+F22*F18+G22*G18),2)</f>
        <v>410.24</v>
      </c>
    </row>
    <row r="23" spans="1:8" x14ac:dyDescent="0.3">
      <c r="A23" s="1" t="s">
        <v>10</v>
      </c>
      <c r="B23" s="1" t="s">
        <v>42</v>
      </c>
      <c r="C23" s="4">
        <v>330.50599999999997</v>
      </c>
      <c r="D23" s="4">
        <v>213.14400000000001</v>
      </c>
      <c r="E23" s="4">
        <v>89.790999999999997</v>
      </c>
      <c r="F23" s="4">
        <v>0</v>
      </c>
      <c r="G23" s="4">
        <v>0</v>
      </c>
      <c r="H23">
        <f>ROUND((C23*C18+D23*D18+E23*E18+F23*F18+G23*G18),2)</f>
        <v>633.44000000000005</v>
      </c>
    </row>
    <row r="24" spans="1:8" x14ac:dyDescent="0.3">
      <c r="A24" s="1" t="s">
        <v>45</v>
      </c>
      <c r="B24" s="1" t="s">
        <v>46</v>
      </c>
      <c r="C24" s="5">
        <v>24.66</v>
      </c>
      <c r="D24" s="5">
        <v>16.07</v>
      </c>
      <c r="E24" s="5">
        <v>5.48</v>
      </c>
      <c r="F24" s="5">
        <v>0</v>
      </c>
      <c r="G24" s="5">
        <v>0</v>
      </c>
      <c r="H24">
        <f>ROUND((C24*C18+D24*D18+E24*E18+F24*F18+G24*G18),2)</f>
        <v>46.21</v>
      </c>
    </row>
    <row r="25" spans="1:8" x14ac:dyDescent="0.3">
      <c r="A25" s="1" t="s">
        <v>47</v>
      </c>
      <c r="B25" s="1" t="s">
        <v>46</v>
      </c>
      <c r="C25" s="5">
        <v>34.799999999999997</v>
      </c>
      <c r="D25" s="5">
        <v>24.94</v>
      </c>
      <c r="E25" s="5">
        <v>12.42</v>
      </c>
      <c r="F25" s="5">
        <v>0</v>
      </c>
      <c r="G25" s="5">
        <v>0</v>
      </c>
      <c r="H25">
        <f>ROUND((C25*C18+D25*D18+E25*E18+F25*F18+G25*G18),2)</f>
        <v>72.16</v>
      </c>
    </row>
    <row r="26" spans="1:8" x14ac:dyDescent="0.3">
      <c r="A26" s="1" t="s">
        <v>45</v>
      </c>
      <c r="B26" s="1" t="s">
        <v>48</v>
      </c>
      <c r="C26" s="5">
        <v>34.89</v>
      </c>
      <c r="D26" s="5">
        <v>22.68</v>
      </c>
      <c r="E26" s="5">
        <v>7.85</v>
      </c>
      <c r="F26" s="5">
        <v>0</v>
      </c>
      <c r="G26" s="5">
        <v>0</v>
      </c>
      <c r="H26">
        <f>ROUND((C26*C18+D26*D18+E26*E18+F26*F18+G26*G18),2)</f>
        <v>65.42</v>
      </c>
    </row>
    <row r="27" spans="1:8" x14ac:dyDescent="0.3">
      <c r="A27" s="1" t="s">
        <v>47</v>
      </c>
      <c r="B27" s="1" t="s">
        <v>48</v>
      </c>
      <c r="C27" s="5">
        <v>631.69000000000005</v>
      </c>
      <c r="D27" s="5">
        <v>431.54</v>
      </c>
      <c r="E27" s="5">
        <v>245.47</v>
      </c>
      <c r="F27" s="5">
        <v>0</v>
      </c>
      <c r="G27" s="5">
        <v>0</v>
      </c>
      <c r="H27">
        <f>ROUND((C27*C18+D27*D18+E27*E18+F27*F18+G27*G18),2)</f>
        <v>1308.7</v>
      </c>
    </row>
    <row r="28" spans="1:8" x14ac:dyDescent="0.3">
      <c r="A28" s="1" t="s">
        <v>8</v>
      </c>
    </row>
    <row r="29" spans="1:8" x14ac:dyDescent="0.3">
      <c r="A29" s="1" t="s">
        <v>49</v>
      </c>
      <c r="B29" s="1" t="s">
        <v>48</v>
      </c>
      <c r="C29" s="5">
        <f>ROUND((SUM(C26:C28)),2)</f>
        <v>666.58</v>
      </c>
      <c r="D29" s="5">
        <f>ROUND((SUM(D26:D28)),2)</f>
        <v>454.22</v>
      </c>
      <c r="E29" s="5">
        <f>ROUND((SUM(E26:E28)),2)</f>
        <v>253.32</v>
      </c>
      <c r="F29" s="5">
        <f>ROUND((SUM(F26:F28)),2)</f>
        <v>0</v>
      </c>
      <c r="G29" s="5">
        <f>ROUND((SUM(G26:G28)),2)</f>
        <v>0</v>
      </c>
      <c r="H29">
        <f>ROUND((C29*C18+D29*D18+E29*E18+F29*F18+G29*G18),2)</f>
        <v>1374.12</v>
      </c>
    </row>
    <row r="30" spans="1:8" x14ac:dyDescent="0.3">
      <c r="A30" s="1" t="s">
        <v>8</v>
      </c>
    </row>
    <row r="31" spans="1:8" x14ac:dyDescent="0.3">
      <c r="A31" s="1" t="s">
        <v>50</v>
      </c>
      <c r="B31" s="1" t="s">
        <v>51</v>
      </c>
      <c r="C31" s="5">
        <v>18.72</v>
      </c>
      <c r="D31" s="5">
        <v>12.99</v>
      </c>
      <c r="E31" s="5">
        <v>6.33</v>
      </c>
      <c r="F31" s="5">
        <v>0</v>
      </c>
      <c r="G31" s="5">
        <v>0</v>
      </c>
      <c r="H31">
        <f>ROUND((C31*C18+D31*D18+E31*E18+F31*F18+G31*G18),2)</f>
        <v>38.04</v>
      </c>
    </row>
    <row r="32" spans="1:8" x14ac:dyDescent="0.3">
      <c r="A32" s="1" t="s">
        <v>52</v>
      </c>
      <c r="B32" s="1" t="s">
        <v>51</v>
      </c>
      <c r="C32" s="5">
        <v>0.56999999999999995</v>
      </c>
      <c r="D32" s="5">
        <v>0.33</v>
      </c>
      <c r="E32" s="5">
        <v>0.3</v>
      </c>
      <c r="F32" s="5">
        <v>0</v>
      </c>
      <c r="G32" s="5">
        <v>0</v>
      </c>
      <c r="H32">
        <f>ROUND((C32*C18+D32*D18+E32*E18+F32*F18+G32*G18),2)</f>
        <v>1.2</v>
      </c>
    </row>
    <row r="33" spans="1:8" x14ac:dyDescent="0.3">
      <c r="A33" s="1" t="s">
        <v>50</v>
      </c>
      <c r="B33" s="1" t="s">
        <v>48</v>
      </c>
      <c r="C33" s="5">
        <v>200.52</v>
      </c>
      <c r="D33" s="5">
        <v>139.16</v>
      </c>
      <c r="E33" s="5">
        <v>67.78</v>
      </c>
      <c r="F33" s="5">
        <v>0</v>
      </c>
      <c r="G33" s="5">
        <v>0</v>
      </c>
      <c r="H33">
        <f>ROUND((C33*C18+D33*D18+E33*E18+F33*F18+G33*G18),2)</f>
        <v>407.46</v>
      </c>
    </row>
    <row r="34" spans="1:8" x14ac:dyDescent="0.3">
      <c r="A34" s="1" t="s">
        <v>52</v>
      </c>
      <c r="B34" s="1" t="s">
        <v>48</v>
      </c>
      <c r="C34" s="5">
        <v>2.91</v>
      </c>
      <c r="D34" s="5">
        <v>1.68</v>
      </c>
      <c r="E34" s="5">
        <v>1.51</v>
      </c>
      <c r="F34" s="5">
        <v>0</v>
      </c>
      <c r="G34" s="5">
        <v>0</v>
      </c>
      <c r="H34">
        <f>ROUND((C34*C18+D34*D18+E34*E18+F34*F18+G34*G18),2)</f>
        <v>6.1</v>
      </c>
    </row>
    <row r="35" spans="1:8" x14ac:dyDescent="0.3">
      <c r="A35" s="1" t="s">
        <v>8</v>
      </c>
    </row>
    <row r="36" spans="1:8" x14ac:dyDescent="0.3">
      <c r="A36" s="1" t="s">
        <v>53</v>
      </c>
      <c r="B36" s="1" t="s">
        <v>48</v>
      </c>
      <c r="C36" s="5">
        <f>ROUND((SUM(C33:C35)),2)</f>
        <v>203.43</v>
      </c>
      <c r="D36" s="5">
        <f>ROUND((SUM(D33:D35)),2)</f>
        <v>140.84</v>
      </c>
      <c r="E36" s="5">
        <f>ROUND((SUM(E33:E35)),2)</f>
        <v>69.290000000000006</v>
      </c>
      <c r="F36" s="5">
        <f>ROUND((SUM(F33:F35)),2)</f>
        <v>0</v>
      </c>
      <c r="G36" s="5">
        <f>ROUND((SUM(G33:G35)),2)</f>
        <v>0</v>
      </c>
      <c r="H36">
        <f>ROUND((C36*C18+D36*D18+E36*E18+F36*F18+G36*G18),2)</f>
        <v>413.56</v>
      </c>
    </row>
    <row r="37" spans="1:8" x14ac:dyDescent="0.3">
      <c r="A37" s="1" t="s">
        <v>8</v>
      </c>
    </row>
    <row r="38" spans="1:8" x14ac:dyDescent="0.3">
      <c r="A38" s="1" t="s">
        <v>54</v>
      </c>
      <c r="B38" s="1" t="s">
        <v>48</v>
      </c>
      <c r="C38" s="5">
        <v>216.22</v>
      </c>
      <c r="D38" s="5">
        <v>83.11</v>
      </c>
      <c r="E38" s="5">
        <v>83.58</v>
      </c>
      <c r="F38" s="5">
        <v>0</v>
      </c>
      <c r="G38" s="5">
        <v>0</v>
      </c>
      <c r="H38">
        <f>ROUND((C38*C18+D38*D18+E38*E18+F38*F18+G38*G18),2)</f>
        <v>382.91</v>
      </c>
    </row>
    <row r="39" spans="1:8" x14ac:dyDescent="0.3">
      <c r="A39" s="1" t="s">
        <v>55</v>
      </c>
      <c r="B39" s="1" t="s">
        <v>48</v>
      </c>
      <c r="C39" s="5">
        <v>287.51</v>
      </c>
      <c r="D39" s="5">
        <v>0</v>
      </c>
      <c r="E39" s="5">
        <v>0</v>
      </c>
      <c r="F39" s="5">
        <v>0</v>
      </c>
      <c r="G39" s="5">
        <v>0</v>
      </c>
      <c r="H39">
        <f>ROUND((C39*C18+D39*D18+E39*E18+F39*F18+G39*G18),2)</f>
        <v>287.51</v>
      </c>
    </row>
    <row r="40" spans="1:8" x14ac:dyDescent="0.3">
      <c r="A40" s="1" t="s">
        <v>56</v>
      </c>
      <c r="B40" s="1" t="s">
        <v>48</v>
      </c>
      <c r="C40" s="5">
        <v>53.75</v>
      </c>
      <c r="D40" s="5">
        <v>31.67</v>
      </c>
      <c r="E40" s="5">
        <v>21.92</v>
      </c>
      <c r="F40" s="5">
        <v>0</v>
      </c>
      <c r="G40" s="5">
        <v>0</v>
      </c>
      <c r="H40">
        <f>ROUND((C40*C18+D40*D18+E40*E18+F40*F18+G40*G18),2)</f>
        <v>107.34</v>
      </c>
    </row>
    <row r="41" spans="1:8" x14ac:dyDescent="0.3">
      <c r="A41" s="1" t="s">
        <v>57</v>
      </c>
      <c r="B41" s="1" t="s">
        <v>48</v>
      </c>
      <c r="C41" s="5">
        <v>669.56</v>
      </c>
      <c r="D41" s="5">
        <v>508.15</v>
      </c>
      <c r="E41" s="5">
        <v>482.54</v>
      </c>
      <c r="F41" s="5">
        <v>0</v>
      </c>
      <c r="G41" s="5">
        <v>0</v>
      </c>
      <c r="H41">
        <f>ROUND((C41*C18+D41*D18+E41*E18+F41*F18+G41*G18),2)</f>
        <v>1660.25</v>
      </c>
    </row>
    <row r="42" spans="1:8" x14ac:dyDescent="0.3">
      <c r="A42" s="1" t="s">
        <v>58</v>
      </c>
      <c r="B42" s="1" t="s">
        <v>48</v>
      </c>
      <c r="C42" s="5">
        <v>48.88</v>
      </c>
      <c r="D42" s="5">
        <v>28.01</v>
      </c>
      <c r="E42" s="5">
        <v>19.260000000000002</v>
      </c>
      <c r="F42" s="5">
        <v>0</v>
      </c>
      <c r="G42" s="5">
        <v>0</v>
      </c>
      <c r="H42">
        <f>ROUND((C42*C18+D42*D18+E42*E18+F42*F18+G42*G18),2)</f>
        <v>96.15</v>
      </c>
    </row>
    <row r="43" spans="1:8" x14ac:dyDescent="0.3">
      <c r="A43" s="1" t="s">
        <v>8</v>
      </c>
    </row>
    <row r="44" spans="1:8" x14ac:dyDescent="0.3">
      <c r="A44" s="1" t="s">
        <v>59</v>
      </c>
      <c r="B44" s="1" t="s">
        <v>48</v>
      </c>
      <c r="C44" s="5">
        <f>ROUND((SUM(C38:C43)),2)</f>
        <v>1275.92</v>
      </c>
      <c r="D44" s="5">
        <f>ROUND((SUM(D38:D43)),2)</f>
        <v>650.94000000000005</v>
      </c>
      <c r="E44" s="5">
        <f>ROUND((SUM(E38:E43)),2)</f>
        <v>607.29999999999995</v>
      </c>
      <c r="F44" s="5">
        <f>ROUND((SUM(F38:F43)),2)</f>
        <v>0</v>
      </c>
      <c r="G44" s="5">
        <f>ROUND((SUM(G38:G43)),2)</f>
        <v>0</v>
      </c>
      <c r="H44">
        <f>ROUND((C44*C18+D44*D18+E44*E18+F44*F18+G44*G18),2)</f>
        <v>2534.16</v>
      </c>
    </row>
    <row r="45" spans="1:8" x14ac:dyDescent="0.3">
      <c r="A45" s="1" t="s">
        <v>8</v>
      </c>
    </row>
    <row r="46" spans="1:8" x14ac:dyDescent="0.3">
      <c r="A46" s="1" t="s">
        <v>8</v>
      </c>
    </row>
    <row r="47" spans="1:8" x14ac:dyDescent="0.3">
      <c r="A47" s="1" t="s">
        <v>60</v>
      </c>
      <c r="B47" s="1" t="s">
        <v>48</v>
      </c>
      <c r="C47" s="5">
        <f>ROUND((SUM(C46:C46)+C29+C36+C44),2)</f>
        <v>2145.9299999999998</v>
      </c>
      <c r="D47" s="5">
        <f>ROUND((SUM(D46:D46)+D29+D36+D44),2)</f>
        <v>1246</v>
      </c>
      <c r="E47" s="5">
        <f>ROUND((SUM(E46:E46)+E29+E36+E44),2)</f>
        <v>929.91</v>
      </c>
      <c r="F47" s="5">
        <f>ROUND((SUM(F46:F46)+F29+F36+F44),2)</f>
        <v>0</v>
      </c>
      <c r="G47" s="5">
        <f>ROUND((SUM(G46:G46)+G29+G36+G44),2)</f>
        <v>0</v>
      </c>
      <c r="H47">
        <f>ROUND((C47*C18+D47*D18+E47*E18+F47*F18+G47*G18),2)</f>
        <v>4321.84</v>
      </c>
    </row>
    <row r="48" spans="1:8" x14ac:dyDescent="0.3">
      <c r="A48" s="1" t="s">
        <v>8</v>
      </c>
    </row>
    <row r="49" spans="1:9" x14ac:dyDescent="0.3">
      <c r="A49" s="1" t="s">
        <v>8</v>
      </c>
    </row>
    <row r="50" spans="1:9" x14ac:dyDescent="0.3">
      <c r="A50" s="1" t="s">
        <v>61</v>
      </c>
      <c r="B50" s="1" t="s">
        <v>48</v>
      </c>
      <c r="C50" s="5">
        <f>ROUND((C47),2)</f>
        <v>2145.9299999999998</v>
      </c>
      <c r="D50" s="5">
        <f>ROUND((D47),2)</f>
        <v>1246</v>
      </c>
      <c r="E50" s="5">
        <f>ROUND((E47),2)</f>
        <v>929.91</v>
      </c>
      <c r="F50" s="5">
        <f>ROUND((F47),2)</f>
        <v>0</v>
      </c>
      <c r="G50" s="5">
        <f>ROUND((G47),2)</f>
        <v>0</v>
      </c>
      <c r="H50">
        <f>ROUND((C50*C18+D50*D18+E50*E18+F50*F18+G50*G18),2)</f>
        <v>4321.84</v>
      </c>
    </row>
    <row r="51" spans="1:9" x14ac:dyDescent="0.3">
      <c r="A51" s="1" t="s">
        <v>8</v>
      </c>
    </row>
    <row r="52" spans="1:9" x14ac:dyDescent="0.3">
      <c r="A52" s="1" t="s">
        <v>62</v>
      </c>
      <c r="B52" s="1" t="s">
        <v>48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>
        <f>ROUND((C52*C18+D52*D18+E52*E18+F52*F18+G52*G18),2)</f>
        <v>0</v>
      </c>
    </row>
    <row r="53" spans="1:9" x14ac:dyDescent="0.3">
      <c r="A53" s="1" t="s">
        <v>8</v>
      </c>
    </row>
    <row r="54" spans="1:9" x14ac:dyDescent="0.3">
      <c r="A54" s="1" t="s">
        <v>63</v>
      </c>
      <c r="B54" s="1" t="s">
        <v>48</v>
      </c>
      <c r="C54" s="5">
        <f>ROUND((SUM(C52:C53)),2)</f>
        <v>0</v>
      </c>
      <c r="D54" s="5">
        <f>ROUND((SUM(D52:D53)),2)</f>
        <v>0</v>
      </c>
      <c r="E54" s="5">
        <f>ROUND((SUM(E52:E53)),2)</f>
        <v>0</v>
      </c>
      <c r="F54" s="5">
        <f>ROUND((SUM(F52:F53)),2)</f>
        <v>0</v>
      </c>
      <c r="G54" s="5">
        <f>ROUND((SUM(G52:G53)),2)</f>
        <v>0</v>
      </c>
      <c r="H54">
        <f>ROUND((C54*C18+D54*D18+E54*E18+F54*F18+G54*G18),2)</f>
        <v>0</v>
      </c>
    </row>
    <row r="55" spans="1:9" x14ac:dyDescent="0.3">
      <c r="A55" s="1" t="s">
        <v>8</v>
      </c>
    </row>
    <row r="56" spans="1:9" x14ac:dyDescent="0.3">
      <c r="A56" s="1" t="s">
        <v>8</v>
      </c>
    </row>
    <row r="57" spans="1:9" x14ac:dyDescent="0.3">
      <c r="A57" s="1" t="s">
        <v>64</v>
      </c>
      <c r="B57" s="1" t="s">
        <v>48</v>
      </c>
      <c r="C57" s="5">
        <f>ROUND((SUM(C56:C56)+C50+C54),2)</f>
        <v>2145.9299999999998</v>
      </c>
      <c r="D57" s="5">
        <f>ROUND((SUM(D56:D56)+D50+D54),2)</f>
        <v>1246</v>
      </c>
      <c r="E57" s="5">
        <f>ROUND((SUM(E56:E56)+E50+E54),2)</f>
        <v>929.91</v>
      </c>
      <c r="F57" s="5">
        <f>ROUND((SUM(F56:F56)+F50+F54),2)</f>
        <v>0</v>
      </c>
      <c r="G57" s="5">
        <f>ROUND((SUM(G56:G56)+G50+G54),2)</f>
        <v>0</v>
      </c>
      <c r="H57">
        <f>ROUND((C57*C18+D57*D18+E57*E18+F57*F18+G57*G18),2)</f>
        <v>4321.84</v>
      </c>
    </row>
    <row r="58" spans="1:9" x14ac:dyDescent="0.3">
      <c r="A58" s="1" t="s">
        <v>8</v>
      </c>
    </row>
    <row r="59" spans="1:9" x14ac:dyDescent="0.3">
      <c r="A59" s="1" t="s">
        <v>65</v>
      </c>
      <c r="B59" s="1" t="s">
        <v>48</v>
      </c>
      <c r="C59" s="5">
        <v>308.67</v>
      </c>
      <c r="D59" s="5">
        <v>348.01</v>
      </c>
      <c r="E59" s="5">
        <v>170.22</v>
      </c>
      <c r="F59" s="5">
        <v>0</v>
      </c>
      <c r="G59" s="5">
        <v>0</v>
      </c>
      <c r="H59">
        <f>ROUND((C59*C18+D59*D18+E59*E18+F59*F18+G59*G18),2)</f>
        <v>826.9</v>
      </c>
    </row>
    <row r="60" spans="1:9" x14ac:dyDescent="0.3">
      <c r="A60" s="1" t="s">
        <v>8</v>
      </c>
    </row>
    <row r="61" spans="1:9" x14ac:dyDescent="0.3">
      <c r="A61" s="1" t="s">
        <v>66</v>
      </c>
      <c r="B61" s="1" t="s">
        <v>48</v>
      </c>
      <c r="C61" s="5">
        <f>ROUND((SUM(C59:C60)),2)</f>
        <v>308.67</v>
      </c>
      <c r="D61" s="5">
        <f>ROUND((SUM(D59:D60)),2)</f>
        <v>348.01</v>
      </c>
      <c r="E61" s="5">
        <f>ROUND((SUM(E59:E60)),2)</f>
        <v>170.22</v>
      </c>
      <c r="F61" s="5">
        <f>ROUND((SUM(F59:F60)),2)</f>
        <v>0</v>
      </c>
      <c r="G61" s="5">
        <f>ROUND((SUM(G59:G60)),2)</f>
        <v>0</v>
      </c>
      <c r="H61">
        <f>ROUND((C61*C18+D61*D18+E61*E18+F61*F18+G61*G18),2)</f>
        <v>826.9</v>
      </c>
    </row>
    <row r="62" spans="1:9" x14ac:dyDescent="0.3">
      <c r="A62" s="1" t="s">
        <v>8</v>
      </c>
    </row>
    <row r="63" spans="1:9" x14ac:dyDescent="0.3">
      <c r="A63" s="1" t="s">
        <v>8</v>
      </c>
    </row>
    <row r="64" spans="1:9" x14ac:dyDescent="0.3">
      <c r="A64" s="1" t="s">
        <v>67</v>
      </c>
      <c r="B64" s="1" t="s">
        <v>48</v>
      </c>
      <c r="C64" s="5">
        <f>ROUND((SUM(C63:C63)+C57+C61),2)</f>
        <v>2454.6</v>
      </c>
      <c r="D64" s="5">
        <f>ROUND((SUM(D63:D63)+D57+D61),2)</f>
        <v>1594.01</v>
      </c>
      <c r="E64" s="5">
        <f>ROUND((SUM(E63:E63)+E57+E61),2)</f>
        <v>1100.1300000000001</v>
      </c>
      <c r="F64" s="5">
        <f>ROUND((SUM(F63:F63)+F57+F61),2)</f>
        <v>0</v>
      </c>
      <c r="G64" s="5">
        <f>ROUND((SUM(G63:G63)+G57+G61),2)</f>
        <v>0</v>
      </c>
      <c r="H64">
        <f>ROUND((C64*C18+D64*D18+E64*E18+F64*F18+G64*G18),2)</f>
        <v>5148.74</v>
      </c>
      <c r="I64" s="5"/>
    </row>
    <row r="65" spans="1:9" x14ac:dyDescent="0.3">
      <c r="A65" s="1" t="s">
        <v>8</v>
      </c>
    </row>
    <row r="66" spans="1:9" x14ac:dyDescent="0.3">
      <c r="A66" s="1" t="s">
        <v>68</v>
      </c>
      <c r="B66" s="1" t="s">
        <v>51</v>
      </c>
      <c r="C66" s="5">
        <v>7.54</v>
      </c>
      <c r="D66" s="5">
        <v>5.03</v>
      </c>
      <c r="E66" s="5">
        <v>1.98</v>
      </c>
      <c r="F66" s="5">
        <v>0</v>
      </c>
      <c r="G66" s="5">
        <v>0</v>
      </c>
      <c r="H66">
        <f>ROUND((C66*C18+D66*D18+E66*E18+F66*F18+G66*G18),2)</f>
        <v>14.55</v>
      </c>
    </row>
    <row r="67" spans="1:9" x14ac:dyDescent="0.3">
      <c r="A67" s="1" t="s">
        <v>69</v>
      </c>
      <c r="B67" s="1" t="s">
        <v>70</v>
      </c>
      <c r="C67" s="5">
        <v>325.39</v>
      </c>
      <c r="D67" s="5">
        <v>316.67</v>
      </c>
      <c r="E67" s="5">
        <v>554.30999999999995</v>
      </c>
      <c r="F67" s="5">
        <v>0</v>
      </c>
      <c r="G67" s="5">
        <v>0</v>
      </c>
      <c r="H67">
        <f>ROUND((H64)/(H66),2)</f>
        <v>353.87</v>
      </c>
    </row>
    <row r="68" spans="1:9" x14ac:dyDescent="0.3">
      <c r="A68" s="1" t="s">
        <v>8</v>
      </c>
    </row>
    <row r="69" spans="1:9" x14ac:dyDescent="0.3">
      <c r="A69" s="1" t="s">
        <v>71</v>
      </c>
      <c r="B69" s="1" t="s">
        <v>48</v>
      </c>
      <c r="C69">
        <f>ROUND((C64*36*0.01),2)</f>
        <v>883.66</v>
      </c>
      <c r="D69">
        <f>ROUND((D64*36*0.01),2)</f>
        <v>573.84</v>
      </c>
      <c r="E69">
        <f>ROUND((E64*36*0.01),2)</f>
        <v>396.05</v>
      </c>
      <c r="F69">
        <f>ROUND((F64*36*0.01),2)</f>
        <v>0</v>
      </c>
      <c r="G69">
        <f>ROUND((G64*36*0.01),2)</f>
        <v>0</v>
      </c>
      <c r="H69">
        <f>ROUND((C69*C18+D69*D18+E69*E18+F69*F18+G69*G18),2)</f>
        <v>1853.55</v>
      </c>
    </row>
    <row r="70" spans="1:9" x14ac:dyDescent="0.3">
      <c r="A70" s="1" t="s">
        <v>8</v>
      </c>
    </row>
    <row r="71" spans="1:9" x14ac:dyDescent="0.3">
      <c r="A71" s="1" t="s">
        <v>72</v>
      </c>
      <c r="B71" s="1" t="s">
        <v>48</v>
      </c>
      <c r="C71" s="5">
        <f>ROUND((SUM(C69:C70)+C64),2)</f>
        <v>3338.26</v>
      </c>
      <c r="D71" s="5">
        <f>ROUND((SUM(D69:D70)+D64),2)</f>
        <v>2167.85</v>
      </c>
      <c r="E71" s="5">
        <f>ROUND((SUM(E69:E70)+E64),2)</f>
        <v>1496.18</v>
      </c>
      <c r="F71" s="5">
        <f>ROUND((SUM(F69:F70)+F64),2)</f>
        <v>0</v>
      </c>
      <c r="G71" s="5">
        <f>ROUND((SUM(G69:G70)+G64),2)</f>
        <v>0</v>
      </c>
      <c r="H71">
        <f>ROUND((C71*C18+D71*D18+E71*E18+F71*F18+G71*G18),2)</f>
        <v>7002.29</v>
      </c>
    </row>
    <row r="72" spans="1:9" x14ac:dyDescent="0.3">
      <c r="A72" s="1" t="s">
        <v>8</v>
      </c>
    </row>
    <row r="73" spans="1:9" x14ac:dyDescent="0.3">
      <c r="A73" s="1" t="s">
        <v>8</v>
      </c>
    </row>
    <row r="74" spans="1:9" x14ac:dyDescent="0.3">
      <c r="A74" s="1" t="s">
        <v>73</v>
      </c>
      <c r="B74" s="1" t="s">
        <v>48</v>
      </c>
      <c r="C74" s="5">
        <f>ROUND((SUM(C73:C73)+C71),2)</f>
        <v>3338.26</v>
      </c>
      <c r="D74" s="5">
        <f>ROUND((SUM(D73:D73)+D71),2)</f>
        <v>2167.85</v>
      </c>
      <c r="E74" s="5">
        <f>ROUND((SUM(E73:E73)+E71),2)</f>
        <v>1496.18</v>
      </c>
      <c r="F74" s="5">
        <f>ROUND((SUM(F73:F73)+F71),2)</f>
        <v>0</v>
      </c>
      <c r="G74" s="5">
        <f>ROUND((SUM(G73:G73)+G71),2)</f>
        <v>0</v>
      </c>
      <c r="H74">
        <f>ROUND((C74*C18+D74*D18+E74*E18+F74*F18+G74*G18),2)</f>
        <v>7002.29</v>
      </c>
      <c r="I74" s="5"/>
    </row>
    <row r="75" spans="1:9" x14ac:dyDescent="0.3">
      <c r="A75" s="1" t="s">
        <v>8</v>
      </c>
    </row>
    <row r="76" spans="1:9" x14ac:dyDescent="0.3">
      <c r="A76" s="1" t="s">
        <v>8</v>
      </c>
    </row>
    <row r="77" spans="1:9" x14ac:dyDescent="0.3">
      <c r="A77" s="1" t="s">
        <v>74</v>
      </c>
      <c r="B77" s="1" t="s">
        <v>48</v>
      </c>
      <c r="C77" s="5">
        <v>3338.27</v>
      </c>
      <c r="D77" s="5">
        <v>2167.86</v>
      </c>
      <c r="E77" s="5">
        <v>1496.18</v>
      </c>
      <c r="F77" s="5">
        <v>0</v>
      </c>
      <c r="G77" s="5">
        <v>0</v>
      </c>
      <c r="H77" s="5">
        <v>7002.31</v>
      </c>
    </row>
    <row r="78" spans="1:9" x14ac:dyDescent="0.3">
      <c r="A78" s="1" t="s">
        <v>75</v>
      </c>
      <c r="B78" s="1" t="s">
        <v>48</v>
      </c>
      <c r="C78" s="5">
        <f>ROUND((SUM(C76:C76)+C74),2)</f>
        <v>3338.26</v>
      </c>
      <c r="D78" s="5">
        <f>ROUND((SUM(D76:D76)+D74),2)</f>
        <v>2167.85</v>
      </c>
      <c r="E78" s="5">
        <f>ROUND((SUM(E76:E76)+E74),2)</f>
        <v>1496.18</v>
      </c>
      <c r="F78" s="5">
        <v>242.85</v>
      </c>
      <c r="G78" s="5">
        <v>637.01</v>
      </c>
      <c r="H78">
        <f>ROUND((C78*C18+D78*D18+E78*E18+F78*F18+G78*G18),2)</f>
        <v>7882.15</v>
      </c>
    </row>
    <row r="79" spans="1:9" x14ac:dyDescent="0.3">
      <c r="A79" s="1" t="s">
        <v>8</v>
      </c>
    </row>
    <row r="80" spans="1:9" x14ac:dyDescent="0.3">
      <c r="A80" s="1" t="s">
        <v>8</v>
      </c>
    </row>
    <row r="81" spans="1:8" x14ac:dyDescent="0.3">
      <c r="A81" s="1" t="s">
        <v>76</v>
      </c>
      <c r="B81" s="1" t="s">
        <v>48</v>
      </c>
      <c r="C81" s="5">
        <f>ROUND((SUM(C80:C80)+C78),2)</f>
        <v>3338.26</v>
      </c>
      <c r="D81" s="5">
        <f>ROUND((SUM(D80:D80)+D78),2)</f>
        <v>2167.85</v>
      </c>
      <c r="E81" s="5">
        <f>ROUND((SUM(E80:E80)+E78),2)</f>
        <v>1496.18</v>
      </c>
      <c r="F81" s="5">
        <f>ROUND((SUM(F80:F80)+F78),2)</f>
        <v>242.85</v>
      </c>
      <c r="G81" s="5">
        <f>ROUND((SUM(G80:G80)+G78),2)</f>
        <v>637.01</v>
      </c>
      <c r="H81">
        <f>ROUND((C81*C18+D81*D18+E81*E18+F81*F18+G81*G18),2)</f>
        <v>7882.15</v>
      </c>
    </row>
    <row r="82" spans="1:8" x14ac:dyDescent="0.3">
      <c r="A82" s="1" t="s">
        <v>2</v>
      </c>
    </row>
    <row r="83" spans="1:8" x14ac:dyDescent="0.3">
      <c r="A83" s="1" t="s">
        <v>13</v>
      </c>
      <c r="B83" s="1" t="s">
        <v>8</v>
      </c>
      <c r="C83" s="1" t="s">
        <v>14</v>
      </c>
      <c r="D83" s="1" t="s">
        <v>15</v>
      </c>
      <c r="E83" s="1" t="s">
        <v>16</v>
      </c>
      <c r="F83" s="1" t="s">
        <v>17</v>
      </c>
      <c r="G83" s="1" t="s">
        <v>18</v>
      </c>
      <c r="H83" s="1" t="s">
        <v>8</v>
      </c>
    </row>
    <row r="84" spans="1:8" x14ac:dyDescent="0.3">
      <c r="A84" s="1" t="s">
        <v>19</v>
      </c>
      <c r="B84" s="1" t="s">
        <v>8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8</v>
      </c>
    </row>
    <row r="85" spans="1:8" x14ac:dyDescent="0.3">
      <c r="A85" s="1" t="s">
        <v>77</v>
      </c>
      <c r="B85" s="1" t="s">
        <v>48</v>
      </c>
      <c r="C85">
        <f>C78*C18/1</f>
        <v>3338.26</v>
      </c>
      <c r="D85">
        <f>D78*D18/1</f>
        <v>2167.85</v>
      </c>
      <c r="E85">
        <f>E78*E18/1</f>
        <v>1496.18</v>
      </c>
      <c r="F85">
        <f>F78*F18/1</f>
        <v>242.85</v>
      </c>
      <c r="G85">
        <f>G78*G18/1</f>
        <v>637.01</v>
      </c>
      <c r="H85">
        <f>ROUND((C85+D85+E85+F85+G85),2)</f>
        <v>7882.15</v>
      </c>
    </row>
    <row r="86" spans="1:8" x14ac:dyDescent="0.3">
      <c r="A86" s="1" t="s">
        <v>78</v>
      </c>
      <c r="B86" s="1" t="s">
        <v>48</v>
      </c>
      <c r="C86">
        <f>C81*C18/1</f>
        <v>3338.26</v>
      </c>
      <c r="D86">
        <f>D81*D18/1</f>
        <v>2167.85</v>
      </c>
      <c r="E86">
        <f>E81*E18/1</f>
        <v>1496.18</v>
      </c>
      <c r="F86">
        <f>F81*F18/1</f>
        <v>242.85</v>
      </c>
      <c r="G86">
        <f>G81*G18/1</f>
        <v>637.01</v>
      </c>
      <c r="H86">
        <f>ROUND((C86+D86+E86+F86+G86),2)</f>
        <v>7882.15</v>
      </c>
    </row>
    <row r="87" spans="1:8" x14ac:dyDescent="0.3">
      <c r="A87" s="1" t="s">
        <v>79</v>
      </c>
      <c r="B87" s="1" t="s">
        <v>48</v>
      </c>
      <c r="C87">
        <f>ROUND((C81*C18*0/1),2)</f>
        <v>0</v>
      </c>
      <c r="D87">
        <f>ROUND((D81*D18*0/1),2)</f>
        <v>0</v>
      </c>
      <c r="E87">
        <f>ROUND((E81*E18*0/1),2)</f>
        <v>0</v>
      </c>
      <c r="F87">
        <f>ROUND((F81*F18*0/1),2)</f>
        <v>0</v>
      </c>
      <c r="G87">
        <f>ROUND((G81*G18*0/1),2)</f>
        <v>0</v>
      </c>
      <c r="H87">
        <f>ROUND((C87+D87+E87+F87+G87),2)</f>
        <v>0</v>
      </c>
    </row>
    <row r="88" spans="1:8" x14ac:dyDescent="0.3">
      <c r="A88" s="1" t="s">
        <v>80</v>
      </c>
      <c r="B88" s="1" t="s">
        <v>48</v>
      </c>
      <c r="C88">
        <f xml:space="preserve"> ROUND((C81*C18*1/1),2)</f>
        <v>3338.26</v>
      </c>
      <c r="D88">
        <f xml:space="preserve"> ROUND((D81*D18*1/1),2)</f>
        <v>2167.85</v>
      </c>
      <c r="E88">
        <f xml:space="preserve"> ROUND((E81*E18*1/1),2)</f>
        <v>1496.18</v>
      </c>
      <c r="F88">
        <f xml:space="preserve"> ROUND((F81*F18*1/1),2)</f>
        <v>242.85</v>
      </c>
      <c r="G88">
        <f xml:space="preserve"> ROUND((G81*G18*1/1),2)</f>
        <v>637.01</v>
      </c>
      <c r="H88">
        <f>ROUND((C88+D88+E88+F88+G88),2)</f>
        <v>7882.15</v>
      </c>
    </row>
    <row r="89" spans="1:8" x14ac:dyDescent="0.3">
      <c r="A89" s="1" t="s">
        <v>81</v>
      </c>
    </row>
    <row r="90" spans="1:8" x14ac:dyDescent="0.3">
      <c r="A90" s="1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B127199DAB114884614FF27EF42B89" ma:contentTypeVersion="15" ma:contentTypeDescription="Create a new document." ma:contentTypeScope="" ma:versionID="30c7538b851ca00d48ac5877436967b3">
  <xsd:schema xmlns:xsd="http://www.w3.org/2001/XMLSchema" xmlns:xs="http://www.w3.org/2001/XMLSchema" xmlns:p="http://schemas.microsoft.com/office/2006/metadata/properties" xmlns:ns2="79507219-de1e-4882-bd68-889f80af9ccd" xmlns:ns3="07eea6d9-3e26-40ec-bca2-4377b7c19ba5" targetNamespace="http://schemas.microsoft.com/office/2006/metadata/properties" ma:root="true" ma:fieldsID="c51ff958b437db0476cb2d1af734c2f8" ns2:_="" ns3:_="">
    <xsd:import namespace="79507219-de1e-4882-bd68-889f80af9ccd"/>
    <xsd:import namespace="07eea6d9-3e26-40ec-bca2-4377b7c19b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07219-de1e-4882-bd68-889f80af9c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Bendrinama su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21095cf-c8bc-4dcc-8c13-81f3a1854187}" ma:internalName="TaxCatchAll" ma:showField="CatchAllData" ma:web="79507219-de1e-4882-bd68-889f80af9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ea6d9-3e26-40ec-bca2-4377b7c19b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100103f-e0bb-4288-802b-574c30c5e6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9507219-de1e-4882-bd68-889f80af9ccd">
      <UserInfo>
        <DisplayName/>
        <AccountId xsi:nil="true"/>
        <AccountType/>
      </UserInfo>
    </SharedWithUsers>
    <lcf76f155ced4ddcb4097134ff3c332f xmlns="07eea6d9-3e26-40ec-bca2-4377b7c19ba5">
      <Terms xmlns="http://schemas.microsoft.com/office/infopath/2007/PartnerControls"/>
    </lcf76f155ced4ddcb4097134ff3c332f>
    <TaxCatchAll xmlns="79507219-de1e-4882-bd68-889f80af9ccd" xsi:nil="true"/>
  </documentManagement>
</p:properties>
</file>

<file path=customXml/itemProps1.xml><?xml version="1.0" encoding="utf-8"?>
<ds:datastoreItem xmlns:ds="http://schemas.openxmlformats.org/officeDocument/2006/customXml" ds:itemID="{0C74635E-E285-464B-96A1-65ED9293AE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4DAEE6-F7EC-483B-8264-6D0FA095D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07219-de1e-4882-bd68-889f80af9ccd"/>
    <ds:schemaRef ds:uri="07eea6d9-3e26-40ec-bca2-4377b7c19b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5F3D51-6861-400E-9070-B433D090A555}">
  <ds:schemaRefs>
    <ds:schemaRef ds:uri="http://schemas.microsoft.com/office/2006/metadata/properties"/>
    <ds:schemaRef ds:uri="http://schemas.microsoft.com/office/infopath/2007/PartnerControls"/>
    <ds:schemaRef ds:uri="79507219-de1e-4882-bd68-889f80af9ccd"/>
    <ds:schemaRef ds:uri="07eea6d9-3e26-40ec-bca2-4377b7c19b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Edgaras Fadejevas</dc:creator>
  <cp:lastModifiedBy>Edgaras Fadejevas</cp:lastModifiedBy>
  <dcterms:created xsi:type="dcterms:W3CDTF">2024-11-07T13:44:13Z</dcterms:created>
  <dcterms:modified xsi:type="dcterms:W3CDTF">2024-11-07T20:06:55Z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0x0101004FB127199DAB114884614FF27EF42B89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