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<sst xmlns="http://schemas.openxmlformats.org/spreadsheetml/2006/main" count="1176" uniqueCount="495">
  <si>
    <t>File opened</t>
  </si>
  <si>
    <t>2023-09-21 16:13:02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</si>
  <si>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</si>
  <si>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</si>
  <si>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</si>
  <si>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</si>
  <si>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</si>
  <si>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</si>
  <si>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</si>
  <si>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</si>
  <si>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</si>
  <si>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</si>
  <si>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</si>
  <si>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{"oxygen": "21", "co2aspan2a": "0.290097", "chamberpressurezero": "2.6056", "flowmeterzero": "0.997628", "h2oaspan2b": "0.0719718", "ssb_ref": "32265.3", "flowbzero": "0.30416", "co2bspan2a": "0.289663", "co2aspanconc1": "2500", "co2bspan2": "-0.0309672", "tbzero": "0.366196", "h2obspanconc2": "0", "h2oaspan2": "0", "co2bspan2b": "0.286892", "h2obspan2a": "0.071569", "co2bspanconc2": "296.4", "h2oaspanconc2": "0", "co2aspanconc2": "296.4", "co2bzero": "0.94951", "flowazero": "0.33299", "co2aspan2b": "0.287444", "co2azero": "0.94155", "co2aspan1": "0.999978", "h2oazero": "1.06986", "co2aspan2": "-0.0314519", "co2bspanconc1": "2500", "co2bspan1": "0.999404", "h2obzero": "1.06311", "h2oaspanconc1": "12.27", "tazero": "0.206974", "h2obspanconc1": "12.27", "h2obspan2": "0", "h2oaspan2a": "0.0710612", "h2obspan1": "1.01222", "h2oaspan1": "1.01282", "ssa_ref": "32045.5", "h2obspan2b": "0.0724435"}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</si>
  <si>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</si>
  <si>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</si>
  <si>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</si>
  <si>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</si>
  <si>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</si>
  <si>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</si>
  <si>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</si>
  <si>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</si>
  <si>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</si>
  <si>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</si>
  <si>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</si>
  <si>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</si>
  <si>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</si>
  <si>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16:13:02</t>
  </si>
  <si>
    <t>Stability Definition:	A (GasEx): Slp&lt;0.3 Per=15	gsw (GasEx): Slp&lt;0.05 Per=15	F (FlrLS):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</si>
  <si>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</si>
  <si>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</si>
  <si>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</si>
  <si>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</si>
  <si>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</si>
  <si>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</si>
  <si>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</si>
  <si>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</si>
  <si>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</si>
  <si>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</si>
  <si>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</si>
  <si>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</si>
  <si>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</si>
  <si>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</si>
  <si>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</si>
  <si>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</si>
  <si>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</si>
  <si>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</si>
  <si>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</si>
  <si>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</si>
  <si>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</si>
  <si>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</si>
  <si>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</si>
  <si>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</si>
  <si>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</si>
  <si>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</si>
  <si>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</si>
  <si>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</si>
  <si>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</si>
  <si>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</si>
  <si>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</si>
  <si>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</si>
  <si>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</si>
  <si>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</si>
  <si>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</si>
  <si>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</si>
  <si>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</si>
  <si>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</si>
  <si>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</si>
  <si>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</si>
  <si>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</si>
  <si>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</si>
  <si>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</si>
  <si>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</si>
  <si>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</si>
  <si>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</si>
  <si>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</si>
  <si>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</si>
  <si>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</si>
  <si>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</si>
  <si>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</si>
  <si>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</si>
  <si>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4.75442 101.358 377.357 621.241 846.233 1052.58 1228.43 1363.56</t>
  </si>
  <si>
    <t>Fs_true</t>
  </si>
  <si>
    <t>0.199598 113.397 401.052 605.283 801.545 1003.93 1201.16 1402.1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</si>
  <si>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</si>
  <si>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</si>
  <si>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</si>
  <si>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</si>
  <si>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</si>
  <si>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</si>
  <si>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</si>
  <si>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</si>
  <si>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</si>
  <si>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</si>
  <si>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</si>
  <si>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</si>
  <si>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</si>
  <si>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</si>
  <si>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</si>
  <si>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</si>
  <si>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</si>
  <si>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</si>
  <si>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</si>
  <si>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</si>
  <si>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</si>
  <si>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</si>
  <si>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</si>
  <si>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</si>
  <si>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</si>
  <si>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</si>
  <si>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</si>
  <si>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</si>
  <si>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</si>
  <si>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</si>
  <si>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</si>
  <si>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</si>
  <si>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</si>
  <si>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</si>
  <si>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</si>
  <si>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</si>
  <si>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</si>
  <si>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</si>
  <si>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</si>
  <si>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</si>
  <si>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</si>
  <si>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</si>
  <si>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</si>
  <si>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</si>
  <si>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</si>
  <si>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</si>
  <si>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</si>
  <si>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</si>
  <si>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</si>
  <si>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</si>
  <si>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</si>
  <si>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</si>
  <si>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</si>
  <si>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</si>
  <si>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</si>
  <si>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</si>
  <si>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</si>
  <si>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</si>
  <si>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</si>
  <si>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</si>
  <si>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</si>
  <si>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</si>
  <si>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</si>
  <si>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</si>
  <si>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</si>
  <si>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</si>
  <si>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</si>
  <si>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</si>
  <si>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</si>
  <si>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</si>
  <si>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</si>
  <si>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</si>
  <si>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</si>
  <si>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</si>
  <si>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</si>
  <si>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</si>
  <si>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</si>
  <si>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</si>
  <si>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</si>
  <si>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</si>
  <si>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</si>
  <si>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</si>
  <si>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</si>
  <si>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</si>
  <si>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</si>
  <si>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</si>
  <si>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</si>
  <si>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</si>
  <si>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</si>
  <si>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</si>
  <si>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</si>
  <si>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</si>
  <si>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</si>
  <si>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</si>
  <si>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</si>
  <si>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</si>
  <si>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</si>
  <si>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</si>
  <si>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</si>
  <si>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</si>
  <si>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</si>
  <si>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</si>
  <si>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</si>
  <si>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</si>
  <si>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</si>
  <si>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</si>
  <si>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</si>
  <si>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</si>
  <si>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</si>
  <si>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</si>
  <si>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</si>
  <si>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</si>
  <si>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</si>
  <si>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</si>
  <si>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</si>
  <si>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</si>
  <si>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</si>
  <si>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</si>
  <si>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</si>
  <si>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</si>
  <si>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</si>
  <si>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</si>
  <si>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</si>
  <si>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</si>
  <si>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</si>
  <si>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</si>
  <si>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</si>
  <si>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</si>
  <si>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</si>
  <si>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</si>
  <si>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</si>
  <si>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</si>
  <si>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</si>
  <si>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</si>
  <si>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</si>
  <si>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</si>
  <si>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</si>
  <si>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</si>
  <si>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</si>
  <si>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</si>
  <si>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</si>
  <si>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</si>
  <si>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</si>
  <si>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</si>
  <si>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</si>
  <si>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</si>
  <si>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</si>
  <si>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</si>
  <si>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</si>
  <si>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</si>
  <si>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</si>
  <si>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</si>
  <si>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</si>
  <si>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</si>
  <si>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</si>
  <si>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</si>
  <si>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</si>
  <si>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</si>
  <si>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</si>
  <si>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</si>
  <si>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</si>
  <si>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</si>
  <si>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</si>
  <si>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</si>
  <si>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</si>
  <si>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</si>
  <si>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</si>
  <si>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</si>
  <si>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</si>
  <si>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</si>
  <si>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</si>
  <si>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</si>
  <si>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</si>
  <si>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</si>
  <si>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</si>
  <si>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</si>
  <si>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</si>
  <si>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</si>
  <si>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</si>
  <si>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</si>
  <si>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</si>
  <si>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</si>
  <si>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</si>
  <si>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</si>
  <si>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</si>
  <si>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</si>
  <si>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</si>
  <si>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</si>
  <si>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</si>
  <si>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</si>
  <si>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</si>
  <si>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</si>
  <si>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</si>
  <si>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</si>
  <si>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</si>
  <si>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</si>
  <si>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</si>
  <si>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</si>
  <si>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</si>
  <si>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</si>
  <si>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</si>
  <si>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</si>
  <si>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</si>
  <si>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</si>
  <si>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</si>
  <si>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</si>
  <si>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</si>
  <si>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</si>
  <si>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</si>
  <si>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</si>
  <si>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</si>
  <si>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</si>
  <si>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</si>
  <si>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</si>
  <si>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</si>
  <si>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</si>
  <si>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</si>
  <si>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</si>
  <si>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</si>
  <si>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</si>
  <si>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</si>
  <si>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</si>
  <si>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</si>
  <si>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</si>
  <si>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</si>
  <si>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</si>
  <si>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</si>
  <si>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</si>
  <si>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</si>
  <si>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</si>
  <si>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</si>
  <si>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</si>
  <si>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</si>
  <si>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</si>
  <si>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</si>
  <si>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</si>
  <si>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</si>
  <si>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</si>
  <si>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</si>
  <si>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</si>
  <si>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</si>
  <si>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</si>
  <si>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</si>
  <si>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</si>
  <si>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</si>
  <si>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</si>
  <si>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</si>
  <si>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</si>
  <si>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</si>
  <si>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</si>
  <si>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</si>
  <si>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</si>
  <si>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</si>
  <si>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</si>
  <si>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</si>
  <si>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</si>
  <si>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</si>
  <si>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</si>
  <si>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</si>
  <si>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</si>
  <si>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</si>
  <si>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</si>
  <si>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</si>
  <si>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</si>
  <si>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</si>
  <si>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</si>
  <si>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</si>
  <si>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</si>
  <si>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</si>
  <si>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</si>
  <si>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</si>
  <si>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</si>
  <si>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</si>
  <si>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</si>
  <si>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</si>
  <si>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</si>
  <si>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</si>
  <si>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</si>
  <si>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</si>
  <si>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</si>
  <si>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</si>
  <si>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</si>
  <si>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</si>
  <si>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</si>
  <si>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</si>
  <si>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</si>
  <si>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</si>
  <si>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</si>
  <si>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</si>
  <si>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</si>
  <si>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</si>
  <si>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</si>
  <si>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</si>
  <si>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</si>
  <si>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</si>
  <si>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</si>
  <si>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</si>
  <si>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</si>
  <si>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</si>
  <si>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</si>
  <si>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</si>
  <si>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</si>
  <si>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</si>
  <si>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</si>
  <si>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</si>
  <si>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</si>
  <si>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</si>
  <si>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</si>
  <si>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</si>
  <si>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</si>
  <si>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</si>
  <si>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</si>
  <si>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</si>
  <si>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</si>
  <si>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</si>
  <si>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</si>
  <si>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</si>
  <si>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</si>
  <si>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</si>
  <si>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</si>
  <si>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</si>
  <si>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</si>
  <si>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</si>
  <si>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</si>
  <si>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</si>
  <si>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</si>
  <si>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</si>
  <si>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</si>
  <si>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</si>
  <si>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</si>
  <si>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</si>
  <si>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</si>
  <si>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</si>
  <si>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</si>
  <si>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</si>
  <si>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</si>
  <si>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</si>
  <si>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</si>
  <si>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</si>
  <si>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</si>
  <si>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</si>
  <si>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</si>
  <si>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</si>
  <si>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</si>
  <si>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</si>
  <si>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20230921 16:28:06</t>
  </si>
  <si>
    <t>16:28:06</t>
  </si>
  <si>
    <t>RECT-1536-20230921-16_22_51</t>
  </si>
  <si>
    <t>-</t>
  </si>
  <si>
    <t>0: Broadleaf</t>
  </si>
  <si>
    <t>16:27:36</t>
  </si>
  <si>
    <t>0/3</t>
  </si>
  <si>
    <t>10111111</t>
  </si>
  <si>
    <t>oioooooo</t>
  </si>
  <si>
    <t>off</t>
  </si>
  <si>
    <t>on</t>
  </si>
  <si>
    <t>20230921 16:30:10</t>
  </si>
  <si>
    <t>16:30:10</t>
  </si>
  <si>
    <t>RECT-1537-20230921-16_24_55</t>
  </si>
  <si>
    <t>16:30:51</t>
  </si>
  <si>
    <t>2/3</t>
  </si>
  <si>
    <t>20230921 16:32:53</t>
  </si>
  <si>
    <t>16:32:53</t>
  </si>
  <si>
    <t>RECT-1538-20230921-16_27_38</t>
  </si>
  <si>
    <t>16:33:24</t>
  </si>
  <si>
    <t>20230921 16:35:26</t>
  </si>
  <si>
    <t>16:35:26</t>
  </si>
  <si>
    <t>RECT-1539-20230921-16_30_12</t>
  </si>
  <si>
    <t>16:35:55</t>
  </si>
  <si>
    <t>20230921 16:37:57</t>
  </si>
  <si>
    <t>16:37:57</t>
  </si>
  <si>
    <t>MPF-1540-20230921-16_32_42</t>
  </si>
  <si>
    <t>16:37:27</t>
  </si>
  <si>
    <t>20230921 16:39:43</t>
  </si>
  <si>
    <t>16:39:43</t>
  </si>
  <si>
    <t>MPF-1541-20230921-16_34_28</t>
  </si>
  <si>
    <t>16:40:11</t>
  </si>
  <si>
    <t>3/3</t>
  </si>
  <si>
    <t>20230921 16:42:13</t>
  </si>
  <si>
    <t>16:42:13</t>
  </si>
  <si>
    <t>MPF-1542-20230921-16_36_58</t>
  </si>
  <si>
    <t>16:41:33</t>
  </si>
  <si>
    <t>20230921 16:44:17</t>
  </si>
  <si>
    <t>16:44:17</t>
  </si>
  <si>
    <t>MPF-1543-20230921-16_39_03</t>
  </si>
  <si>
    <t>16:44:44</t>
  </si>
  <si>
    <t>20230921 16:46:46</t>
  </si>
  <si>
    <t>16:46:46</t>
  </si>
  <si>
    <t>MPF-1544-20230921-16_41_32</t>
  </si>
  <si>
    <t>16:47:11</t>
  </si>
  <si>
    <t>1/3</t>
  </si>
  <si>
    <t>20230921 16:49:13</t>
  </si>
  <si>
    <t>16:49:13</t>
  </si>
  <si>
    <t>MPF-1545-20230921-16_43_58</t>
  </si>
  <si>
    <t>16:48:33</t>
  </si>
  <si>
    <t>20230921 16:51:17</t>
  </si>
  <si>
    <t>16:51:17</t>
  </si>
  <si>
    <t>MPF-1546-20230921-16_46_03</t>
  </si>
  <si>
    <t>16:51:47</t>
  </si>
  <si>
    <t>20230921 16:53:49</t>
  </si>
  <si>
    <t>16:53:49</t>
  </si>
  <si>
    <t>MPF-1547-20230921-16_48_35</t>
  </si>
  <si>
    <t>16:54:30</t>
  </si>
  <si>
    <t>20230921 16:56:32</t>
  </si>
  <si>
    <t>16:56:32</t>
  </si>
  <si>
    <t>MPF-1548-20230921-16_51_18</t>
  </si>
  <si>
    <t>16:57:03</t>
  </si>
  <si>
    <t>20230921 16:59:05</t>
  </si>
  <si>
    <t>16:59:05</t>
  </si>
  <si>
    <t>MPF-1549-20230921-16_53_51</t>
  </si>
  <si>
    <t>16:57:59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</si>
</sst>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30"/>
  <sheetViews>
    <sheetView tabSelected="1" workbookViewId="0"/>
  </sheetViews>
  <sheetFormatPr defaultRowHeight="15"/>
  <sheetData>
    <row r="2" spans="1:295">
      <c r="A2" t="s">
        <v>29</v>
      </c>
      <c r="B2" t="s">
        <v>30</v>
      </c>
      <c r="C2" t="s">
        <v>32</v>
      </c>
    </row>
    <row r="3" spans="1:295">
      <c r="B3" t="s">
        <v>31</v>
      </c>
      <c r="C3">
        <v>21</v>
      </c>
    </row>
    <row r="4" spans="1:29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5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9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</row>
    <row r="15" spans="1:29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88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180</v>
      </c>
      <c r="CT15" t="s">
        <v>201</v>
      </c>
      <c r="CU15" t="s">
        <v>202</v>
      </c>
      <c r="CV15" t="s">
        <v>203</v>
      </c>
      <c r="CW15" t="s">
        <v>154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112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107</v>
      </c>
      <c r="FO15" t="s">
        <v>110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</row>
    <row r="16" spans="1:295">
      <c r="B16" t="s">
        <v>395</v>
      </c>
      <c r="C16" t="s">
        <v>395</v>
      </c>
      <c r="F16" t="s">
        <v>395</v>
      </c>
      <c r="G16" t="s">
        <v>395</v>
      </c>
      <c r="H16" t="s">
        <v>396</v>
      </c>
      <c r="I16" t="s">
        <v>397</v>
      </c>
      <c r="J16" t="s">
        <v>398</v>
      </c>
      <c r="K16" t="s">
        <v>399</v>
      </c>
      <c r="L16" t="s">
        <v>399</v>
      </c>
      <c r="M16" t="s">
        <v>228</v>
      </c>
      <c r="N16" t="s">
        <v>228</v>
      </c>
      <c r="O16" t="s">
        <v>396</v>
      </c>
      <c r="P16" t="s">
        <v>396</v>
      </c>
      <c r="Q16" t="s">
        <v>396</v>
      </c>
      <c r="R16" t="s">
        <v>396</v>
      </c>
      <c r="S16" t="s">
        <v>400</v>
      </c>
      <c r="T16" t="s">
        <v>401</v>
      </c>
      <c r="U16" t="s">
        <v>401</v>
      </c>
      <c r="V16" t="s">
        <v>402</v>
      </c>
      <c r="W16" t="s">
        <v>403</v>
      </c>
      <c r="X16" t="s">
        <v>402</v>
      </c>
      <c r="Y16" t="s">
        <v>402</v>
      </c>
      <c r="Z16" t="s">
        <v>402</v>
      </c>
      <c r="AA16" t="s">
        <v>400</v>
      </c>
      <c r="AB16" t="s">
        <v>400</v>
      </c>
      <c r="AC16" t="s">
        <v>400</v>
      </c>
      <c r="AD16" t="s">
        <v>400</v>
      </c>
      <c r="AE16" t="s">
        <v>398</v>
      </c>
      <c r="AF16" t="s">
        <v>397</v>
      </c>
      <c r="AG16" t="s">
        <v>398</v>
      </c>
      <c r="AH16" t="s">
        <v>399</v>
      </c>
      <c r="AI16" t="s">
        <v>399</v>
      </c>
      <c r="AJ16" t="s">
        <v>404</v>
      </c>
      <c r="AK16" t="s">
        <v>405</v>
      </c>
      <c r="AL16" t="s">
        <v>397</v>
      </c>
      <c r="AM16" t="s">
        <v>406</v>
      </c>
      <c r="AN16" t="s">
        <v>406</v>
      </c>
      <c r="AO16" t="s">
        <v>407</v>
      </c>
      <c r="AP16" t="s">
        <v>405</v>
      </c>
      <c r="AQ16" t="s">
        <v>408</v>
      </c>
      <c r="AR16" t="s">
        <v>403</v>
      </c>
      <c r="AT16" t="s">
        <v>403</v>
      </c>
      <c r="AU16" t="s">
        <v>408</v>
      </c>
      <c r="BA16" t="s">
        <v>398</v>
      </c>
      <c r="BH16" t="s">
        <v>398</v>
      </c>
      <c r="BI16" t="s">
        <v>398</v>
      </c>
      <c r="BJ16" t="s">
        <v>398</v>
      </c>
      <c r="BK16" t="s">
        <v>409</v>
      </c>
      <c r="BY16" t="s">
        <v>410</v>
      </c>
      <c r="CA16" t="s">
        <v>410</v>
      </c>
      <c r="CB16" t="s">
        <v>398</v>
      </c>
      <c r="CE16" t="s">
        <v>410</v>
      </c>
      <c r="CF16" t="s">
        <v>403</v>
      </c>
      <c r="CI16" t="s">
        <v>411</v>
      </c>
      <c r="CJ16" t="s">
        <v>411</v>
      </c>
      <c r="CL16" t="s">
        <v>412</v>
      </c>
      <c r="CM16" t="s">
        <v>410</v>
      </c>
      <c r="CO16" t="s">
        <v>410</v>
      </c>
      <c r="CP16" t="s">
        <v>398</v>
      </c>
      <c r="CT16" t="s">
        <v>410</v>
      </c>
      <c r="CV16" t="s">
        <v>413</v>
      </c>
      <c r="CY16" t="s">
        <v>410</v>
      </c>
      <c r="CZ16" t="s">
        <v>410</v>
      </c>
      <c r="DB16" t="s">
        <v>410</v>
      </c>
      <c r="DD16" t="s">
        <v>410</v>
      </c>
      <c r="DF16" t="s">
        <v>398</v>
      </c>
      <c r="DG16" t="s">
        <v>398</v>
      </c>
      <c r="DI16" t="s">
        <v>414</v>
      </c>
      <c r="DJ16" t="s">
        <v>415</v>
      </c>
      <c r="DM16" t="s">
        <v>396</v>
      </c>
      <c r="DO16" t="s">
        <v>395</v>
      </c>
      <c r="DP16" t="s">
        <v>399</v>
      </c>
      <c r="DQ16" t="s">
        <v>399</v>
      </c>
      <c r="DR16" t="s">
        <v>406</v>
      </c>
      <c r="DS16" t="s">
        <v>406</v>
      </c>
      <c r="DT16" t="s">
        <v>399</v>
      </c>
      <c r="DU16" t="s">
        <v>406</v>
      </c>
      <c r="DV16" t="s">
        <v>408</v>
      </c>
      <c r="DW16" t="s">
        <v>402</v>
      </c>
      <c r="DX16" t="s">
        <v>402</v>
      </c>
      <c r="DY16" t="s">
        <v>401</v>
      </c>
      <c r="DZ16" t="s">
        <v>401</v>
      </c>
      <c r="EA16" t="s">
        <v>401</v>
      </c>
      <c r="EB16" t="s">
        <v>401</v>
      </c>
      <c r="EC16" t="s">
        <v>401</v>
      </c>
      <c r="ED16" t="s">
        <v>416</v>
      </c>
      <c r="EE16" t="s">
        <v>398</v>
      </c>
      <c r="EF16" t="s">
        <v>398</v>
      </c>
      <c r="EG16" t="s">
        <v>399</v>
      </c>
      <c r="EH16" t="s">
        <v>399</v>
      </c>
      <c r="EI16" t="s">
        <v>399</v>
      </c>
      <c r="EJ16" t="s">
        <v>406</v>
      </c>
      <c r="EK16" t="s">
        <v>399</v>
      </c>
      <c r="EL16" t="s">
        <v>406</v>
      </c>
      <c r="EM16" t="s">
        <v>402</v>
      </c>
      <c r="EN16" t="s">
        <v>402</v>
      </c>
      <c r="EO16" t="s">
        <v>401</v>
      </c>
      <c r="EP16" t="s">
        <v>401</v>
      </c>
      <c r="EQ16" t="s">
        <v>398</v>
      </c>
      <c r="EV16" t="s">
        <v>398</v>
      </c>
      <c r="EY16" t="s">
        <v>401</v>
      </c>
      <c r="EZ16" t="s">
        <v>401</v>
      </c>
      <c r="FA16" t="s">
        <v>401</v>
      </c>
      <c r="FB16" t="s">
        <v>401</v>
      </c>
      <c r="FC16" t="s">
        <v>401</v>
      </c>
      <c r="FD16" t="s">
        <v>398</v>
      </c>
      <c r="FE16" t="s">
        <v>398</v>
      </c>
      <c r="FF16" t="s">
        <v>398</v>
      </c>
      <c r="FG16" t="s">
        <v>395</v>
      </c>
      <c r="FJ16" t="s">
        <v>417</v>
      </c>
      <c r="FK16" t="s">
        <v>417</v>
      </c>
      <c r="FM16" t="s">
        <v>395</v>
      </c>
      <c r="FN16" t="s">
        <v>418</v>
      </c>
      <c r="FP16" t="s">
        <v>395</v>
      </c>
      <c r="FQ16" t="s">
        <v>395</v>
      </c>
      <c r="FS16" t="s">
        <v>419</v>
      </c>
      <c r="FT16" t="s">
        <v>420</v>
      </c>
      <c r="FU16" t="s">
        <v>419</v>
      </c>
      <c r="FV16" t="s">
        <v>420</v>
      </c>
      <c r="FW16" t="s">
        <v>419</v>
      </c>
      <c r="FX16" t="s">
        <v>420</v>
      </c>
      <c r="FY16" t="s">
        <v>403</v>
      </c>
      <c r="FZ16" t="s">
        <v>403</v>
      </c>
      <c r="GA16" t="s">
        <v>398</v>
      </c>
      <c r="GB16" t="s">
        <v>421</v>
      </c>
      <c r="GC16" t="s">
        <v>398</v>
      </c>
      <c r="GF16" t="s">
        <v>422</v>
      </c>
      <c r="GI16" t="s">
        <v>396</v>
      </c>
      <c r="GJ16" t="s">
        <v>423</v>
      </c>
      <c r="GK16" t="s">
        <v>396</v>
      </c>
      <c r="GP16" t="s">
        <v>424</v>
      </c>
      <c r="GQ16" t="s">
        <v>424</v>
      </c>
      <c r="HD16" t="s">
        <v>424</v>
      </c>
      <c r="HE16" t="s">
        <v>424</v>
      </c>
      <c r="HF16" t="s">
        <v>425</v>
      </c>
      <c r="HG16" t="s">
        <v>425</v>
      </c>
      <c r="HH16" t="s">
        <v>401</v>
      </c>
      <c r="HI16" t="s">
        <v>401</v>
      </c>
      <c r="HJ16" t="s">
        <v>403</v>
      </c>
      <c r="HK16" t="s">
        <v>401</v>
      </c>
      <c r="HL16" t="s">
        <v>406</v>
      </c>
      <c r="HM16" t="s">
        <v>403</v>
      </c>
      <c r="HN16" t="s">
        <v>403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424</v>
      </c>
      <c r="HV16" t="s">
        <v>424</v>
      </c>
      <c r="HW16" t="s">
        <v>426</v>
      </c>
      <c r="HX16" t="s">
        <v>426</v>
      </c>
      <c r="HY16" t="s">
        <v>426</v>
      </c>
      <c r="HZ16" t="s">
        <v>427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K16" t="s">
        <v>424</v>
      </c>
      <c r="IL16" t="s">
        <v>424</v>
      </c>
      <c r="IS16" t="s">
        <v>424</v>
      </c>
      <c r="IT16" t="s">
        <v>403</v>
      </c>
      <c r="IU16" t="s">
        <v>403</v>
      </c>
      <c r="IV16" t="s">
        <v>419</v>
      </c>
      <c r="IW16" t="s">
        <v>420</v>
      </c>
      <c r="IX16" t="s">
        <v>420</v>
      </c>
      <c r="JB16" t="s">
        <v>420</v>
      </c>
      <c r="JF16" t="s">
        <v>399</v>
      </c>
      <c r="JG16" t="s">
        <v>399</v>
      </c>
      <c r="JH16" t="s">
        <v>406</v>
      </c>
      <c r="JI16" t="s">
        <v>406</v>
      </c>
      <c r="JJ16" t="s">
        <v>428</v>
      </c>
      <c r="JK16" t="s">
        <v>428</v>
      </c>
      <c r="JL16" t="s">
        <v>424</v>
      </c>
      <c r="JM16" t="s">
        <v>424</v>
      </c>
      <c r="JN16" t="s">
        <v>424</v>
      </c>
      <c r="JO16" t="s">
        <v>424</v>
      </c>
      <c r="JP16" t="s">
        <v>424</v>
      </c>
      <c r="JQ16" t="s">
        <v>424</v>
      </c>
      <c r="JR16" t="s">
        <v>401</v>
      </c>
      <c r="JS16" t="s">
        <v>424</v>
      </c>
      <c r="JU16" t="s">
        <v>408</v>
      </c>
      <c r="JV16" t="s">
        <v>408</v>
      </c>
      <c r="JW16" t="s">
        <v>401</v>
      </c>
      <c r="JX16" t="s">
        <v>401</v>
      </c>
      <c r="JY16" t="s">
        <v>401</v>
      </c>
      <c r="JZ16" t="s">
        <v>401</v>
      </c>
      <c r="KA16" t="s">
        <v>401</v>
      </c>
      <c r="KB16" t="s">
        <v>403</v>
      </c>
      <c r="KC16" t="s">
        <v>403</v>
      </c>
      <c r="KD16" t="s">
        <v>403</v>
      </c>
      <c r="KE16" t="s">
        <v>401</v>
      </c>
      <c r="KF16" t="s">
        <v>399</v>
      </c>
      <c r="KG16" t="s">
        <v>406</v>
      </c>
      <c r="KH16" t="s">
        <v>403</v>
      </c>
      <c r="KI16" t="s">
        <v>403</v>
      </c>
    </row>
    <row r="17" spans="1:295">
      <c r="A17">
        <v>1</v>
      </c>
      <c r="B17">
        <v>1695331686.1</v>
      </c>
      <c r="C17">
        <v>0</v>
      </c>
      <c r="D17" t="s">
        <v>429</v>
      </c>
      <c r="E17" t="s">
        <v>430</v>
      </c>
      <c r="F17">
        <v>15</v>
      </c>
      <c r="G17">
        <v>1695331677.6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717.586908408575</v>
      </c>
      <c r="AI17">
        <v>716.264018181818</v>
      </c>
      <c r="AJ17">
        <v>0.490010352396462</v>
      </c>
      <c r="AK17">
        <v>65.8410342717052</v>
      </c>
      <c r="AL17">
        <f>(AN17 - AM17 + DW17*1E3/(8.314*(DY17+273.15)) * AP17/DV17 * AO17) * DV17/(100*DJ17) * 1000/(1000 - AN17)</f>
        <v>0</v>
      </c>
      <c r="AM17">
        <v>26.9553902121158</v>
      </c>
      <c r="AN17">
        <v>27.3203696969697</v>
      </c>
      <c r="AO17">
        <v>0.353951125138725</v>
      </c>
      <c r="AP17">
        <v>78.1577375214747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431</v>
      </c>
      <c r="AW17">
        <v>10147.3</v>
      </c>
      <c r="AX17">
        <v>903.148076923077</v>
      </c>
      <c r="AY17">
        <v>4186.81</v>
      </c>
      <c r="AZ17">
        <f>1-AX17/AY17</f>
        <v>0</v>
      </c>
      <c r="BA17">
        <v>-0.545207114479244</v>
      </c>
      <c r="BB17" t="s">
        <v>432</v>
      </c>
      <c r="BC17" t="s">
        <v>432</v>
      </c>
      <c r="BD17">
        <v>0</v>
      </c>
      <c r="BE17">
        <v>0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432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433</v>
      </c>
      <c r="DM17">
        <v>2</v>
      </c>
      <c r="DN17" t="b">
        <v>1</v>
      </c>
      <c r="DO17">
        <v>1695331677.6</v>
      </c>
      <c r="DP17">
        <v>695.0595625</v>
      </c>
      <c r="DQ17">
        <v>697.7534375</v>
      </c>
      <c r="DR17">
        <v>24.37523125</v>
      </c>
      <c r="DS17">
        <v>23.68405625</v>
      </c>
      <c r="DT17">
        <v>690.4291875</v>
      </c>
      <c r="DU17">
        <v>23.9276</v>
      </c>
      <c r="DV17">
        <v>600.1695</v>
      </c>
      <c r="DW17">
        <v>88.18944375</v>
      </c>
      <c r="DX17">
        <v>0.09992955</v>
      </c>
      <c r="DY17">
        <v>29.965075</v>
      </c>
      <c r="DZ17">
        <v>25.9160375</v>
      </c>
      <c r="EA17">
        <v>999.9</v>
      </c>
      <c r="EB17">
        <v>0</v>
      </c>
      <c r="EC17">
        <v>0</v>
      </c>
      <c r="ED17">
        <v>4976.289375</v>
      </c>
      <c r="EE17">
        <v>0</v>
      </c>
      <c r="EF17">
        <v>6.392394375</v>
      </c>
      <c r="EG17">
        <v>-2.693843125</v>
      </c>
      <c r="EH17">
        <v>712.4299375</v>
      </c>
      <c r="EI17">
        <v>714.68825</v>
      </c>
      <c r="EJ17">
        <v>0.69118051875</v>
      </c>
      <c r="EK17">
        <v>697.7534375</v>
      </c>
      <c r="EL17">
        <v>23.68405625</v>
      </c>
      <c r="EM17">
        <v>2.149640625</v>
      </c>
      <c r="EN17">
        <v>2.0886875</v>
      </c>
      <c r="EO17">
        <v>18.54429375</v>
      </c>
      <c r="EP17">
        <v>18.0035875</v>
      </c>
      <c r="EQ17">
        <v>0.0100001</v>
      </c>
      <c r="ER17">
        <v>0</v>
      </c>
      <c r="ES17">
        <v>0</v>
      </c>
      <c r="ET17">
        <v>0</v>
      </c>
      <c r="EU17">
        <v>904.203125</v>
      </c>
      <c r="EV17">
        <v>0.0100001</v>
      </c>
      <c r="EW17">
        <v>188.8625</v>
      </c>
      <c r="EX17">
        <v>-7.05</v>
      </c>
      <c r="EY17">
        <v>48.01925</v>
      </c>
      <c r="EZ17">
        <v>51.187</v>
      </c>
      <c r="FA17">
        <v>50.0816875</v>
      </c>
      <c r="FB17">
        <v>50.562</v>
      </c>
      <c r="FC17">
        <v>50.4255</v>
      </c>
      <c r="FD17">
        <v>0</v>
      </c>
      <c r="FE17">
        <v>0</v>
      </c>
      <c r="FF17">
        <v>0</v>
      </c>
      <c r="FG17">
        <v>1695331560.2</v>
      </c>
      <c r="FH17">
        <v>0</v>
      </c>
      <c r="FI17">
        <v>903.148076923077</v>
      </c>
      <c r="FJ17">
        <v>-15.9811965599685</v>
      </c>
      <c r="FK17">
        <v>0.641025698797359</v>
      </c>
      <c r="FL17">
        <v>190.128846153846</v>
      </c>
      <c r="FM17">
        <v>15</v>
      </c>
      <c r="FN17">
        <v>1695331656.1</v>
      </c>
      <c r="FO17" t="s">
        <v>434</v>
      </c>
      <c r="FP17">
        <v>1695331633.1</v>
      </c>
      <c r="FQ17">
        <v>1695331656.1</v>
      </c>
      <c r="FR17">
        <v>2</v>
      </c>
      <c r="FS17">
        <v>0.539</v>
      </c>
      <c r="FT17">
        <v>-0.031</v>
      </c>
      <c r="FU17">
        <v>4.644</v>
      </c>
      <c r="FV17">
        <v>-0.042</v>
      </c>
      <c r="FW17">
        <v>700</v>
      </c>
      <c r="FX17">
        <v>10</v>
      </c>
      <c r="FY17">
        <v>0.13</v>
      </c>
      <c r="FZ17">
        <v>0.01</v>
      </c>
      <c r="GA17">
        <v>-0.61302500751633</v>
      </c>
      <c r="GB17">
        <v>-1.04474843541059</v>
      </c>
      <c r="GC17">
        <v>0.121316312156441</v>
      </c>
      <c r="GD17">
        <v>0</v>
      </c>
      <c r="GE17">
        <v>903.868</v>
      </c>
      <c r="GF17">
        <v>-7.82307682777939</v>
      </c>
      <c r="GG17">
        <v>2.96731798093835</v>
      </c>
      <c r="GH17">
        <v>0</v>
      </c>
      <c r="GI17">
        <v>0.404945648899407</v>
      </c>
      <c r="GJ17">
        <v>-0.780115938182732</v>
      </c>
      <c r="GK17">
        <v>0.060503156843068</v>
      </c>
      <c r="GL17">
        <v>0</v>
      </c>
      <c r="GM17">
        <v>0</v>
      </c>
      <c r="GN17">
        <v>3</v>
      </c>
      <c r="GO17" t="s">
        <v>435</v>
      </c>
      <c r="GP17">
        <v>3.19591</v>
      </c>
      <c r="GQ17">
        <v>2.72258</v>
      </c>
      <c r="GR17">
        <v>0.121363</v>
      </c>
      <c r="GS17">
        <v>0.122069</v>
      </c>
      <c r="GT17">
        <v>0.114581</v>
      </c>
      <c r="GU17">
        <v>0.118155</v>
      </c>
      <c r="GV17">
        <v>24022.2</v>
      </c>
      <c r="GW17">
        <v>24293.9</v>
      </c>
      <c r="GX17">
        <v>25873.7</v>
      </c>
      <c r="GY17">
        <v>26420.1</v>
      </c>
      <c r="GZ17">
        <v>32483.1</v>
      </c>
      <c r="HA17">
        <v>32432.8</v>
      </c>
      <c r="HB17">
        <v>39363.5</v>
      </c>
      <c r="HC17">
        <v>39182.3</v>
      </c>
      <c r="HD17">
        <v>2.23463</v>
      </c>
      <c r="HE17">
        <v>2.15988</v>
      </c>
      <c r="HF17">
        <v>-0.13382</v>
      </c>
      <c r="HG17">
        <v>0</v>
      </c>
      <c r="HH17">
        <v>28.4399</v>
      </c>
      <c r="HI17">
        <v>999.9</v>
      </c>
      <c r="HJ17">
        <v>69.619</v>
      </c>
      <c r="HK17">
        <v>30.212</v>
      </c>
      <c r="HL17">
        <v>34.0448</v>
      </c>
      <c r="HM17">
        <v>29.6336</v>
      </c>
      <c r="HN17">
        <v>32.1114</v>
      </c>
      <c r="HO17">
        <v>2</v>
      </c>
      <c r="HP17">
        <v>0.413608</v>
      </c>
      <c r="HQ17">
        <v>-6.66667</v>
      </c>
      <c r="HR17">
        <v>20.0673</v>
      </c>
      <c r="HS17">
        <v>5.25308</v>
      </c>
      <c r="HT17">
        <v>11.9259</v>
      </c>
      <c r="HU17">
        <v>4.9753</v>
      </c>
      <c r="HV17">
        <v>3.286</v>
      </c>
      <c r="HW17">
        <v>9999</v>
      </c>
      <c r="HX17">
        <v>9999</v>
      </c>
      <c r="HY17">
        <v>9999</v>
      </c>
      <c r="HZ17">
        <v>967.8</v>
      </c>
      <c r="IA17">
        <v>1.86647</v>
      </c>
      <c r="IB17">
        <v>1.86661</v>
      </c>
      <c r="IC17">
        <v>1.86447</v>
      </c>
      <c r="ID17">
        <v>1.86482</v>
      </c>
      <c r="IE17">
        <v>1.8628</v>
      </c>
      <c r="IF17">
        <v>1.86557</v>
      </c>
      <c r="IG17">
        <v>1.86506</v>
      </c>
      <c r="IH17">
        <v>1.87031</v>
      </c>
      <c r="II17">
        <v>5</v>
      </c>
      <c r="IJ17">
        <v>0</v>
      </c>
      <c r="IK17">
        <v>0</v>
      </c>
      <c r="IL17">
        <v>0</v>
      </c>
      <c r="IM17" t="s">
        <v>436</v>
      </c>
      <c r="IN17" t="s">
        <v>437</v>
      </c>
      <c r="IO17" t="s">
        <v>438</v>
      </c>
      <c r="IP17" t="s">
        <v>439</v>
      </c>
      <c r="IQ17" t="s">
        <v>439</v>
      </c>
      <c r="IR17" t="s">
        <v>438</v>
      </c>
      <c r="IS17">
        <v>0</v>
      </c>
      <c r="IT17">
        <v>100</v>
      </c>
      <c r="IU17">
        <v>100</v>
      </c>
      <c r="IV17">
        <v>4.636</v>
      </c>
      <c r="IW17">
        <v>0.6027</v>
      </c>
      <c r="IX17">
        <v>2.31110697775464</v>
      </c>
      <c r="IY17">
        <v>0.00418538200283587</v>
      </c>
      <c r="IZ17">
        <v>-1.41063378290963e-06</v>
      </c>
      <c r="JA17">
        <v>3.10169211340598e-10</v>
      </c>
      <c r="JB17">
        <v>-0.0471733087576931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0.9</v>
      </c>
      <c r="JK17">
        <v>0.5</v>
      </c>
      <c r="JL17">
        <v>2.00317</v>
      </c>
      <c r="JM17">
        <v>2.64648</v>
      </c>
      <c r="JN17">
        <v>2.09595</v>
      </c>
      <c r="JO17">
        <v>2.77588</v>
      </c>
      <c r="JP17">
        <v>2.09717</v>
      </c>
      <c r="JQ17">
        <v>2.35229</v>
      </c>
      <c r="JR17">
        <v>35.5451</v>
      </c>
      <c r="JS17">
        <v>15.5592</v>
      </c>
      <c r="JT17">
        <v>18</v>
      </c>
      <c r="JU17">
        <v>637.061</v>
      </c>
      <c r="JV17">
        <v>709.16</v>
      </c>
      <c r="JW17">
        <v>22.5892</v>
      </c>
      <c r="JX17">
        <v>31.9455</v>
      </c>
      <c r="JY17">
        <v>29.9967</v>
      </c>
      <c r="JZ17">
        <v>31.5191</v>
      </c>
      <c r="KA17">
        <v>31.8746</v>
      </c>
      <c r="KB17">
        <v>40.1605</v>
      </c>
      <c r="KC17">
        <v>12.1504</v>
      </c>
      <c r="KD17">
        <v>72.1205</v>
      </c>
      <c r="KE17">
        <v>30.0173</v>
      </c>
      <c r="KF17">
        <v>700</v>
      </c>
      <c r="KG17">
        <v>32.4316</v>
      </c>
      <c r="KH17">
        <v>101.788</v>
      </c>
      <c r="KI17">
        <v>101.661</v>
      </c>
    </row>
    <row r="18" spans="1:295">
      <c r="A18">
        <v>2</v>
      </c>
      <c r="B18">
        <v>1695331810.1</v>
      </c>
      <c r="C18">
        <v>124</v>
      </c>
      <c r="D18" t="s">
        <v>440</v>
      </c>
      <c r="E18" t="s">
        <v>441</v>
      </c>
      <c r="F18">
        <v>15</v>
      </c>
      <c r="G18">
        <v>1695331801.6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722.61932157151</v>
      </c>
      <c r="AI18">
        <v>723.151357575758</v>
      </c>
      <c r="AJ18">
        <v>-0.00756568796271938</v>
      </c>
      <c r="AK18">
        <v>65.8410342717052</v>
      </c>
      <c r="AL18">
        <f>(AN18 - AM18 + DW18*1E3/(8.314*(DY18+273.15)) * AP18/DV18 * AO18) * DV18/(100*DJ18) * 1000/(1000 - AN18)</f>
        <v>0</v>
      </c>
      <c r="AM18">
        <v>31.1829162392896</v>
      </c>
      <c r="AN18">
        <v>34.1483963636364</v>
      </c>
      <c r="AO18">
        <v>-0.0343560901807467</v>
      </c>
      <c r="AP18">
        <v>78.1577375214747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431</v>
      </c>
      <c r="AW18">
        <v>10147.3</v>
      </c>
      <c r="AX18">
        <v>903.148076923077</v>
      </c>
      <c r="AY18">
        <v>4186.81</v>
      </c>
      <c r="AZ18">
        <f>1-AX18/AY18</f>
        <v>0</v>
      </c>
      <c r="BA18">
        <v>-0.545207114479244</v>
      </c>
      <c r="BB18" t="s">
        <v>442</v>
      </c>
      <c r="BC18">
        <v>10155.5</v>
      </c>
      <c r="BD18">
        <v>1329.37884615385</v>
      </c>
      <c r="BE18">
        <v>4313.7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432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433</v>
      </c>
      <c r="DM18">
        <v>2</v>
      </c>
      <c r="DN18" t="b">
        <v>1</v>
      </c>
      <c r="DO18">
        <v>1695331801.6</v>
      </c>
      <c r="DP18">
        <v>698.3774375</v>
      </c>
      <c r="DQ18">
        <v>700.17025</v>
      </c>
      <c r="DR18">
        <v>34.37200625</v>
      </c>
      <c r="DS18">
        <v>31.32874375</v>
      </c>
      <c r="DT18">
        <v>693.8674375</v>
      </c>
      <c r="DU18">
        <v>33.71300625</v>
      </c>
      <c r="DV18">
        <v>599.977375</v>
      </c>
      <c r="DW18">
        <v>88.1825</v>
      </c>
      <c r="DX18">
        <v>0.0999439</v>
      </c>
      <c r="DY18">
        <v>30.24523125</v>
      </c>
      <c r="DZ18">
        <v>27.34710625</v>
      </c>
      <c r="EA18">
        <v>999.9</v>
      </c>
      <c r="EB18">
        <v>0</v>
      </c>
      <c r="EC18">
        <v>0</v>
      </c>
      <c r="ED18">
        <v>4969.765625</v>
      </c>
      <c r="EE18">
        <v>0</v>
      </c>
      <c r="EF18">
        <v>6.30809</v>
      </c>
      <c r="EG18">
        <v>-1.66300875</v>
      </c>
      <c r="EH18">
        <v>723.4033125</v>
      </c>
      <c r="EI18">
        <v>722.815125</v>
      </c>
      <c r="EJ18">
        <v>3.086633125</v>
      </c>
      <c r="EK18">
        <v>700.17025</v>
      </c>
      <c r="EL18">
        <v>31.32874375</v>
      </c>
      <c r="EM18">
        <v>3.03483375</v>
      </c>
      <c r="EN18">
        <v>2.7626475</v>
      </c>
      <c r="EO18">
        <v>24.2201</v>
      </c>
      <c r="EP18">
        <v>22.6624125</v>
      </c>
      <c r="EQ18">
        <v>5.042273125</v>
      </c>
      <c r="ER18">
        <v>0.903014</v>
      </c>
      <c r="ES18">
        <v>0.0969858</v>
      </c>
      <c r="ET18">
        <v>0</v>
      </c>
      <c r="EU18">
        <v>1327.95</v>
      </c>
      <c r="EV18">
        <v>0.0100001</v>
      </c>
      <c r="EW18">
        <v>272.078125</v>
      </c>
      <c r="EX18">
        <v>37.328125</v>
      </c>
      <c r="EY18">
        <v>47.2224375</v>
      </c>
      <c r="EZ18">
        <v>50.9409375</v>
      </c>
      <c r="FA18">
        <v>49.4449375</v>
      </c>
      <c r="FB18">
        <v>50.312</v>
      </c>
      <c r="FC18">
        <v>49.726375</v>
      </c>
      <c r="FD18">
        <v>4.544375</v>
      </c>
      <c r="FE18">
        <v>0.488125</v>
      </c>
      <c r="FF18">
        <v>0</v>
      </c>
      <c r="FG18">
        <v>122.799999952316</v>
      </c>
      <c r="FH18">
        <v>0</v>
      </c>
      <c r="FI18">
        <v>1329.37884615385</v>
      </c>
      <c r="FJ18">
        <v>33.940170990603</v>
      </c>
      <c r="FK18">
        <v>-0.822222227866871</v>
      </c>
      <c r="FL18">
        <v>270.013461538462</v>
      </c>
      <c r="FM18">
        <v>15</v>
      </c>
      <c r="FN18">
        <v>1695331851.1</v>
      </c>
      <c r="FO18" t="s">
        <v>443</v>
      </c>
      <c r="FP18">
        <v>1695331851.1</v>
      </c>
      <c r="FQ18">
        <v>1695331838.1</v>
      </c>
      <c r="FR18">
        <v>3</v>
      </c>
      <c r="FS18">
        <v>-0.135</v>
      </c>
      <c r="FT18">
        <v>-0.043</v>
      </c>
      <c r="FU18">
        <v>4.51</v>
      </c>
      <c r="FV18">
        <v>0.659</v>
      </c>
      <c r="FW18">
        <v>700</v>
      </c>
      <c r="FX18">
        <v>31</v>
      </c>
      <c r="FY18">
        <v>1.5</v>
      </c>
      <c r="FZ18">
        <v>0.04</v>
      </c>
      <c r="GA18">
        <v>-0.280407529149313</v>
      </c>
      <c r="GB18">
        <v>-0.277349079908657</v>
      </c>
      <c r="GC18">
        <v>0.0712822463914245</v>
      </c>
      <c r="GD18">
        <v>1</v>
      </c>
      <c r="GE18">
        <v>1328.48</v>
      </c>
      <c r="GF18">
        <v>51.1884615772814</v>
      </c>
      <c r="GG18">
        <v>5.02133448397933</v>
      </c>
      <c r="GH18">
        <v>0</v>
      </c>
      <c r="GI18">
        <v>0.464545074157664</v>
      </c>
      <c r="GJ18">
        <v>-0.0224325302101086</v>
      </c>
      <c r="GK18">
        <v>0.00414215193577253</v>
      </c>
      <c r="GL18">
        <v>1</v>
      </c>
      <c r="GM18">
        <v>2</v>
      </c>
      <c r="GN18">
        <v>3</v>
      </c>
      <c r="GO18" t="s">
        <v>444</v>
      </c>
      <c r="GP18">
        <v>3.19527</v>
      </c>
      <c r="GQ18">
        <v>2.7222</v>
      </c>
      <c r="GR18">
        <v>0.121574</v>
      </c>
      <c r="GS18">
        <v>0.122266</v>
      </c>
      <c r="GT18">
        <v>0.132089</v>
      </c>
      <c r="GU18">
        <v>0.12508</v>
      </c>
      <c r="GV18">
        <v>24006.6</v>
      </c>
      <c r="GW18">
        <v>24278.1</v>
      </c>
      <c r="GX18">
        <v>25864.2</v>
      </c>
      <c r="GY18">
        <v>26409.9</v>
      </c>
      <c r="GZ18">
        <v>31819.8</v>
      </c>
      <c r="HA18">
        <v>32166.1</v>
      </c>
      <c r="HB18">
        <v>39349.1</v>
      </c>
      <c r="HC18">
        <v>39169.2</v>
      </c>
      <c r="HD18">
        <v>2.23443</v>
      </c>
      <c r="HE18">
        <v>2.1598</v>
      </c>
      <c r="HF18">
        <v>-0.067316</v>
      </c>
      <c r="HG18">
        <v>0</v>
      </c>
      <c r="HH18">
        <v>28.3901</v>
      </c>
      <c r="HI18">
        <v>999.9</v>
      </c>
      <c r="HJ18">
        <v>70.718</v>
      </c>
      <c r="HK18">
        <v>30.454</v>
      </c>
      <c r="HL18">
        <v>35.0669</v>
      </c>
      <c r="HM18">
        <v>29.4836</v>
      </c>
      <c r="HN18">
        <v>32.3438</v>
      </c>
      <c r="HO18">
        <v>2</v>
      </c>
      <c r="HP18">
        <v>0.411644</v>
      </c>
      <c r="HQ18">
        <v>3.43561</v>
      </c>
      <c r="HR18">
        <v>20.2207</v>
      </c>
      <c r="HS18">
        <v>5.24949</v>
      </c>
      <c r="HT18">
        <v>11.9201</v>
      </c>
      <c r="HU18">
        <v>4.97385</v>
      </c>
      <c r="HV18">
        <v>3.28533</v>
      </c>
      <c r="HW18">
        <v>9999</v>
      </c>
      <c r="HX18">
        <v>9999</v>
      </c>
      <c r="HY18">
        <v>9999</v>
      </c>
      <c r="HZ18">
        <v>967.8</v>
      </c>
      <c r="IA18">
        <v>1.86657</v>
      </c>
      <c r="IB18">
        <v>1.86669</v>
      </c>
      <c r="IC18">
        <v>1.8646</v>
      </c>
      <c r="ID18">
        <v>1.86493</v>
      </c>
      <c r="IE18">
        <v>1.86295</v>
      </c>
      <c r="IF18">
        <v>1.86569</v>
      </c>
      <c r="IG18">
        <v>1.86513</v>
      </c>
      <c r="IH18">
        <v>1.87042</v>
      </c>
      <c r="II18">
        <v>5</v>
      </c>
      <c r="IJ18">
        <v>0</v>
      </c>
      <c r="IK18">
        <v>0</v>
      </c>
      <c r="IL18">
        <v>0</v>
      </c>
      <c r="IM18" t="s">
        <v>436</v>
      </c>
      <c r="IN18" t="s">
        <v>437</v>
      </c>
      <c r="IO18" t="s">
        <v>438</v>
      </c>
      <c r="IP18" t="s">
        <v>439</v>
      </c>
      <c r="IQ18" t="s">
        <v>439</v>
      </c>
      <c r="IR18" t="s">
        <v>438</v>
      </c>
      <c r="IS18">
        <v>0</v>
      </c>
      <c r="IT18">
        <v>100</v>
      </c>
      <c r="IU18">
        <v>100</v>
      </c>
      <c r="IV18">
        <v>4.51</v>
      </c>
      <c r="IW18">
        <v>0.659</v>
      </c>
      <c r="IX18">
        <v>2.31110697775464</v>
      </c>
      <c r="IY18">
        <v>0.00418538200283587</v>
      </c>
      <c r="IZ18">
        <v>-1.41063378290963e-06</v>
      </c>
      <c r="JA18">
        <v>3.10169211340598e-10</v>
      </c>
      <c r="JB18">
        <v>0.702361058608426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3</v>
      </c>
      <c r="JK18">
        <v>2.6</v>
      </c>
      <c r="JL18">
        <v>2.00806</v>
      </c>
      <c r="JM18">
        <v>2.64404</v>
      </c>
      <c r="JN18">
        <v>2.09595</v>
      </c>
      <c r="JO18">
        <v>2.77954</v>
      </c>
      <c r="JP18">
        <v>2.09717</v>
      </c>
      <c r="JQ18">
        <v>2.32666</v>
      </c>
      <c r="JR18">
        <v>35.7544</v>
      </c>
      <c r="JS18">
        <v>15.6993</v>
      </c>
      <c r="JT18">
        <v>18</v>
      </c>
      <c r="JU18">
        <v>639.387</v>
      </c>
      <c r="JV18">
        <v>711.75</v>
      </c>
      <c r="JW18">
        <v>24.9836</v>
      </c>
      <c r="JX18">
        <v>32.2422</v>
      </c>
      <c r="JY18">
        <v>30.0008</v>
      </c>
      <c r="JZ18">
        <v>31.7614</v>
      </c>
      <c r="KA18">
        <v>32.0938</v>
      </c>
      <c r="KB18">
        <v>40.2665</v>
      </c>
      <c r="KC18">
        <v>17.7529</v>
      </c>
      <c r="KD18">
        <v>100</v>
      </c>
      <c r="KE18">
        <v>24.99</v>
      </c>
      <c r="KF18">
        <v>700</v>
      </c>
      <c r="KG18">
        <v>31.1143</v>
      </c>
      <c r="KH18">
        <v>101.751</v>
      </c>
      <c r="KI18">
        <v>101.625</v>
      </c>
    </row>
    <row r="19" spans="1:295">
      <c r="A19">
        <v>3</v>
      </c>
      <c r="B19">
        <v>1695331973.1</v>
      </c>
      <c r="C19">
        <v>287</v>
      </c>
      <c r="D19" t="s">
        <v>445</v>
      </c>
      <c r="E19" t="s">
        <v>446</v>
      </c>
      <c r="F19">
        <v>15</v>
      </c>
      <c r="G19">
        <v>1695331965.1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722.69573626729</v>
      </c>
      <c r="AI19">
        <v>722.201345454545</v>
      </c>
      <c r="AJ19">
        <v>0.00185159921429944</v>
      </c>
      <c r="AK19">
        <v>65.8205281571319</v>
      </c>
      <c r="AL19">
        <f>(AN19 - AM19 + DW19*1E3/(8.314*(DY19+273.15)) * AP19/DV19 * AO19) * DV19/(100*DJ19) * 1000/(1000 - AN19)</f>
        <v>0</v>
      </c>
      <c r="AM19">
        <v>31.4441865687817</v>
      </c>
      <c r="AN19">
        <v>33.8119903030303</v>
      </c>
      <c r="AO19">
        <v>-0.00153508596788899</v>
      </c>
      <c r="AP19">
        <v>77.6920003683454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431</v>
      </c>
      <c r="AW19">
        <v>10147.3</v>
      </c>
      <c r="AX19">
        <v>903.148076923077</v>
      </c>
      <c r="AY19">
        <v>4186.81</v>
      </c>
      <c r="AZ19">
        <f>1-AX19/AY19</f>
        <v>0</v>
      </c>
      <c r="BA19">
        <v>-0.545207114479244</v>
      </c>
      <c r="BB19" t="s">
        <v>447</v>
      </c>
      <c r="BC19">
        <v>10164.5</v>
      </c>
      <c r="BD19">
        <v>1603.18846153846</v>
      </c>
      <c r="BE19">
        <v>4359.27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432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433</v>
      </c>
      <c r="DM19">
        <v>2</v>
      </c>
      <c r="DN19" t="b">
        <v>1</v>
      </c>
      <c r="DO19">
        <v>1695331965.1</v>
      </c>
      <c r="DP19">
        <v>697.858666666667</v>
      </c>
      <c r="DQ19">
        <v>699.987466666667</v>
      </c>
      <c r="DR19">
        <v>33.8581266666667</v>
      </c>
      <c r="DS19">
        <v>31.3930666666667</v>
      </c>
      <c r="DT19">
        <v>693.263666666667</v>
      </c>
      <c r="DU19">
        <v>33.1821266666667</v>
      </c>
      <c r="DV19">
        <v>600.0256</v>
      </c>
      <c r="DW19">
        <v>88.1693266666667</v>
      </c>
      <c r="DX19">
        <v>0.10004022</v>
      </c>
      <c r="DY19">
        <v>30.1477866666667</v>
      </c>
      <c r="DZ19">
        <v>27.28554</v>
      </c>
      <c r="EA19">
        <v>999.9</v>
      </c>
      <c r="EB19">
        <v>0</v>
      </c>
      <c r="EC19">
        <v>0</v>
      </c>
      <c r="ED19">
        <v>4964.91666666667</v>
      </c>
      <c r="EE19">
        <v>0</v>
      </c>
      <c r="EF19">
        <v>6.13912</v>
      </c>
      <c r="EG19">
        <v>-2.22062533333333</v>
      </c>
      <c r="EH19">
        <v>722.2074</v>
      </c>
      <c r="EI19">
        <v>722.6744</v>
      </c>
      <c r="EJ19">
        <v>2.448458</v>
      </c>
      <c r="EK19">
        <v>699.987466666667</v>
      </c>
      <c r="EL19">
        <v>31.3930666666667</v>
      </c>
      <c r="EM19">
        <v>2.98378466666667</v>
      </c>
      <c r="EN19">
        <v>2.76790733333333</v>
      </c>
      <c r="EO19">
        <v>23.9377</v>
      </c>
      <c r="EP19">
        <v>22.6939</v>
      </c>
      <c r="EQ19">
        <v>10.036142</v>
      </c>
      <c r="ER19">
        <v>0.900154733333333</v>
      </c>
      <c r="ES19">
        <v>0.0998451133333333</v>
      </c>
      <c r="ET19">
        <v>0</v>
      </c>
      <c r="EU19">
        <v>1603.15666666667</v>
      </c>
      <c r="EV19">
        <v>0.0100001</v>
      </c>
      <c r="EW19">
        <v>357.253333333333</v>
      </c>
      <c r="EX19">
        <v>74.2933333333333</v>
      </c>
      <c r="EY19">
        <v>46.4328666666667</v>
      </c>
      <c r="EZ19">
        <v>50.437</v>
      </c>
      <c r="FA19">
        <v>48.6996</v>
      </c>
      <c r="FB19">
        <v>49.875</v>
      </c>
      <c r="FC19">
        <v>49.0206666666667</v>
      </c>
      <c r="FD19">
        <v>9.02466666666667</v>
      </c>
      <c r="FE19">
        <v>1.002</v>
      </c>
      <c r="FF19">
        <v>0</v>
      </c>
      <c r="FG19">
        <v>161.800000190735</v>
      </c>
      <c r="FH19">
        <v>0</v>
      </c>
      <c r="FI19">
        <v>1603.18846153846</v>
      </c>
      <c r="FJ19">
        <v>37.5282053712313</v>
      </c>
      <c r="FK19">
        <v>14.6735040422028</v>
      </c>
      <c r="FL19">
        <v>356.707692307692</v>
      </c>
      <c r="FM19">
        <v>15</v>
      </c>
      <c r="FN19">
        <v>1695332004.1</v>
      </c>
      <c r="FO19" t="s">
        <v>448</v>
      </c>
      <c r="FP19">
        <v>1695332004.1</v>
      </c>
      <c r="FQ19">
        <v>1695331998.1</v>
      </c>
      <c r="FR19">
        <v>4</v>
      </c>
      <c r="FS19">
        <v>0.086</v>
      </c>
      <c r="FT19">
        <v>0.017</v>
      </c>
      <c r="FU19">
        <v>4.595</v>
      </c>
      <c r="FV19">
        <v>0.676</v>
      </c>
      <c r="FW19">
        <v>700</v>
      </c>
      <c r="FX19">
        <v>32</v>
      </c>
      <c r="FY19">
        <v>0.96</v>
      </c>
      <c r="FZ19">
        <v>0.06</v>
      </c>
      <c r="GA19">
        <v>0.435519031431089</v>
      </c>
      <c r="GB19">
        <v>0.398014022725139</v>
      </c>
      <c r="GC19">
        <v>0.0654143821238136</v>
      </c>
      <c r="GD19">
        <v>0</v>
      </c>
      <c r="GE19">
        <v>1602.28653846154</v>
      </c>
      <c r="GF19">
        <v>29.8820515202501</v>
      </c>
      <c r="GG19">
        <v>4.77002978728619</v>
      </c>
      <c r="GH19">
        <v>0</v>
      </c>
      <c r="GI19">
        <v>0.370044855921031</v>
      </c>
      <c r="GJ19">
        <v>-0.135340451798507</v>
      </c>
      <c r="GK19">
        <v>0.00979660122407571</v>
      </c>
      <c r="GL19">
        <v>0</v>
      </c>
      <c r="GM19">
        <v>0</v>
      </c>
      <c r="GN19">
        <v>3</v>
      </c>
      <c r="GO19" t="s">
        <v>435</v>
      </c>
      <c r="GP19">
        <v>3.1953</v>
      </c>
      <c r="GQ19">
        <v>2.72237</v>
      </c>
      <c r="GR19">
        <v>0.121411</v>
      </c>
      <c r="GS19">
        <v>0.122164</v>
      </c>
      <c r="GT19">
        <v>0.131281</v>
      </c>
      <c r="GU19">
        <v>0.126052</v>
      </c>
      <c r="GV19">
        <v>23999.9</v>
      </c>
      <c r="GW19">
        <v>24264.1</v>
      </c>
      <c r="GX19">
        <v>25853.1</v>
      </c>
      <c r="GY19">
        <v>26392.7</v>
      </c>
      <c r="GZ19">
        <v>31838.4</v>
      </c>
      <c r="HA19">
        <v>32112.7</v>
      </c>
      <c r="HB19">
        <v>39332.9</v>
      </c>
      <c r="HC19">
        <v>39147.1</v>
      </c>
      <c r="HD19">
        <v>2.2304</v>
      </c>
      <c r="HE19">
        <v>2.1532</v>
      </c>
      <c r="HF19">
        <v>-0.0584498</v>
      </c>
      <c r="HG19">
        <v>0</v>
      </c>
      <c r="HH19">
        <v>28.236</v>
      </c>
      <c r="HI19">
        <v>999.9</v>
      </c>
      <c r="HJ19">
        <v>70.455</v>
      </c>
      <c r="HK19">
        <v>30.756</v>
      </c>
      <c r="HL19">
        <v>35.5521</v>
      </c>
      <c r="HM19">
        <v>29.8737</v>
      </c>
      <c r="HN19">
        <v>32.2997</v>
      </c>
      <c r="HO19">
        <v>2</v>
      </c>
      <c r="HP19">
        <v>0.432248</v>
      </c>
      <c r="HQ19">
        <v>3.1759</v>
      </c>
      <c r="HR19">
        <v>20.2233</v>
      </c>
      <c r="HS19">
        <v>5.24769</v>
      </c>
      <c r="HT19">
        <v>11.9201</v>
      </c>
      <c r="HU19">
        <v>4.97545</v>
      </c>
      <c r="HV19">
        <v>3.286</v>
      </c>
      <c r="HW19">
        <v>9999</v>
      </c>
      <c r="HX19">
        <v>9999</v>
      </c>
      <c r="HY19">
        <v>9999</v>
      </c>
      <c r="HZ19">
        <v>967.8</v>
      </c>
      <c r="IA19">
        <v>1.8666</v>
      </c>
      <c r="IB19">
        <v>1.86674</v>
      </c>
      <c r="IC19">
        <v>1.86461</v>
      </c>
      <c r="ID19">
        <v>1.86493</v>
      </c>
      <c r="IE19">
        <v>1.86295</v>
      </c>
      <c r="IF19">
        <v>1.86569</v>
      </c>
      <c r="IG19">
        <v>1.86514</v>
      </c>
      <c r="IH19">
        <v>1.87042</v>
      </c>
      <c r="II19">
        <v>5</v>
      </c>
      <c r="IJ19">
        <v>0</v>
      </c>
      <c r="IK19">
        <v>0</v>
      </c>
      <c r="IL19">
        <v>0</v>
      </c>
      <c r="IM19" t="s">
        <v>436</v>
      </c>
      <c r="IN19" t="s">
        <v>437</v>
      </c>
      <c r="IO19" t="s">
        <v>438</v>
      </c>
      <c r="IP19" t="s">
        <v>439</v>
      </c>
      <c r="IQ19" t="s">
        <v>439</v>
      </c>
      <c r="IR19" t="s">
        <v>438</v>
      </c>
      <c r="IS19">
        <v>0</v>
      </c>
      <c r="IT19">
        <v>100</v>
      </c>
      <c r="IU19">
        <v>100</v>
      </c>
      <c r="IV19">
        <v>4.595</v>
      </c>
      <c r="IW19">
        <v>0.676</v>
      </c>
      <c r="IX19">
        <v>2.17628599723214</v>
      </c>
      <c r="IY19">
        <v>0.00418538200283587</v>
      </c>
      <c r="IZ19">
        <v>-1.41063378290963e-06</v>
      </c>
      <c r="JA19">
        <v>3.10169211340598e-10</v>
      </c>
      <c r="JB19">
        <v>0.659409999999998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2</v>
      </c>
      <c r="JK19">
        <v>2.2</v>
      </c>
      <c r="JL19">
        <v>2.00806</v>
      </c>
      <c r="JM19">
        <v>2.64648</v>
      </c>
      <c r="JN19">
        <v>2.09595</v>
      </c>
      <c r="JO19">
        <v>2.77588</v>
      </c>
      <c r="JP19">
        <v>2.09717</v>
      </c>
      <c r="JQ19">
        <v>2.31079</v>
      </c>
      <c r="JR19">
        <v>35.9645</v>
      </c>
      <c r="JS19">
        <v>15.6818</v>
      </c>
      <c r="JT19">
        <v>18</v>
      </c>
      <c r="JU19">
        <v>639.433</v>
      </c>
      <c r="JV19">
        <v>709.167</v>
      </c>
      <c r="JW19">
        <v>26.1809</v>
      </c>
      <c r="JX19">
        <v>32.497</v>
      </c>
      <c r="JY19">
        <v>30.0009</v>
      </c>
      <c r="JZ19">
        <v>32.0491</v>
      </c>
      <c r="KA19">
        <v>32.3866</v>
      </c>
      <c r="KB19">
        <v>40.2518</v>
      </c>
      <c r="KC19">
        <v>16.2361</v>
      </c>
      <c r="KD19">
        <v>100</v>
      </c>
      <c r="KE19">
        <v>26.0864</v>
      </c>
      <c r="KF19">
        <v>700</v>
      </c>
      <c r="KG19">
        <v>31.8426</v>
      </c>
      <c r="KH19">
        <v>101.708</v>
      </c>
      <c r="KI19">
        <v>101.564</v>
      </c>
    </row>
    <row r="20" spans="1:295">
      <c r="A20">
        <v>4</v>
      </c>
      <c r="B20">
        <v>1695332126.1</v>
      </c>
      <c r="C20">
        <v>440</v>
      </c>
      <c r="D20" t="s">
        <v>449</v>
      </c>
      <c r="E20" t="s">
        <v>450</v>
      </c>
      <c r="F20">
        <v>15</v>
      </c>
      <c r="G20">
        <v>1695332118.1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723.675652363747</v>
      </c>
      <c r="AI20">
        <v>722.349272727273</v>
      </c>
      <c r="AJ20">
        <v>-0.00980962413377007</v>
      </c>
      <c r="AK20">
        <v>65.8172874234563</v>
      </c>
      <c r="AL20">
        <f>(AN20 - AM20 + DW20*1E3/(8.314*(DY20+273.15)) * AP20/DV20 * AO20) * DV20/(100*DJ20) * 1000/(1000 - AN20)</f>
        <v>0</v>
      </c>
      <c r="AM20">
        <v>32.5759268714892</v>
      </c>
      <c r="AN20">
        <v>35.0912472727273</v>
      </c>
      <c r="AO20">
        <v>-0.0292933056952504</v>
      </c>
      <c r="AP20">
        <v>78.1147118782983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431</v>
      </c>
      <c r="AW20">
        <v>10147.3</v>
      </c>
      <c r="AX20">
        <v>903.148076923077</v>
      </c>
      <c r="AY20">
        <v>4186.81</v>
      </c>
      <c r="AZ20">
        <f>1-AX20/AY20</f>
        <v>0</v>
      </c>
      <c r="BA20">
        <v>-0.545207114479244</v>
      </c>
      <c r="BB20" t="s">
        <v>451</v>
      </c>
      <c r="BC20">
        <v>10166.9</v>
      </c>
      <c r="BD20">
        <v>1830.04923076923</v>
      </c>
      <c r="BE20">
        <v>4340.77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432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433</v>
      </c>
      <c r="DM20">
        <v>2</v>
      </c>
      <c r="DN20" t="b">
        <v>1</v>
      </c>
      <c r="DO20">
        <v>1695332118.1</v>
      </c>
      <c r="DP20">
        <v>697.082</v>
      </c>
      <c r="DQ20">
        <v>700.149133333333</v>
      </c>
      <c r="DR20">
        <v>35.3299733333333</v>
      </c>
      <c r="DS20">
        <v>32.6763733333333</v>
      </c>
      <c r="DT20">
        <v>692.498</v>
      </c>
      <c r="DU20">
        <v>34.6259733333333</v>
      </c>
      <c r="DV20">
        <v>599.9924</v>
      </c>
      <c r="DW20">
        <v>88.1680266666667</v>
      </c>
      <c r="DX20">
        <v>0.0999752533333333</v>
      </c>
      <c r="DY20">
        <v>30.0013133333333</v>
      </c>
      <c r="DZ20">
        <v>27.3685733333333</v>
      </c>
      <c r="EA20">
        <v>999.9</v>
      </c>
      <c r="EB20">
        <v>0</v>
      </c>
      <c r="EC20">
        <v>0</v>
      </c>
      <c r="ED20">
        <v>4968.20866666667</v>
      </c>
      <c r="EE20">
        <v>0</v>
      </c>
      <c r="EF20">
        <v>6.19544</v>
      </c>
      <c r="EG20">
        <v>-3.06422866666667</v>
      </c>
      <c r="EH20">
        <v>722.593933333333</v>
      </c>
      <c r="EI20">
        <v>723.8002</v>
      </c>
      <c r="EJ20">
        <v>2.625862</v>
      </c>
      <c r="EK20">
        <v>700.149133333333</v>
      </c>
      <c r="EL20">
        <v>32.6763733333333</v>
      </c>
      <c r="EM20">
        <v>3.11252866666667</v>
      </c>
      <c r="EN20">
        <v>2.88101066666667</v>
      </c>
      <c r="EO20">
        <v>24.64236</v>
      </c>
      <c r="EP20">
        <v>23.3556733333333</v>
      </c>
      <c r="EQ20">
        <v>25.00392</v>
      </c>
      <c r="ER20">
        <v>0.899959</v>
      </c>
      <c r="ES20">
        <v>0.10004096</v>
      </c>
      <c r="ET20">
        <v>0</v>
      </c>
      <c r="EU20">
        <v>1830.12666666667</v>
      </c>
      <c r="EV20">
        <v>5.00003</v>
      </c>
      <c r="EW20">
        <v>559.703066666667</v>
      </c>
      <c r="EX20">
        <v>148.217333333333</v>
      </c>
      <c r="EY20">
        <v>45.9874</v>
      </c>
      <c r="EZ20">
        <v>50.0041333333333</v>
      </c>
      <c r="FA20">
        <v>48.187</v>
      </c>
      <c r="FB20">
        <v>49.7624</v>
      </c>
      <c r="FC20">
        <v>48.8791333333333</v>
      </c>
      <c r="FD20">
        <v>18.004</v>
      </c>
      <c r="FE20">
        <v>2.004</v>
      </c>
      <c r="FF20">
        <v>0</v>
      </c>
      <c r="FG20">
        <v>151.700000047684</v>
      </c>
      <c r="FH20">
        <v>0</v>
      </c>
      <c r="FI20">
        <v>1830.04923076923</v>
      </c>
      <c r="FJ20">
        <v>-1.68752137835588</v>
      </c>
      <c r="FK20">
        <v>-1.73760687628079</v>
      </c>
      <c r="FL20">
        <v>559.528884615385</v>
      </c>
      <c r="FM20">
        <v>15</v>
      </c>
      <c r="FN20">
        <v>1695332155.1</v>
      </c>
      <c r="FO20" t="s">
        <v>452</v>
      </c>
      <c r="FP20">
        <v>1695332155.1</v>
      </c>
      <c r="FQ20">
        <v>1695332154.1</v>
      </c>
      <c r="FR20">
        <v>5</v>
      </c>
      <c r="FS20">
        <v>-0.011</v>
      </c>
      <c r="FT20">
        <v>0.027</v>
      </c>
      <c r="FU20">
        <v>4.584</v>
      </c>
      <c r="FV20">
        <v>0.704</v>
      </c>
      <c r="FW20">
        <v>700</v>
      </c>
      <c r="FX20">
        <v>33</v>
      </c>
      <c r="FY20">
        <v>1.11</v>
      </c>
      <c r="FZ20">
        <v>0.05</v>
      </c>
      <c r="GA20">
        <v>1.3824125926902</v>
      </c>
      <c r="GB20">
        <v>0.548234919844672</v>
      </c>
      <c r="GC20">
        <v>0.061799954032369</v>
      </c>
      <c r="GD20">
        <v>0</v>
      </c>
      <c r="GE20">
        <v>1829.9712</v>
      </c>
      <c r="GF20">
        <v>-3.84923076690674</v>
      </c>
      <c r="GG20">
        <v>0.817994229808501</v>
      </c>
      <c r="GH20">
        <v>1</v>
      </c>
      <c r="GI20">
        <v>0.447446935673951</v>
      </c>
      <c r="GJ20">
        <v>-0.0299921356498662</v>
      </c>
      <c r="GK20">
        <v>0.00610135525548052</v>
      </c>
      <c r="GL20">
        <v>1</v>
      </c>
      <c r="GM20">
        <v>2</v>
      </c>
      <c r="GN20">
        <v>3</v>
      </c>
      <c r="GO20" t="s">
        <v>444</v>
      </c>
      <c r="GP20">
        <v>3.19529</v>
      </c>
      <c r="GQ20">
        <v>2.72253</v>
      </c>
      <c r="GR20">
        <v>0.121276</v>
      </c>
      <c r="GS20">
        <v>0.122133</v>
      </c>
      <c r="GT20">
        <v>0.134539</v>
      </c>
      <c r="GU20">
        <v>0.128615</v>
      </c>
      <c r="GV20">
        <v>23998.3</v>
      </c>
      <c r="GW20">
        <v>24260</v>
      </c>
      <c r="GX20">
        <v>25847.8</v>
      </c>
      <c r="GY20">
        <v>26387.8</v>
      </c>
      <c r="GZ20">
        <v>31712.1</v>
      </c>
      <c r="HA20">
        <v>32013.5</v>
      </c>
      <c r="HB20">
        <v>39325.7</v>
      </c>
      <c r="HC20">
        <v>39141.4</v>
      </c>
      <c r="HD20">
        <v>2.22883</v>
      </c>
      <c r="HE20">
        <v>2.14995</v>
      </c>
      <c r="HF20">
        <v>-0.0505075</v>
      </c>
      <c r="HG20">
        <v>0</v>
      </c>
      <c r="HH20">
        <v>28.1735</v>
      </c>
      <c r="HI20">
        <v>999.9</v>
      </c>
      <c r="HJ20">
        <v>70.242</v>
      </c>
      <c r="HK20">
        <v>30.978</v>
      </c>
      <c r="HL20">
        <v>35.8925</v>
      </c>
      <c r="HM20">
        <v>29.4536</v>
      </c>
      <c r="HN20">
        <v>32.3037</v>
      </c>
      <c r="HO20">
        <v>2</v>
      </c>
      <c r="HP20">
        <v>0.439627</v>
      </c>
      <c r="HQ20">
        <v>2.77216</v>
      </c>
      <c r="HR20">
        <v>20.2309</v>
      </c>
      <c r="HS20">
        <v>5.25263</v>
      </c>
      <c r="HT20">
        <v>11.9201</v>
      </c>
      <c r="HU20">
        <v>4.9752</v>
      </c>
      <c r="HV20">
        <v>3.286</v>
      </c>
      <c r="HW20">
        <v>9999</v>
      </c>
      <c r="HX20">
        <v>9999</v>
      </c>
      <c r="HY20">
        <v>9999</v>
      </c>
      <c r="HZ20">
        <v>967.9</v>
      </c>
      <c r="IA20">
        <v>1.86661</v>
      </c>
      <c r="IB20">
        <v>1.86676</v>
      </c>
      <c r="IC20">
        <v>1.86462</v>
      </c>
      <c r="ID20">
        <v>1.86499</v>
      </c>
      <c r="IE20">
        <v>1.86295</v>
      </c>
      <c r="IF20">
        <v>1.86569</v>
      </c>
      <c r="IG20">
        <v>1.8652</v>
      </c>
      <c r="IH20">
        <v>1.87043</v>
      </c>
      <c r="II20">
        <v>5</v>
      </c>
      <c r="IJ20">
        <v>0</v>
      </c>
      <c r="IK20">
        <v>0</v>
      </c>
      <c r="IL20">
        <v>0</v>
      </c>
      <c r="IM20" t="s">
        <v>436</v>
      </c>
      <c r="IN20" t="s">
        <v>437</v>
      </c>
      <c r="IO20" t="s">
        <v>438</v>
      </c>
      <c r="IP20" t="s">
        <v>439</v>
      </c>
      <c r="IQ20" t="s">
        <v>439</v>
      </c>
      <c r="IR20" t="s">
        <v>438</v>
      </c>
      <c r="IS20">
        <v>0</v>
      </c>
      <c r="IT20">
        <v>100</v>
      </c>
      <c r="IU20">
        <v>100</v>
      </c>
      <c r="IV20">
        <v>4.584</v>
      </c>
      <c r="IW20">
        <v>0.704</v>
      </c>
      <c r="IX20">
        <v>2.26208138957477</v>
      </c>
      <c r="IY20">
        <v>0.00418538200283587</v>
      </c>
      <c r="IZ20">
        <v>-1.41063378290963e-06</v>
      </c>
      <c r="JA20">
        <v>3.10169211340598e-10</v>
      </c>
      <c r="JB20">
        <v>0.676263636363629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2</v>
      </c>
      <c r="JK20">
        <v>2.1</v>
      </c>
      <c r="JL20">
        <v>2.00928</v>
      </c>
      <c r="JM20">
        <v>2.6416</v>
      </c>
      <c r="JN20">
        <v>2.09595</v>
      </c>
      <c r="JO20">
        <v>2.77466</v>
      </c>
      <c r="JP20">
        <v>2.09717</v>
      </c>
      <c r="JQ20">
        <v>2.37915</v>
      </c>
      <c r="JR20">
        <v>36.1285</v>
      </c>
      <c r="JS20">
        <v>15.6818</v>
      </c>
      <c r="JT20">
        <v>18</v>
      </c>
      <c r="JU20">
        <v>640.131</v>
      </c>
      <c r="JV20">
        <v>708.469</v>
      </c>
      <c r="JW20">
        <v>25.4189</v>
      </c>
      <c r="JX20">
        <v>32.624</v>
      </c>
      <c r="JY20">
        <v>30.0005</v>
      </c>
      <c r="JZ20">
        <v>32.2294</v>
      </c>
      <c r="KA20">
        <v>32.5793</v>
      </c>
      <c r="KB20">
        <v>40.274</v>
      </c>
      <c r="KC20">
        <v>14.3745</v>
      </c>
      <c r="KD20">
        <v>100</v>
      </c>
      <c r="KE20">
        <v>26.1905</v>
      </c>
      <c r="KF20">
        <v>700</v>
      </c>
      <c r="KG20">
        <v>32.4752</v>
      </c>
      <c r="KH20">
        <v>101.689</v>
      </c>
      <c r="KI20">
        <v>101.547</v>
      </c>
    </row>
    <row r="21" spans="1:295">
      <c r="A21">
        <v>5</v>
      </c>
      <c r="B21">
        <v>1695332277.1</v>
      </c>
      <c r="C21">
        <v>591</v>
      </c>
      <c r="D21" t="s">
        <v>453</v>
      </c>
      <c r="E21" t="s">
        <v>454</v>
      </c>
      <c r="F21">
        <v>15</v>
      </c>
      <c r="G21">
        <v>1695332268.6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724.312033789467</v>
      </c>
      <c r="AI21">
        <v>721.474690909091</v>
      </c>
      <c r="AJ21">
        <v>0.000233873923009816</v>
      </c>
      <c r="AK21">
        <v>65.8427581305973</v>
      </c>
      <c r="AL21">
        <f>(AN21 - AM21 + DW21*1E3/(8.314*(DY21+273.15)) * AP21/DV21 * AO21) * DV21/(100*DJ21) * 1000/(1000 - AN21)</f>
        <v>0</v>
      </c>
      <c r="AM21">
        <v>33.6258847519592</v>
      </c>
      <c r="AN21">
        <v>35.5459515151515</v>
      </c>
      <c r="AO21">
        <v>0.00131086401397162</v>
      </c>
      <c r="AP21">
        <v>78.1010906322864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431</v>
      </c>
      <c r="AW21">
        <v>10147.3</v>
      </c>
      <c r="AX21">
        <v>903.148076923077</v>
      </c>
      <c r="AY21">
        <v>4186.81</v>
      </c>
      <c r="AZ21">
        <f>1-AX21/AY21</f>
        <v>0</v>
      </c>
      <c r="BA21">
        <v>-0.545207114479244</v>
      </c>
      <c r="BB21" t="s">
        <v>455</v>
      </c>
      <c r="BC21">
        <v>10172.2</v>
      </c>
      <c r="BD21">
        <v>1859.0416</v>
      </c>
      <c r="BE21">
        <v>4213.52527164021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432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1540</v>
      </c>
      <c r="BY21">
        <v>290</v>
      </c>
      <c r="BZ21">
        <v>4137.5</v>
      </c>
      <c r="CA21">
        <v>205</v>
      </c>
      <c r="CB21">
        <v>10172.2</v>
      </c>
      <c r="CC21">
        <v>4131.43</v>
      </c>
      <c r="CD21">
        <v>6.07</v>
      </c>
      <c r="CE21">
        <v>300</v>
      </c>
      <c r="CF21">
        <v>24.1</v>
      </c>
      <c r="CG21">
        <v>4213.52527164021</v>
      </c>
      <c r="CH21">
        <v>3.03016353256864</v>
      </c>
      <c r="CI21">
        <v>-83.509299998259</v>
      </c>
      <c r="CJ21">
        <v>2.6686510358554</v>
      </c>
      <c r="CK21">
        <v>0.972201074099236</v>
      </c>
      <c r="CL21">
        <v>-0.00838404916573971</v>
      </c>
      <c r="CM21">
        <v>290</v>
      </c>
      <c r="CN21">
        <v>4108.54</v>
      </c>
      <c r="CO21">
        <v>615</v>
      </c>
      <c r="CP21">
        <v>10152.8</v>
      </c>
      <c r="CQ21">
        <v>4131.27</v>
      </c>
      <c r="CR21">
        <v>-22.73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433</v>
      </c>
      <c r="DM21">
        <v>2</v>
      </c>
      <c r="DN21" t="b">
        <v>1</v>
      </c>
      <c r="DO21">
        <v>1695332268.6</v>
      </c>
      <c r="DP21">
        <v>695.8365</v>
      </c>
      <c r="DQ21">
        <v>699.9920625</v>
      </c>
      <c r="DR21">
        <v>35.51225</v>
      </c>
      <c r="DS21">
        <v>33.63113125</v>
      </c>
      <c r="DT21">
        <v>691.2255</v>
      </c>
      <c r="DU21">
        <v>34.76381875</v>
      </c>
      <c r="DV21">
        <v>600.00775</v>
      </c>
      <c r="DW21">
        <v>88.16225625</v>
      </c>
      <c r="DX21">
        <v>0.1000297375</v>
      </c>
      <c r="DY21">
        <v>30.0001125</v>
      </c>
      <c r="DZ21">
        <v>27.4271</v>
      </c>
      <c r="EA21">
        <v>999.9</v>
      </c>
      <c r="EB21">
        <v>0</v>
      </c>
      <c r="EC21">
        <v>0</v>
      </c>
      <c r="ED21">
        <v>4961.210625</v>
      </c>
      <c r="EE21">
        <v>0</v>
      </c>
      <c r="EF21">
        <v>6.0828</v>
      </c>
      <c r="EG21">
        <v>-4.155746875</v>
      </c>
      <c r="EH21">
        <v>721.457</v>
      </c>
      <c r="EI21">
        <v>724.3530625</v>
      </c>
      <c r="EJ21">
        <v>1.88113</v>
      </c>
      <c r="EK21">
        <v>699.9920625</v>
      </c>
      <c r="EL21">
        <v>33.63113125</v>
      </c>
      <c r="EM21">
        <v>3.130840625</v>
      </c>
      <c r="EN21">
        <v>2.964995625</v>
      </c>
      <c r="EO21">
        <v>24.740625</v>
      </c>
      <c r="EP21">
        <v>23.83263125</v>
      </c>
      <c r="EQ21">
        <v>49.97975</v>
      </c>
      <c r="ER21">
        <v>0.9000216875</v>
      </c>
      <c r="ES21">
        <v>0.0999780875</v>
      </c>
      <c r="ET21">
        <v>0</v>
      </c>
      <c r="EU21">
        <v>1858.933125</v>
      </c>
      <c r="EV21">
        <v>5.00003</v>
      </c>
      <c r="EW21">
        <v>1018.423125</v>
      </c>
      <c r="EX21">
        <v>333.2818125</v>
      </c>
      <c r="EY21">
        <v>45.687</v>
      </c>
      <c r="EZ21">
        <v>49.687</v>
      </c>
      <c r="FA21">
        <v>47.835625</v>
      </c>
      <c r="FB21">
        <v>49.562</v>
      </c>
      <c r="FC21">
        <v>48.617125</v>
      </c>
      <c r="FD21">
        <v>40.4825</v>
      </c>
      <c r="FE21">
        <v>4.5</v>
      </c>
      <c r="FF21">
        <v>0</v>
      </c>
      <c r="FG21">
        <v>149.600000143051</v>
      </c>
      <c r="FH21">
        <v>0</v>
      </c>
      <c r="FI21">
        <v>1859.0416</v>
      </c>
      <c r="FJ21">
        <v>2.65615382836967</v>
      </c>
      <c r="FK21">
        <v>7.1038460731522</v>
      </c>
      <c r="FL21">
        <v>1018.956</v>
      </c>
      <c r="FM21">
        <v>15</v>
      </c>
      <c r="FN21">
        <v>1695332247.1</v>
      </c>
      <c r="FO21" t="s">
        <v>456</v>
      </c>
      <c r="FP21">
        <v>1695332247.1</v>
      </c>
      <c r="FQ21">
        <v>1695332240.1</v>
      </c>
      <c r="FR21">
        <v>6</v>
      </c>
      <c r="FS21">
        <v>0.038</v>
      </c>
      <c r="FT21">
        <v>0.045</v>
      </c>
      <c r="FU21">
        <v>4.622</v>
      </c>
      <c r="FV21">
        <v>0.748</v>
      </c>
      <c r="FW21">
        <v>700</v>
      </c>
      <c r="FX21">
        <v>33</v>
      </c>
      <c r="FY21">
        <v>0.44</v>
      </c>
      <c r="FZ21">
        <v>0.09</v>
      </c>
      <c r="GA21">
        <v>2.75773070162739</v>
      </c>
      <c r="GB21">
        <v>0.274984778886216</v>
      </c>
      <c r="GC21">
        <v>0.0928547227972695</v>
      </c>
      <c r="GD21">
        <v>1</v>
      </c>
      <c r="GE21">
        <v>1859.00230769231</v>
      </c>
      <c r="GF21">
        <v>1.81811964890723</v>
      </c>
      <c r="GG21">
        <v>0.778881385717827</v>
      </c>
      <c r="GH21">
        <v>1</v>
      </c>
      <c r="GI21">
        <v>0.343042288250466</v>
      </c>
      <c r="GJ21">
        <v>0.0672084058611351</v>
      </c>
      <c r="GK21">
        <v>0.00506113192213707</v>
      </c>
      <c r="GL21">
        <v>0</v>
      </c>
      <c r="GM21">
        <v>2</v>
      </c>
      <c r="GN21">
        <v>3</v>
      </c>
      <c r="GO21" t="s">
        <v>444</v>
      </c>
      <c r="GP21">
        <v>3.19499</v>
      </c>
      <c r="GQ21">
        <v>2.72238</v>
      </c>
      <c r="GR21">
        <v>0.121099</v>
      </c>
      <c r="GS21">
        <v>0.122107</v>
      </c>
      <c r="GT21">
        <v>0.135587</v>
      </c>
      <c r="GU21">
        <v>0.13149</v>
      </c>
      <c r="GV21">
        <v>23999.2</v>
      </c>
      <c r="GW21">
        <v>24254.8</v>
      </c>
      <c r="GX21">
        <v>25843.9</v>
      </c>
      <c r="GY21">
        <v>26381.7</v>
      </c>
      <c r="GZ21">
        <v>31669.9</v>
      </c>
      <c r="HA21">
        <v>31901.4</v>
      </c>
      <c r="HB21">
        <v>39321.2</v>
      </c>
      <c r="HC21">
        <v>39134</v>
      </c>
      <c r="HD21">
        <v>2.2265</v>
      </c>
      <c r="HE21">
        <v>2.1471</v>
      </c>
      <c r="HF21">
        <v>-0.0435114</v>
      </c>
      <c r="HG21">
        <v>0</v>
      </c>
      <c r="HH21">
        <v>28.1389</v>
      </c>
      <c r="HI21">
        <v>999.9</v>
      </c>
      <c r="HJ21">
        <v>70.046</v>
      </c>
      <c r="HK21">
        <v>31.199</v>
      </c>
      <c r="HL21">
        <v>36.2508</v>
      </c>
      <c r="HM21">
        <v>29.4236</v>
      </c>
      <c r="HN21">
        <v>32.3798</v>
      </c>
      <c r="HO21">
        <v>2</v>
      </c>
      <c r="HP21">
        <v>0.446743</v>
      </c>
      <c r="HQ21">
        <v>2.46304</v>
      </c>
      <c r="HR21">
        <v>20.2352</v>
      </c>
      <c r="HS21">
        <v>5.25278</v>
      </c>
      <c r="HT21">
        <v>11.9201</v>
      </c>
      <c r="HU21">
        <v>4.97485</v>
      </c>
      <c r="HV21">
        <v>3.286</v>
      </c>
      <c r="HW21">
        <v>9999</v>
      </c>
      <c r="HX21">
        <v>9999</v>
      </c>
      <c r="HY21">
        <v>9999</v>
      </c>
      <c r="HZ21">
        <v>967.9</v>
      </c>
      <c r="IA21">
        <v>1.8666</v>
      </c>
      <c r="IB21">
        <v>1.86676</v>
      </c>
      <c r="IC21">
        <v>1.86462</v>
      </c>
      <c r="ID21">
        <v>1.86502</v>
      </c>
      <c r="IE21">
        <v>1.86295</v>
      </c>
      <c r="IF21">
        <v>1.86576</v>
      </c>
      <c r="IG21">
        <v>1.86517</v>
      </c>
      <c r="IH21">
        <v>1.87044</v>
      </c>
      <c r="II21">
        <v>5</v>
      </c>
      <c r="IJ21">
        <v>0</v>
      </c>
      <c r="IK21">
        <v>0</v>
      </c>
      <c r="IL21">
        <v>0</v>
      </c>
      <c r="IM21" t="s">
        <v>436</v>
      </c>
      <c r="IN21" t="s">
        <v>437</v>
      </c>
      <c r="IO21" t="s">
        <v>438</v>
      </c>
      <c r="IP21" t="s">
        <v>439</v>
      </c>
      <c r="IQ21" t="s">
        <v>439</v>
      </c>
      <c r="IR21" t="s">
        <v>438</v>
      </c>
      <c r="IS21">
        <v>0</v>
      </c>
      <c r="IT21">
        <v>100</v>
      </c>
      <c r="IU21">
        <v>100</v>
      </c>
      <c r="IV21">
        <v>4.611</v>
      </c>
      <c r="IW21">
        <v>0.7484</v>
      </c>
      <c r="IX21">
        <v>2.28942106291669</v>
      </c>
      <c r="IY21">
        <v>0.00418538200283587</v>
      </c>
      <c r="IZ21">
        <v>-1.41063378290963e-06</v>
      </c>
      <c r="JA21">
        <v>3.10169211340598e-10</v>
      </c>
      <c r="JB21">
        <v>0.748436363636365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0.5</v>
      </c>
      <c r="JK21">
        <v>0.6</v>
      </c>
      <c r="JL21">
        <v>2.0105</v>
      </c>
      <c r="JM21">
        <v>2.64771</v>
      </c>
      <c r="JN21">
        <v>2.09595</v>
      </c>
      <c r="JO21">
        <v>2.77466</v>
      </c>
      <c r="JP21">
        <v>2.09717</v>
      </c>
      <c r="JQ21">
        <v>2.31567</v>
      </c>
      <c r="JR21">
        <v>36.2929</v>
      </c>
      <c r="JS21">
        <v>15.6643</v>
      </c>
      <c r="JT21">
        <v>18</v>
      </c>
      <c r="JU21">
        <v>639.85</v>
      </c>
      <c r="JV21">
        <v>707.592</v>
      </c>
      <c r="JW21">
        <v>25.6884</v>
      </c>
      <c r="JX21">
        <v>32.7142</v>
      </c>
      <c r="JY21">
        <v>30.0003</v>
      </c>
      <c r="JZ21">
        <v>32.3666</v>
      </c>
      <c r="KA21">
        <v>32.7267</v>
      </c>
      <c r="KB21">
        <v>40.3062</v>
      </c>
      <c r="KC21">
        <v>9.57928</v>
      </c>
      <c r="KD21">
        <v>100</v>
      </c>
      <c r="KE21">
        <v>25.6859</v>
      </c>
      <c r="KF21">
        <v>700</v>
      </c>
      <c r="KG21">
        <v>33.5295</v>
      </c>
      <c r="KH21">
        <v>101.676</v>
      </c>
      <c r="KI21">
        <v>101.527</v>
      </c>
    </row>
    <row r="22" spans="1:295">
      <c r="A22">
        <v>6</v>
      </c>
      <c r="B22">
        <v>1695332383.1</v>
      </c>
      <c r="C22">
        <v>697</v>
      </c>
      <c r="D22" t="s">
        <v>457</v>
      </c>
      <c r="E22" t="s">
        <v>458</v>
      </c>
      <c r="F22">
        <v>15</v>
      </c>
      <c r="G22">
        <v>1695332374.6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724.086848839003</v>
      </c>
      <c r="AI22">
        <v>719.346181818182</v>
      </c>
      <c r="AJ22">
        <v>0.0116658447111595</v>
      </c>
      <c r="AK22">
        <v>65.8427581305973</v>
      </c>
      <c r="AL22">
        <f>(AN22 - AM22 + DW22*1E3/(8.314*(DY22+273.15)) * AP22/DV22 * AO22) * DV22/(100*DJ22) * 1000/(1000 - AN22)</f>
        <v>0</v>
      </c>
      <c r="AM22">
        <v>33.3990562675923</v>
      </c>
      <c r="AN22">
        <v>35.3164248484848</v>
      </c>
      <c r="AO22">
        <v>0.0116103186614681</v>
      </c>
      <c r="AP22">
        <v>78.1010906322864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431</v>
      </c>
      <c r="AW22">
        <v>10147.3</v>
      </c>
      <c r="AX22">
        <v>903.148076923077</v>
      </c>
      <c r="AY22">
        <v>4186.81</v>
      </c>
      <c r="AZ22">
        <f>1-AX22/AY22</f>
        <v>0</v>
      </c>
      <c r="BA22">
        <v>-0.545207114479244</v>
      </c>
      <c r="BB22" t="s">
        <v>459</v>
      </c>
      <c r="BC22">
        <v>10180.8</v>
      </c>
      <c r="BD22">
        <v>1764.0256</v>
      </c>
      <c r="BE22">
        <v>3504.12023563933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432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1541</v>
      </c>
      <c r="BY22">
        <v>290</v>
      </c>
      <c r="BZ22">
        <v>3453.94</v>
      </c>
      <c r="CA22">
        <v>135</v>
      </c>
      <c r="CB22">
        <v>10180.8</v>
      </c>
      <c r="CC22">
        <v>3449.05</v>
      </c>
      <c r="CD22">
        <v>4.89</v>
      </c>
      <c r="CE22">
        <v>300</v>
      </c>
      <c r="CF22">
        <v>24.1</v>
      </c>
      <c r="CG22">
        <v>3504.12023563933</v>
      </c>
      <c r="CH22">
        <v>2.93706287437853</v>
      </c>
      <c r="CI22">
        <v>-56.067217191938</v>
      </c>
      <c r="CJ22">
        <v>2.58864410628508</v>
      </c>
      <c r="CK22">
        <v>0.943674269136415</v>
      </c>
      <c r="CL22">
        <v>-0.00834113370411569</v>
      </c>
      <c r="CM22">
        <v>290</v>
      </c>
      <c r="CN22">
        <v>3437.64</v>
      </c>
      <c r="CO22">
        <v>625</v>
      </c>
      <c r="CP22">
        <v>10151.5</v>
      </c>
      <c r="CQ22">
        <v>3448.89</v>
      </c>
      <c r="CR22">
        <v>-11.25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433</v>
      </c>
      <c r="DM22">
        <v>2</v>
      </c>
      <c r="DN22" t="b">
        <v>1</v>
      </c>
      <c r="DO22">
        <v>1695332374.6</v>
      </c>
      <c r="DP22">
        <v>693.977375</v>
      </c>
      <c r="DQ22">
        <v>699.903125</v>
      </c>
      <c r="DR22">
        <v>35.23345</v>
      </c>
      <c r="DS22">
        <v>33.32008125</v>
      </c>
      <c r="DT22">
        <v>689.275375</v>
      </c>
      <c r="DU22">
        <v>34.47945</v>
      </c>
      <c r="DV22">
        <v>600.0229375</v>
      </c>
      <c r="DW22">
        <v>88.1669125</v>
      </c>
      <c r="DX22">
        <v>0.1000204625</v>
      </c>
      <c r="DY22">
        <v>29.97600625</v>
      </c>
      <c r="DZ22">
        <v>27.45309375</v>
      </c>
      <c r="EA22">
        <v>999.9</v>
      </c>
      <c r="EB22">
        <v>0</v>
      </c>
      <c r="EC22">
        <v>0</v>
      </c>
      <c r="ED22">
        <v>4973.359375</v>
      </c>
      <c r="EE22">
        <v>0</v>
      </c>
      <c r="EF22">
        <v>5.96628375</v>
      </c>
      <c r="EG22">
        <v>-6.022145</v>
      </c>
      <c r="EH22">
        <v>719.2176875</v>
      </c>
      <c r="EI22">
        <v>724.0278125</v>
      </c>
      <c r="EJ22">
        <v>1.907824375</v>
      </c>
      <c r="EK22">
        <v>699.903125</v>
      </c>
      <c r="EL22">
        <v>33.32008125</v>
      </c>
      <c r="EM22">
        <v>3.105935</v>
      </c>
      <c r="EN22">
        <v>2.937728125</v>
      </c>
      <c r="EO22">
        <v>24.60698125</v>
      </c>
      <c r="EP22">
        <v>23.679075</v>
      </c>
      <c r="EQ22">
        <v>99.9747375</v>
      </c>
      <c r="ER22">
        <v>0.900035375</v>
      </c>
      <c r="ES22">
        <v>0.099964625</v>
      </c>
      <c r="ET22">
        <v>0</v>
      </c>
      <c r="EU22">
        <v>1763.856875</v>
      </c>
      <c r="EV22">
        <v>5.00003</v>
      </c>
      <c r="EW22">
        <v>1848.701875</v>
      </c>
      <c r="EX22">
        <v>703.727875</v>
      </c>
      <c r="EY22">
        <v>45.562</v>
      </c>
      <c r="EZ22">
        <v>49.5</v>
      </c>
      <c r="FA22">
        <v>47.656</v>
      </c>
      <c r="FB22">
        <v>49.433125</v>
      </c>
      <c r="FC22">
        <v>48.5</v>
      </c>
      <c r="FD22">
        <v>85.480625</v>
      </c>
      <c r="FE22">
        <v>9.49125</v>
      </c>
      <c r="FF22">
        <v>0</v>
      </c>
      <c r="FG22">
        <v>104.700000047684</v>
      </c>
      <c r="FH22">
        <v>0</v>
      </c>
      <c r="FI22">
        <v>1764.0256</v>
      </c>
      <c r="FJ22">
        <v>4.74153848422251</v>
      </c>
      <c r="FK22">
        <v>39.5500002425438</v>
      </c>
      <c r="FL22">
        <v>1849.366</v>
      </c>
      <c r="FM22">
        <v>15</v>
      </c>
      <c r="FN22">
        <v>1695332411.1</v>
      </c>
      <c r="FO22" t="s">
        <v>460</v>
      </c>
      <c r="FP22">
        <v>1695332411.1</v>
      </c>
      <c r="FQ22">
        <v>1695332410.1</v>
      </c>
      <c r="FR22">
        <v>7</v>
      </c>
      <c r="FS22">
        <v>0.08</v>
      </c>
      <c r="FT22">
        <v>0.005</v>
      </c>
      <c r="FU22">
        <v>4.702</v>
      </c>
      <c r="FV22">
        <v>0.754</v>
      </c>
      <c r="FW22">
        <v>700</v>
      </c>
      <c r="FX22">
        <v>34</v>
      </c>
      <c r="FY22">
        <v>0.67</v>
      </c>
      <c r="FZ22">
        <v>0.08</v>
      </c>
      <c r="GA22">
        <v>4.60133096860721</v>
      </c>
      <c r="GB22">
        <v>0.0270565328409778</v>
      </c>
      <c r="GC22">
        <v>0.0747363724727697</v>
      </c>
      <c r="GD22">
        <v>1</v>
      </c>
      <c r="GE22">
        <v>1763.84961538462</v>
      </c>
      <c r="GF22">
        <v>3.97572651785989</v>
      </c>
      <c r="GG22">
        <v>0.695051081516447</v>
      </c>
      <c r="GH22">
        <v>1</v>
      </c>
      <c r="GI22">
        <v>0.347693365693388</v>
      </c>
      <c r="GJ22">
        <v>-0.0416927183922908</v>
      </c>
      <c r="GK22">
        <v>0.00347741923787395</v>
      </c>
      <c r="GL22">
        <v>1</v>
      </c>
      <c r="GM22">
        <v>3</v>
      </c>
      <c r="GN22">
        <v>3</v>
      </c>
      <c r="GO22" t="s">
        <v>461</v>
      </c>
      <c r="GP22">
        <v>3.19512</v>
      </c>
      <c r="GQ22">
        <v>2.72241</v>
      </c>
      <c r="GR22">
        <v>0.120863</v>
      </c>
      <c r="GS22">
        <v>0.122105</v>
      </c>
      <c r="GT22">
        <v>0.134983</v>
      </c>
      <c r="GU22">
        <v>0.130938</v>
      </c>
      <c r="GV22">
        <v>24003.9</v>
      </c>
      <c r="GW22">
        <v>24254.8</v>
      </c>
      <c r="GX22">
        <v>25842.2</v>
      </c>
      <c r="GY22">
        <v>26381.8</v>
      </c>
      <c r="GZ22">
        <v>31690.6</v>
      </c>
      <c r="HA22">
        <v>31921.8</v>
      </c>
      <c r="HB22">
        <v>39318.6</v>
      </c>
      <c r="HC22">
        <v>39133.8</v>
      </c>
      <c r="HD22">
        <v>2.22625</v>
      </c>
      <c r="HE22">
        <v>2.14463</v>
      </c>
      <c r="HF22">
        <v>-0.0403896</v>
      </c>
      <c r="HG22">
        <v>0</v>
      </c>
      <c r="HH22">
        <v>28.1197</v>
      </c>
      <c r="HI22">
        <v>999.9</v>
      </c>
      <c r="HJ22">
        <v>69.979</v>
      </c>
      <c r="HK22">
        <v>31.33</v>
      </c>
      <c r="HL22">
        <v>36.4813</v>
      </c>
      <c r="HM22">
        <v>29.4836</v>
      </c>
      <c r="HN22">
        <v>32.4639</v>
      </c>
      <c r="HO22">
        <v>2</v>
      </c>
      <c r="HP22">
        <v>0.44938</v>
      </c>
      <c r="HQ22">
        <v>2.41394</v>
      </c>
      <c r="HR22">
        <v>20.2359</v>
      </c>
      <c r="HS22">
        <v>5.25218</v>
      </c>
      <c r="HT22">
        <v>11.9201</v>
      </c>
      <c r="HU22">
        <v>4.97405</v>
      </c>
      <c r="HV22">
        <v>3.286</v>
      </c>
      <c r="HW22">
        <v>9999</v>
      </c>
      <c r="HX22">
        <v>9999</v>
      </c>
      <c r="HY22">
        <v>9999</v>
      </c>
      <c r="HZ22">
        <v>968</v>
      </c>
      <c r="IA22">
        <v>1.86661</v>
      </c>
      <c r="IB22">
        <v>1.86676</v>
      </c>
      <c r="IC22">
        <v>1.86462</v>
      </c>
      <c r="ID22">
        <v>1.86501</v>
      </c>
      <c r="IE22">
        <v>1.86295</v>
      </c>
      <c r="IF22">
        <v>1.86569</v>
      </c>
      <c r="IG22">
        <v>1.86517</v>
      </c>
      <c r="IH22">
        <v>1.87043</v>
      </c>
      <c r="II22">
        <v>5</v>
      </c>
      <c r="IJ22">
        <v>0</v>
      </c>
      <c r="IK22">
        <v>0</v>
      </c>
      <c r="IL22">
        <v>0</v>
      </c>
      <c r="IM22" t="s">
        <v>436</v>
      </c>
      <c r="IN22" t="s">
        <v>437</v>
      </c>
      <c r="IO22" t="s">
        <v>438</v>
      </c>
      <c r="IP22" t="s">
        <v>439</v>
      </c>
      <c r="IQ22" t="s">
        <v>439</v>
      </c>
      <c r="IR22" t="s">
        <v>438</v>
      </c>
      <c r="IS22">
        <v>0</v>
      </c>
      <c r="IT22">
        <v>100</v>
      </c>
      <c r="IU22">
        <v>100</v>
      </c>
      <c r="IV22">
        <v>4.702</v>
      </c>
      <c r="IW22">
        <v>0.754</v>
      </c>
      <c r="IX22">
        <v>2.28942106291669</v>
      </c>
      <c r="IY22">
        <v>0.00418538200283587</v>
      </c>
      <c r="IZ22">
        <v>-1.41063378290963e-06</v>
      </c>
      <c r="JA22">
        <v>3.10169211340598e-10</v>
      </c>
      <c r="JB22">
        <v>0.748436363636365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2.3</v>
      </c>
      <c r="JK22">
        <v>2.4</v>
      </c>
      <c r="JL22">
        <v>2.0105</v>
      </c>
      <c r="JM22">
        <v>2.65137</v>
      </c>
      <c r="JN22">
        <v>2.09595</v>
      </c>
      <c r="JO22">
        <v>2.77222</v>
      </c>
      <c r="JP22">
        <v>2.09717</v>
      </c>
      <c r="JQ22">
        <v>2.30225</v>
      </c>
      <c r="JR22">
        <v>36.4107</v>
      </c>
      <c r="JS22">
        <v>15.6381</v>
      </c>
      <c r="JT22">
        <v>18</v>
      </c>
      <c r="JU22">
        <v>640.287</v>
      </c>
      <c r="JV22">
        <v>706.113</v>
      </c>
      <c r="JW22">
        <v>25.6746</v>
      </c>
      <c r="JX22">
        <v>32.7568</v>
      </c>
      <c r="JY22">
        <v>30</v>
      </c>
      <c r="JZ22">
        <v>32.4277</v>
      </c>
      <c r="KA22">
        <v>32.7947</v>
      </c>
      <c r="KB22">
        <v>40.297</v>
      </c>
      <c r="KC22">
        <v>11.0931</v>
      </c>
      <c r="KD22">
        <v>100</v>
      </c>
      <c r="KE22">
        <v>25.6858</v>
      </c>
      <c r="KF22">
        <v>700</v>
      </c>
      <c r="KG22">
        <v>33.5481</v>
      </c>
      <c r="KH22">
        <v>101.669</v>
      </c>
      <c r="KI22">
        <v>101.526</v>
      </c>
    </row>
    <row r="23" spans="1:295">
      <c r="A23">
        <v>7</v>
      </c>
      <c r="B23">
        <v>1695332533.1</v>
      </c>
      <c r="C23">
        <v>847</v>
      </c>
      <c r="D23" t="s">
        <v>462</v>
      </c>
      <c r="E23" t="s">
        <v>463</v>
      </c>
      <c r="F23">
        <v>15</v>
      </c>
      <c r="G23">
        <v>1695332524.6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724.675487644803</v>
      </c>
      <c r="AI23">
        <v>719.227036363637</v>
      </c>
      <c r="AJ23">
        <v>0.0497475378597516</v>
      </c>
      <c r="AK23">
        <v>65.815193466913</v>
      </c>
      <c r="AL23">
        <f>(AN23 - AM23 + DW23*1E3/(8.314*(DY23+273.15)) * AP23/DV23 * AO23) * DV23/(100*DJ23) * 1000/(1000 - AN23)</f>
        <v>0</v>
      </c>
      <c r="AM23">
        <v>34.1510996296996</v>
      </c>
      <c r="AN23">
        <v>35.8574721212121</v>
      </c>
      <c r="AO23">
        <v>0.0144627635793463</v>
      </c>
      <c r="AP23">
        <v>77.6622335623002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431</v>
      </c>
      <c r="AW23">
        <v>10147.3</v>
      </c>
      <c r="AX23">
        <v>903.148076923077</v>
      </c>
      <c r="AY23">
        <v>4186.81</v>
      </c>
      <c r="AZ23">
        <f>1-AX23/AY23</f>
        <v>0</v>
      </c>
      <c r="BA23">
        <v>-0.545207114479244</v>
      </c>
      <c r="BB23" t="s">
        <v>464</v>
      </c>
      <c r="BC23">
        <v>10188.3</v>
      </c>
      <c r="BD23">
        <v>1762.2144</v>
      </c>
      <c r="BE23">
        <v>3029.42868455932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432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1542</v>
      </c>
      <c r="BY23">
        <v>290</v>
      </c>
      <c r="BZ23">
        <v>2984.99</v>
      </c>
      <c r="CA23">
        <v>95</v>
      </c>
      <c r="CB23">
        <v>10188.3</v>
      </c>
      <c r="CC23">
        <v>2978.61</v>
      </c>
      <c r="CD23">
        <v>6.38</v>
      </c>
      <c r="CE23">
        <v>300</v>
      </c>
      <c r="CF23">
        <v>24.1</v>
      </c>
      <c r="CG23">
        <v>3029.42868455932</v>
      </c>
      <c r="CH23">
        <v>2.47844344371059</v>
      </c>
      <c r="CI23">
        <v>-51.7742437719155</v>
      </c>
      <c r="CJ23">
        <v>2.18652752414001</v>
      </c>
      <c r="CK23">
        <v>0.952436226120037</v>
      </c>
      <c r="CL23">
        <v>-0.00829968142380422</v>
      </c>
      <c r="CM23">
        <v>290</v>
      </c>
      <c r="CN23">
        <v>2968.66</v>
      </c>
      <c r="CO23">
        <v>645</v>
      </c>
      <c r="CP23">
        <v>10151.7</v>
      </c>
      <c r="CQ23">
        <v>2978.43</v>
      </c>
      <c r="CR23">
        <v>-9.77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433</v>
      </c>
      <c r="DM23">
        <v>2</v>
      </c>
      <c r="DN23" t="b">
        <v>1</v>
      </c>
      <c r="DO23">
        <v>1695332524.6</v>
      </c>
      <c r="DP23">
        <v>693.2960625</v>
      </c>
      <c r="DQ23">
        <v>699.9099375</v>
      </c>
      <c r="DR23">
        <v>35.74508125</v>
      </c>
      <c r="DS23">
        <v>34.08469375</v>
      </c>
      <c r="DT23">
        <v>688.721125</v>
      </c>
      <c r="DU23">
        <v>35.0075875</v>
      </c>
      <c r="DV23">
        <v>599.982875</v>
      </c>
      <c r="DW23">
        <v>88.16596875</v>
      </c>
      <c r="DX23">
        <v>0.09996128125</v>
      </c>
      <c r="DY23">
        <v>29.98305625</v>
      </c>
      <c r="DZ23">
        <v>27.60015625</v>
      </c>
      <c r="EA23">
        <v>999.9</v>
      </c>
      <c r="EB23">
        <v>0</v>
      </c>
      <c r="EC23">
        <v>0</v>
      </c>
      <c r="ED23">
        <v>4962.4625</v>
      </c>
      <c r="EE23">
        <v>0</v>
      </c>
      <c r="EF23">
        <v>5.97015</v>
      </c>
      <c r="EG23">
        <v>-6.6139175</v>
      </c>
      <c r="EH23">
        <v>718.9965625</v>
      </c>
      <c r="EI23">
        <v>724.608</v>
      </c>
      <c r="EJ23">
        <v>1.660384375</v>
      </c>
      <c r="EK23">
        <v>699.9099375</v>
      </c>
      <c r="EL23">
        <v>34.08469375</v>
      </c>
      <c r="EM23">
        <v>3.1515</v>
      </c>
      <c r="EN23">
        <v>3.0051125</v>
      </c>
      <c r="EO23">
        <v>24.85075625</v>
      </c>
      <c r="EP23">
        <v>24.0562375</v>
      </c>
      <c r="EQ23">
        <v>149.9964375</v>
      </c>
      <c r="ER23">
        <v>0.8999975625</v>
      </c>
      <c r="ES23">
        <v>0.10000231875</v>
      </c>
      <c r="ET23">
        <v>0</v>
      </c>
      <c r="EU23">
        <v>1763.023125</v>
      </c>
      <c r="EV23">
        <v>5.00003</v>
      </c>
      <c r="EW23">
        <v>2727.17375</v>
      </c>
      <c r="EX23">
        <v>1074.354375</v>
      </c>
      <c r="EY23">
        <v>45.437</v>
      </c>
      <c r="EZ23">
        <v>49.308125</v>
      </c>
      <c r="FA23">
        <v>47.4724375</v>
      </c>
      <c r="FB23">
        <v>49.1988125</v>
      </c>
      <c r="FC23">
        <v>48.3395625</v>
      </c>
      <c r="FD23">
        <v>130.49625</v>
      </c>
      <c r="FE23">
        <v>14.501875</v>
      </c>
      <c r="FF23">
        <v>0</v>
      </c>
      <c r="FG23">
        <v>148.700000047684</v>
      </c>
      <c r="FH23">
        <v>0</v>
      </c>
      <c r="FI23">
        <v>1762.2144</v>
      </c>
      <c r="FJ23">
        <v>-43.3692308450653</v>
      </c>
      <c r="FK23">
        <v>-65.9861540367244</v>
      </c>
      <c r="FL23">
        <v>2725.8944</v>
      </c>
      <c r="FM23">
        <v>15</v>
      </c>
      <c r="FN23">
        <v>1695332493.1</v>
      </c>
      <c r="FO23" t="s">
        <v>465</v>
      </c>
      <c r="FP23">
        <v>1695332493.1</v>
      </c>
      <c r="FQ23">
        <v>1695332485.1</v>
      </c>
      <c r="FR23">
        <v>8</v>
      </c>
      <c r="FS23">
        <v>-0.11</v>
      </c>
      <c r="FT23">
        <v>-0.016</v>
      </c>
      <c r="FU23">
        <v>4.593</v>
      </c>
      <c r="FV23">
        <v>0.737</v>
      </c>
      <c r="FW23">
        <v>700</v>
      </c>
      <c r="FX23">
        <v>33</v>
      </c>
      <c r="FY23">
        <v>0.6</v>
      </c>
      <c r="FZ23">
        <v>0.07</v>
      </c>
      <c r="GA23">
        <v>5.32470404585471</v>
      </c>
      <c r="GB23">
        <v>0.249403990836965</v>
      </c>
      <c r="GC23">
        <v>0.0990132169696956</v>
      </c>
      <c r="GD23">
        <v>1</v>
      </c>
      <c r="GE23">
        <v>1762.88230769231</v>
      </c>
      <c r="GF23">
        <v>-42.4362393536819</v>
      </c>
      <c r="GG23">
        <v>3.22748569405435</v>
      </c>
      <c r="GH23">
        <v>0</v>
      </c>
      <c r="GI23">
        <v>0.313942379321337</v>
      </c>
      <c r="GJ23">
        <v>-0.0268642762219601</v>
      </c>
      <c r="GK23">
        <v>0.00243177189595549</v>
      </c>
      <c r="GL23">
        <v>1</v>
      </c>
      <c r="GM23">
        <v>2</v>
      </c>
      <c r="GN23">
        <v>3</v>
      </c>
      <c r="GO23" t="s">
        <v>444</v>
      </c>
      <c r="GP23">
        <v>3.19539</v>
      </c>
      <c r="GQ23">
        <v>2.72278</v>
      </c>
      <c r="GR23">
        <v>0.12078</v>
      </c>
      <c r="GS23">
        <v>0.122067</v>
      </c>
      <c r="GT23">
        <v>0.13642</v>
      </c>
      <c r="GU23">
        <v>0.132865</v>
      </c>
      <c r="GV23">
        <v>24005.5</v>
      </c>
      <c r="GW23">
        <v>24253.9</v>
      </c>
      <c r="GX23">
        <v>25841.6</v>
      </c>
      <c r="GY23">
        <v>26379.9</v>
      </c>
      <c r="GZ23">
        <v>31637.2</v>
      </c>
      <c r="HA23">
        <v>31849.2</v>
      </c>
      <c r="HB23">
        <v>39318.5</v>
      </c>
      <c r="HC23">
        <v>39132.1</v>
      </c>
      <c r="HD23">
        <v>2.22592</v>
      </c>
      <c r="HE23">
        <v>2.14305</v>
      </c>
      <c r="HF23">
        <v>-0.0303611</v>
      </c>
      <c r="HG23">
        <v>0</v>
      </c>
      <c r="HH23">
        <v>28.1077</v>
      </c>
      <c r="HI23">
        <v>999.9</v>
      </c>
      <c r="HJ23">
        <v>69.857</v>
      </c>
      <c r="HK23">
        <v>31.521</v>
      </c>
      <c r="HL23">
        <v>36.8222</v>
      </c>
      <c r="HM23">
        <v>29.3636</v>
      </c>
      <c r="HN23">
        <v>32.4079</v>
      </c>
      <c r="HO23">
        <v>2</v>
      </c>
      <c r="HP23">
        <v>0.45125</v>
      </c>
      <c r="HQ23">
        <v>2.2842</v>
      </c>
      <c r="HR23">
        <v>20.2369</v>
      </c>
      <c r="HS23">
        <v>5.25203</v>
      </c>
      <c r="HT23">
        <v>11.9201</v>
      </c>
      <c r="HU23">
        <v>4.9746</v>
      </c>
      <c r="HV23">
        <v>3.286</v>
      </c>
      <c r="HW23">
        <v>9999</v>
      </c>
      <c r="HX23">
        <v>9999</v>
      </c>
      <c r="HY23">
        <v>9999</v>
      </c>
      <c r="HZ23">
        <v>968</v>
      </c>
      <c r="IA23">
        <v>1.86661</v>
      </c>
      <c r="IB23">
        <v>1.86676</v>
      </c>
      <c r="IC23">
        <v>1.86462</v>
      </c>
      <c r="ID23">
        <v>1.86508</v>
      </c>
      <c r="IE23">
        <v>1.86295</v>
      </c>
      <c r="IF23">
        <v>1.86573</v>
      </c>
      <c r="IG23">
        <v>1.86521</v>
      </c>
      <c r="IH23">
        <v>1.87048</v>
      </c>
      <c r="II23">
        <v>5</v>
      </c>
      <c r="IJ23">
        <v>0</v>
      </c>
      <c r="IK23">
        <v>0</v>
      </c>
      <c r="IL23">
        <v>0</v>
      </c>
      <c r="IM23" t="s">
        <v>436</v>
      </c>
      <c r="IN23" t="s">
        <v>437</v>
      </c>
      <c r="IO23" t="s">
        <v>438</v>
      </c>
      <c r="IP23" t="s">
        <v>439</v>
      </c>
      <c r="IQ23" t="s">
        <v>439</v>
      </c>
      <c r="IR23" t="s">
        <v>438</v>
      </c>
      <c r="IS23">
        <v>0</v>
      </c>
      <c r="IT23">
        <v>100</v>
      </c>
      <c r="IU23">
        <v>100</v>
      </c>
      <c r="IV23">
        <v>4.575</v>
      </c>
      <c r="IW23">
        <v>0.7375</v>
      </c>
      <c r="IX23">
        <v>2.26014030238425</v>
      </c>
      <c r="IY23">
        <v>0.00418538200283587</v>
      </c>
      <c r="IZ23">
        <v>-1.41063378290963e-06</v>
      </c>
      <c r="JA23">
        <v>3.10169211340598e-10</v>
      </c>
      <c r="JB23">
        <v>0.737490000000001</v>
      </c>
      <c r="JC23">
        <v>0</v>
      </c>
      <c r="JD23">
        <v>0</v>
      </c>
      <c r="JE23">
        <v>0</v>
      </c>
      <c r="JF23">
        <v>10</v>
      </c>
      <c r="JG23">
        <v>2135</v>
      </c>
      <c r="JH23">
        <v>1</v>
      </c>
      <c r="JI23">
        <v>29</v>
      </c>
      <c r="JJ23">
        <v>0.7</v>
      </c>
      <c r="JK23">
        <v>0.8</v>
      </c>
      <c r="JL23">
        <v>2.01172</v>
      </c>
      <c r="JM23">
        <v>2.64526</v>
      </c>
      <c r="JN23">
        <v>2.09595</v>
      </c>
      <c r="JO23">
        <v>2.77222</v>
      </c>
      <c r="JP23">
        <v>2.09717</v>
      </c>
      <c r="JQ23">
        <v>2.37671</v>
      </c>
      <c r="JR23">
        <v>36.5759</v>
      </c>
      <c r="JS23">
        <v>15.6293</v>
      </c>
      <c r="JT23">
        <v>18</v>
      </c>
      <c r="JU23">
        <v>640.675</v>
      </c>
      <c r="JV23">
        <v>705.439</v>
      </c>
      <c r="JW23">
        <v>25.9138</v>
      </c>
      <c r="JX23">
        <v>32.7898</v>
      </c>
      <c r="JY23">
        <v>30.0001</v>
      </c>
      <c r="JZ23">
        <v>32.4893</v>
      </c>
      <c r="KA23">
        <v>32.8605</v>
      </c>
      <c r="KB23">
        <v>40.3292</v>
      </c>
      <c r="KC23">
        <v>8.88184</v>
      </c>
      <c r="KD23">
        <v>100</v>
      </c>
      <c r="KE23">
        <v>25.9185</v>
      </c>
      <c r="KF23">
        <v>700</v>
      </c>
      <c r="KG23">
        <v>34.2257</v>
      </c>
      <c r="KH23">
        <v>101.668</v>
      </c>
      <c r="KI23">
        <v>101.521</v>
      </c>
    </row>
    <row r="24" spans="1:295">
      <c r="A24">
        <v>8</v>
      </c>
      <c r="B24">
        <v>1695332657.1</v>
      </c>
      <c r="C24">
        <v>971</v>
      </c>
      <c r="D24" t="s">
        <v>466</v>
      </c>
      <c r="E24" t="s">
        <v>467</v>
      </c>
      <c r="F24">
        <v>15</v>
      </c>
      <c r="G24">
        <v>1695332648.6</v>
      </c>
      <c r="H24">
        <f>(I24)/1000</f>
        <v>0</v>
      </c>
      <c r="I24">
        <f>IF(DN24, AL24, AF24)</f>
        <v>0</v>
      </c>
      <c r="J24">
        <f>IF(DN24, AG24, AE24)</f>
        <v>0</v>
      </c>
      <c r="K24">
        <f>DP24 - IF(AS24&gt;1, J24*DJ24*100.0/(AU24*ED24), 0)</f>
        <v>0</v>
      </c>
      <c r="L24">
        <f>((R24-H24/2)*K24-J24)/(R24+H24/2)</f>
        <v>0</v>
      </c>
      <c r="M24">
        <f>L24*(DW24+DX24)/1000.0</f>
        <v>0</v>
      </c>
      <c r="N24">
        <f>(DP24 - IF(AS24&gt;1, J24*DJ24*100.0/(AU24*ED24), 0))*(DW24+DX24)/1000.0</f>
        <v>0</v>
      </c>
      <c r="O24">
        <f>2.0/((1/Q24-1/P24)+SIGN(Q24)*SQRT((1/Q24-1/P24)*(1/Q24-1/P24) + 4*DK24/((DK24+1)*(DK24+1))*(2*1/Q24*1/P24-1/P24*1/P24)))</f>
        <v>0</v>
      </c>
      <c r="P24">
        <f>IF(LEFT(DL24,1)&lt;&gt;"0",IF(LEFT(DL24,1)="1",3.0,DM24),$D$5+$E$5*(ED24*DW24/($K$5*1000))+$F$5*(ED24*DW24/($K$5*1000))*MAX(MIN(DJ24,$J$5),$I$5)*MAX(MIN(DJ24,$J$5),$I$5)+$G$5*MAX(MIN(DJ24,$J$5),$I$5)*(ED24*DW24/($K$5*1000))+$H$5*(ED24*DW24/($K$5*1000))*(ED24*DW24/($K$5*1000)))</f>
        <v>0</v>
      </c>
      <c r="Q24">
        <f>H24*(1000-(1000*0.61365*exp(17.502*U24/(240.97+U24))/(DW24+DX24)+DR24)/2)/(1000*0.61365*exp(17.502*U24/(240.97+U24))/(DW24+DX24)-DR24)</f>
        <v>0</v>
      </c>
      <c r="R24">
        <f>1/((DK24+1)/(O24/1.6)+1/(P24/1.37)) + DK24/((DK24+1)/(O24/1.6) + DK24/(P24/1.37))</f>
        <v>0</v>
      </c>
      <c r="S24">
        <f>(DF24*DI24)</f>
        <v>0</v>
      </c>
      <c r="T24">
        <f>(DY24+(S24+2*0.95*5.67E-8*(((DY24+$B$7)+273)^4-(DY24+273)^4)-44100*H24)/(1.84*29.3*P24+8*0.95*5.67E-8*(DY24+273)^3))</f>
        <v>0</v>
      </c>
      <c r="U24">
        <f>($C$7*DZ24+$D$7*EA24+$E$7*T24)</f>
        <v>0</v>
      </c>
      <c r="V24">
        <f>0.61365*exp(17.502*U24/(240.97+U24))</f>
        <v>0</v>
      </c>
      <c r="W24">
        <f>(X24/Y24*100)</f>
        <v>0</v>
      </c>
      <c r="X24">
        <f>DR24*(DW24+DX24)/1000</f>
        <v>0</v>
      </c>
      <c r="Y24">
        <f>0.61365*exp(17.502*DY24/(240.97+DY24))</f>
        <v>0</v>
      </c>
      <c r="Z24">
        <f>(V24-DR24*(DW24+DX24)/1000)</f>
        <v>0</v>
      </c>
      <c r="AA24">
        <f>(-H24*44100)</f>
        <v>0</v>
      </c>
      <c r="AB24">
        <f>2*29.3*P24*0.92*(DY24-U24)</f>
        <v>0</v>
      </c>
      <c r="AC24">
        <f>2*0.95*5.67E-8*(((DY24+$B$7)+273)^4-(U24+273)^4)</f>
        <v>0</v>
      </c>
      <c r="AD24">
        <f>S24+AC24+AA24+AB24</f>
        <v>0</v>
      </c>
      <c r="AE24">
        <f>DV24*AS24*(DQ24-DP24*(1000-AS24*DS24)/(1000-AS24*DR24))/(100*DJ24)</f>
        <v>0</v>
      </c>
      <c r="AF24">
        <f>1000*DV24*AS24*(DR24-DS24)/(100*DJ24*(1000-AS24*DR24))</f>
        <v>0</v>
      </c>
      <c r="AG24">
        <f>(AH24 - AI24 - DW24*1E3/(8.314*(DY24+273.15)) * AK24/DV24 * AJ24) * DV24/(100*DJ24) * (1000 - DS24)/1000</f>
        <v>0</v>
      </c>
      <c r="AH24">
        <v>724.116112375337</v>
      </c>
      <c r="AI24">
        <v>718.103581818181</v>
      </c>
      <c r="AJ24">
        <v>0.0283186923496604</v>
      </c>
      <c r="AK24">
        <v>65.815193466913</v>
      </c>
      <c r="AL24">
        <f>(AN24 - AM24 + DW24*1E3/(8.314*(DY24+273.15)) * AP24/DV24 * AO24) * DV24/(100*DJ24) * 1000/(1000 - AN24)</f>
        <v>0</v>
      </c>
      <c r="AM24">
        <v>33.339048939046</v>
      </c>
      <c r="AN24">
        <v>35.3585648484849</v>
      </c>
      <c r="AO24">
        <v>0.00852271145248368</v>
      </c>
      <c r="AP24">
        <v>77.6622335623002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MAX(0,($B$13+$C$13*ED24)/(1+$D$13*ED24)*DW24/(DY24+273)*$E$13)</f>
        <v>0</v>
      </c>
      <c r="AV24" t="s">
        <v>431</v>
      </c>
      <c r="AW24">
        <v>10147.3</v>
      </c>
      <c r="AX24">
        <v>903.148076923077</v>
      </c>
      <c r="AY24">
        <v>4186.81</v>
      </c>
      <c r="AZ24">
        <f>1-AX24/AY24</f>
        <v>0</v>
      </c>
      <c r="BA24">
        <v>-0.545207114479244</v>
      </c>
      <c r="BB24" t="s">
        <v>468</v>
      </c>
      <c r="BC24">
        <v>10200.8</v>
      </c>
      <c r="BD24">
        <v>1799.3112</v>
      </c>
      <c r="BE24">
        <v>2557.97359978982</v>
      </c>
      <c r="BF24">
        <f>1-BD24/BE24</f>
        <v>0</v>
      </c>
      <c r="BG24">
        <v>0.5</v>
      </c>
      <c r="BH24">
        <f>DG24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432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v>1543</v>
      </c>
      <c r="BY24">
        <v>290</v>
      </c>
      <c r="BZ24">
        <v>2521.43</v>
      </c>
      <c r="CA24">
        <v>55</v>
      </c>
      <c r="CB24">
        <v>10200.8</v>
      </c>
      <c r="CC24">
        <v>2514.17</v>
      </c>
      <c r="CD24">
        <v>7.26</v>
      </c>
      <c r="CE24">
        <v>300</v>
      </c>
      <c r="CF24">
        <v>24.1</v>
      </c>
      <c r="CG24">
        <v>2557.97359978982</v>
      </c>
      <c r="CH24">
        <v>2.36810135315426</v>
      </c>
      <c r="CI24">
        <v>-44.6844086081776</v>
      </c>
      <c r="CJ24">
        <v>2.09376302698717</v>
      </c>
      <c r="CK24">
        <v>0.942084989493005</v>
      </c>
      <c r="CL24">
        <v>-0.00822123670745274</v>
      </c>
      <c r="CM24">
        <v>290</v>
      </c>
      <c r="CN24">
        <v>2507.91</v>
      </c>
      <c r="CO24">
        <v>645</v>
      </c>
      <c r="CP24">
        <v>10157.4</v>
      </c>
      <c r="CQ24">
        <v>2513.98</v>
      </c>
      <c r="CR24">
        <v>-6.07</v>
      </c>
      <c r="DF24">
        <f>$B$11*EE24+$C$11*EF24+$F$11*EQ24*(1-ET24)</f>
        <v>0</v>
      </c>
      <c r="DG24">
        <f>DF24*DH24</f>
        <v>0</v>
      </c>
      <c r="DH24">
        <f>($B$11*$D$9+$C$11*$D$9+$F$11*((FD24+EV24)/MAX(FD24+EV24+FE24, 0.1)*$I$9+FE24/MAX(FD24+EV24+FE24, 0.1)*$J$9))/($B$11+$C$11+$F$11)</f>
        <v>0</v>
      </c>
      <c r="DI24">
        <f>($B$11*$K$9+$C$11*$K$9+$F$11*((FD24+EV24)/MAX(FD24+EV24+FE24, 0.1)*$P$9+FE24/MAX(FD24+EV24+FE24, 0.1)*$Q$9))/($B$11+$C$11+$F$11)</f>
        <v>0</v>
      </c>
      <c r="DJ24">
        <v>6</v>
      </c>
      <c r="DK24">
        <v>0.5</v>
      </c>
      <c r="DL24" t="s">
        <v>433</v>
      </c>
      <c r="DM24">
        <v>2</v>
      </c>
      <c r="DN24" t="b">
        <v>1</v>
      </c>
      <c r="DO24">
        <v>1695332648.6</v>
      </c>
      <c r="DP24">
        <v>692.746</v>
      </c>
      <c r="DQ24">
        <v>699.924375</v>
      </c>
      <c r="DR24">
        <v>35.31050625</v>
      </c>
      <c r="DS24">
        <v>33.273575</v>
      </c>
      <c r="DT24">
        <v>688.017</v>
      </c>
      <c r="DU24">
        <v>34.56050625</v>
      </c>
      <c r="DV24">
        <v>600.0048125</v>
      </c>
      <c r="DW24">
        <v>88.16630625</v>
      </c>
      <c r="DX24">
        <v>0.10000568125</v>
      </c>
      <c r="DY24">
        <v>29.978275</v>
      </c>
      <c r="DZ24">
        <v>27.6715</v>
      </c>
      <c r="EA24">
        <v>999.9</v>
      </c>
      <c r="EB24">
        <v>0</v>
      </c>
      <c r="EC24">
        <v>0</v>
      </c>
      <c r="ED24">
        <v>4963.0075</v>
      </c>
      <c r="EE24">
        <v>0</v>
      </c>
      <c r="EF24">
        <v>5.85751</v>
      </c>
      <c r="EG24">
        <v>-7.33440625</v>
      </c>
      <c r="EH24">
        <v>717.9314375</v>
      </c>
      <c r="EI24">
        <v>724.0148125</v>
      </c>
      <c r="EJ24">
        <v>2.024415625</v>
      </c>
      <c r="EK24">
        <v>699.924375</v>
      </c>
      <c r="EL24">
        <v>33.273575</v>
      </c>
      <c r="EM24">
        <v>3.1120925</v>
      </c>
      <c r="EN24">
        <v>2.933608125</v>
      </c>
      <c r="EO24">
        <v>24.64011875</v>
      </c>
      <c r="EP24">
        <v>23.655775</v>
      </c>
      <c r="EQ24">
        <v>250.05</v>
      </c>
      <c r="ER24">
        <v>0.9000161875</v>
      </c>
      <c r="ES24">
        <v>0.0999835875</v>
      </c>
      <c r="ET24">
        <v>0</v>
      </c>
      <c r="EU24">
        <v>1800.786875</v>
      </c>
      <c r="EV24">
        <v>5.00003</v>
      </c>
      <c r="EW24">
        <v>4561.171875</v>
      </c>
      <c r="EX24">
        <v>1815.7175</v>
      </c>
      <c r="EY24">
        <v>45.437</v>
      </c>
      <c r="EZ24">
        <v>49.183125</v>
      </c>
      <c r="FA24">
        <v>47.375</v>
      </c>
      <c r="FB24">
        <v>49.069875</v>
      </c>
      <c r="FC24">
        <v>48.312</v>
      </c>
      <c r="FD24">
        <v>220.54875</v>
      </c>
      <c r="FE24">
        <v>24.5</v>
      </c>
      <c r="FF24">
        <v>0</v>
      </c>
      <c r="FG24">
        <v>122.700000047684</v>
      </c>
      <c r="FH24">
        <v>0</v>
      </c>
      <c r="FI24">
        <v>1799.3112</v>
      </c>
      <c r="FJ24">
        <v>-64.496153736239</v>
      </c>
      <c r="FK24">
        <v>-148.217692074154</v>
      </c>
      <c r="FL24">
        <v>4556.7072</v>
      </c>
      <c r="FM24">
        <v>15</v>
      </c>
      <c r="FN24">
        <v>1695332684.1</v>
      </c>
      <c r="FO24" t="s">
        <v>469</v>
      </c>
      <c r="FP24">
        <v>1695332677.1</v>
      </c>
      <c r="FQ24">
        <v>1695332684.1</v>
      </c>
      <c r="FR24">
        <v>9</v>
      </c>
      <c r="FS24">
        <v>0.137</v>
      </c>
      <c r="FT24">
        <v>0.013</v>
      </c>
      <c r="FU24">
        <v>4.729</v>
      </c>
      <c r="FV24">
        <v>0.75</v>
      </c>
      <c r="FW24">
        <v>700</v>
      </c>
      <c r="FX24">
        <v>33</v>
      </c>
      <c r="FY24">
        <v>0.38</v>
      </c>
      <c r="FZ24">
        <v>0.06</v>
      </c>
      <c r="GA24">
        <v>5.81769654735427</v>
      </c>
      <c r="GB24">
        <v>-0.307184105244728</v>
      </c>
      <c r="GC24">
        <v>0.0516910751459445</v>
      </c>
      <c r="GD24">
        <v>0</v>
      </c>
      <c r="GE24">
        <v>1801.58576923077</v>
      </c>
      <c r="GF24">
        <v>-65.7685470058764</v>
      </c>
      <c r="GG24">
        <v>4.939089119601</v>
      </c>
      <c r="GH24">
        <v>0</v>
      </c>
      <c r="GI24">
        <v>0.339914847691263</v>
      </c>
      <c r="GJ24">
        <v>-0.0675601361753609</v>
      </c>
      <c r="GK24">
        <v>0.00576672633733157</v>
      </c>
      <c r="GL24">
        <v>0</v>
      </c>
      <c r="GM24">
        <v>0</v>
      </c>
      <c r="GN24">
        <v>3</v>
      </c>
      <c r="GO24" t="s">
        <v>435</v>
      </c>
      <c r="GP24">
        <v>3.19511</v>
      </c>
      <c r="GQ24">
        <v>2.72242</v>
      </c>
      <c r="GR24">
        <v>0.120691</v>
      </c>
      <c r="GS24">
        <v>0.12205</v>
      </c>
      <c r="GT24">
        <v>0.135089</v>
      </c>
      <c r="GU24">
        <v>0.130769</v>
      </c>
      <c r="GV24">
        <v>24007.8</v>
      </c>
      <c r="GW24">
        <v>24253.1</v>
      </c>
      <c r="GX24">
        <v>25841.5</v>
      </c>
      <c r="GY24">
        <v>26378.5</v>
      </c>
      <c r="GZ24">
        <v>31686.6</v>
      </c>
      <c r="HA24">
        <v>31926</v>
      </c>
      <c r="HB24">
        <v>39318.1</v>
      </c>
      <c r="HC24">
        <v>39131.1</v>
      </c>
      <c r="HD24">
        <v>2.22572</v>
      </c>
      <c r="HE24">
        <v>2.1402</v>
      </c>
      <c r="HF24">
        <v>-0.0258461</v>
      </c>
      <c r="HG24">
        <v>0</v>
      </c>
      <c r="HH24">
        <v>28.0981</v>
      </c>
      <c r="HI24">
        <v>999.9</v>
      </c>
      <c r="HJ24">
        <v>69.766</v>
      </c>
      <c r="HK24">
        <v>31.673</v>
      </c>
      <c r="HL24">
        <v>37.0892</v>
      </c>
      <c r="HM24">
        <v>29.4536</v>
      </c>
      <c r="HN24">
        <v>32.5601</v>
      </c>
      <c r="HO24">
        <v>2</v>
      </c>
      <c r="HP24">
        <v>0.453247</v>
      </c>
      <c r="HQ24">
        <v>2.41221</v>
      </c>
      <c r="HR24">
        <v>20.2341</v>
      </c>
      <c r="HS24">
        <v>5.25143</v>
      </c>
      <c r="HT24">
        <v>11.9201</v>
      </c>
      <c r="HU24">
        <v>4.97355</v>
      </c>
      <c r="HV24">
        <v>3.286</v>
      </c>
      <c r="HW24">
        <v>9999</v>
      </c>
      <c r="HX24">
        <v>9999</v>
      </c>
      <c r="HY24">
        <v>9999</v>
      </c>
      <c r="HZ24">
        <v>968</v>
      </c>
      <c r="IA24">
        <v>1.86661</v>
      </c>
      <c r="IB24">
        <v>1.86675</v>
      </c>
      <c r="IC24">
        <v>1.86462</v>
      </c>
      <c r="ID24">
        <v>1.86501</v>
      </c>
      <c r="IE24">
        <v>1.86295</v>
      </c>
      <c r="IF24">
        <v>1.86571</v>
      </c>
      <c r="IG24">
        <v>1.8652</v>
      </c>
      <c r="IH24">
        <v>1.87042</v>
      </c>
      <c r="II24">
        <v>5</v>
      </c>
      <c r="IJ24">
        <v>0</v>
      </c>
      <c r="IK24">
        <v>0</v>
      </c>
      <c r="IL24">
        <v>0</v>
      </c>
      <c r="IM24" t="s">
        <v>436</v>
      </c>
      <c r="IN24" t="s">
        <v>437</v>
      </c>
      <c r="IO24" t="s">
        <v>438</v>
      </c>
      <c r="IP24" t="s">
        <v>439</v>
      </c>
      <c r="IQ24" t="s">
        <v>439</v>
      </c>
      <c r="IR24" t="s">
        <v>438</v>
      </c>
      <c r="IS24">
        <v>0</v>
      </c>
      <c r="IT24">
        <v>100</v>
      </c>
      <c r="IU24">
        <v>100</v>
      </c>
      <c r="IV24">
        <v>4.729</v>
      </c>
      <c r="IW24">
        <v>0.75</v>
      </c>
      <c r="IX24">
        <v>2.26014030238425</v>
      </c>
      <c r="IY24">
        <v>0.00418538200283587</v>
      </c>
      <c r="IZ24">
        <v>-1.41063378290963e-06</v>
      </c>
      <c r="JA24">
        <v>3.10169211340598e-10</v>
      </c>
      <c r="JB24">
        <v>0.737490000000001</v>
      </c>
      <c r="JC24">
        <v>0</v>
      </c>
      <c r="JD24">
        <v>0</v>
      </c>
      <c r="JE24">
        <v>0</v>
      </c>
      <c r="JF24">
        <v>10</v>
      </c>
      <c r="JG24">
        <v>2135</v>
      </c>
      <c r="JH24">
        <v>1</v>
      </c>
      <c r="JI24">
        <v>29</v>
      </c>
      <c r="JJ24">
        <v>2.7</v>
      </c>
      <c r="JK24">
        <v>2.9</v>
      </c>
      <c r="JL24">
        <v>2.0105</v>
      </c>
      <c r="JM24">
        <v>2.65625</v>
      </c>
      <c r="JN24">
        <v>2.09595</v>
      </c>
      <c r="JO24">
        <v>2.771</v>
      </c>
      <c r="JP24">
        <v>2.09717</v>
      </c>
      <c r="JQ24">
        <v>2.30225</v>
      </c>
      <c r="JR24">
        <v>36.6943</v>
      </c>
      <c r="JS24">
        <v>15.5855</v>
      </c>
      <c r="JT24">
        <v>18</v>
      </c>
      <c r="JU24">
        <v>640.836</v>
      </c>
      <c r="JV24">
        <v>703.219</v>
      </c>
      <c r="JW24">
        <v>25.7039</v>
      </c>
      <c r="JX24">
        <v>32.8102</v>
      </c>
      <c r="JY24">
        <v>30</v>
      </c>
      <c r="JZ24">
        <v>32.5195</v>
      </c>
      <c r="KA24">
        <v>32.8953</v>
      </c>
      <c r="KB24">
        <v>40.3104</v>
      </c>
      <c r="KC24">
        <v>14.6853</v>
      </c>
      <c r="KD24">
        <v>100</v>
      </c>
      <c r="KE24">
        <v>25.7157</v>
      </c>
      <c r="KF24">
        <v>700</v>
      </c>
      <c r="KG24">
        <v>33.498</v>
      </c>
      <c r="KH24">
        <v>101.667</v>
      </c>
      <c r="KI24">
        <v>101.517</v>
      </c>
    </row>
    <row r="25" spans="1:295">
      <c r="A25">
        <v>9</v>
      </c>
      <c r="B25">
        <v>1695332806.1</v>
      </c>
      <c r="C25">
        <v>1120</v>
      </c>
      <c r="D25" t="s">
        <v>470</v>
      </c>
      <c r="E25" t="s">
        <v>471</v>
      </c>
      <c r="F25">
        <v>15</v>
      </c>
      <c r="G25">
        <v>1695332798.1</v>
      </c>
      <c r="H25">
        <f>(I25)/1000</f>
        <v>0</v>
      </c>
      <c r="I25">
        <f>IF(DN25, AL25, AF25)</f>
        <v>0</v>
      </c>
      <c r="J25">
        <f>IF(DN25, AG25, AE25)</f>
        <v>0</v>
      </c>
      <c r="K25">
        <f>DP25 - IF(AS25&gt;1, J25*DJ25*100.0/(AU25*ED25), 0)</f>
        <v>0</v>
      </c>
      <c r="L25">
        <f>((R25-H25/2)*K25-J25)/(R25+H25/2)</f>
        <v>0</v>
      </c>
      <c r="M25">
        <f>L25*(DW25+DX25)/1000.0</f>
        <v>0</v>
      </c>
      <c r="N25">
        <f>(DP25 - IF(AS25&gt;1, J25*DJ25*100.0/(AU25*ED25), 0))*(DW25+DX25)/1000.0</f>
        <v>0</v>
      </c>
      <c r="O25">
        <f>2.0/((1/Q25-1/P25)+SIGN(Q25)*SQRT((1/Q25-1/P25)*(1/Q25-1/P25) + 4*DK25/((DK25+1)*(DK25+1))*(2*1/Q25*1/P25-1/P25*1/P25)))</f>
        <v>0</v>
      </c>
      <c r="P25">
        <f>IF(LEFT(DL25,1)&lt;&gt;"0",IF(LEFT(DL25,1)="1",3.0,DM25),$D$5+$E$5*(ED25*DW25/($K$5*1000))+$F$5*(ED25*DW25/($K$5*1000))*MAX(MIN(DJ25,$J$5),$I$5)*MAX(MIN(DJ25,$J$5),$I$5)+$G$5*MAX(MIN(DJ25,$J$5),$I$5)*(ED25*DW25/($K$5*1000))+$H$5*(ED25*DW25/($K$5*1000))*(ED25*DW25/($K$5*1000)))</f>
        <v>0</v>
      </c>
      <c r="Q25">
        <f>H25*(1000-(1000*0.61365*exp(17.502*U25/(240.97+U25))/(DW25+DX25)+DR25)/2)/(1000*0.61365*exp(17.502*U25/(240.97+U25))/(DW25+DX25)-DR25)</f>
        <v>0</v>
      </c>
      <c r="R25">
        <f>1/((DK25+1)/(O25/1.6)+1/(P25/1.37)) + DK25/((DK25+1)/(O25/1.6) + DK25/(P25/1.37))</f>
        <v>0</v>
      </c>
      <c r="S25">
        <f>(DF25*DI25)</f>
        <v>0</v>
      </c>
      <c r="T25">
        <f>(DY25+(S25+2*0.95*5.67E-8*(((DY25+$B$7)+273)^4-(DY25+273)^4)-44100*H25)/(1.84*29.3*P25+8*0.95*5.67E-8*(DY25+273)^3))</f>
        <v>0</v>
      </c>
      <c r="U25">
        <f>($C$7*DZ25+$D$7*EA25+$E$7*T25)</f>
        <v>0</v>
      </c>
      <c r="V25">
        <f>0.61365*exp(17.502*U25/(240.97+U25))</f>
        <v>0</v>
      </c>
      <c r="W25">
        <f>(X25/Y25*100)</f>
        <v>0</v>
      </c>
      <c r="X25">
        <f>DR25*(DW25+DX25)/1000</f>
        <v>0</v>
      </c>
      <c r="Y25">
        <f>0.61365*exp(17.502*DY25/(240.97+DY25))</f>
        <v>0</v>
      </c>
      <c r="Z25">
        <f>(V25-DR25*(DW25+DX25)/1000)</f>
        <v>0</v>
      </c>
      <c r="AA25">
        <f>(-H25*44100)</f>
        <v>0</v>
      </c>
      <c r="AB25">
        <f>2*29.3*P25*0.92*(DY25-U25)</f>
        <v>0</v>
      </c>
      <c r="AC25">
        <f>2*0.95*5.67E-8*(((DY25+$B$7)+273)^4-(U25+273)^4)</f>
        <v>0</v>
      </c>
      <c r="AD25">
        <f>S25+AC25+AA25+AB25</f>
        <v>0</v>
      </c>
      <c r="AE25">
        <f>DV25*AS25*(DQ25-DP25*(1000-AS25*DS25)/(1000-AS25*DR25))/(100*DJ25)</f>
        <v>0</v>
      </c>
      <c r="AF25">
        <f>1000*DV25*AS25*(DR25-DS25)/(100*DJ25*(1000-AS25*DR25))</f>
        <v>0</v>
      </c>
      <c r="AG25">
        <f>(AH25 - AI25 - DW25*1E3/(8.314*(DY25+273.15)) * AK25/DV25 * AJ25) * DV25/(100*DJ25) * (1000 - DS25)/1000</f>
        <v>0</v>
      </c>
      <c r="AH25">
        <v>723.925143175811</v>
      </c>
      <c r="AI25">
        <v>717.685284848485</v>
      </c>
      <c r="AJ25">
        <v>-0.0341496184257953</v>
      </c>
      <c r="AK25">
        <v>65.819525978045</v>
      </c>
      <c r="AL25">
        <f>(AN25 - AM25 + DW25*1E3/(8.314*(DY25+273.15)) * AP25/DV25 * AO25) * DV25/(100*DJ25) * 1000/(1000 - AN25)</f>
        <v>0</v>
      </c>
      <c r="AM25">
        <v>33.0493441337363</v>
      </c>
      <c r="AN25">
        <v>35.2681254545454</v>
      </c>
      <c r="AO25">
        <v>5.06735545160025e-05</v>
      </c>
      <c r="AP25">
        <v>78.0484498120195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MAX(0,($B$13+$C$13*ED25)/(1+$D$13*ED25)*DW25/(DY25+273)*$E$13)</f>
        <v>0</v>
      </c>
      <c r="AV25" t="s">
        <v>431</v>
      </c>
      <c r="AW25">
        <v>10147.3</v>
      </c>
      <c r="AX25">
        <v>903.148076923077</v>
      </c>
      <c r="AY25">
        <v>4186.81</v>
      </c>
      <c r="AZ25">
        <f>1-AX25/AY25</f>
        <v>0</v>
      </c>
      <c r="BA25">
        <v>-0.545207114479244</v>
      </c>
      <c r="BB25" t="s">
        <v>472</v>
      </c>
      <c r="BC25">
        <v>10208.3</v>
      </c>
      <c r="BD25">
        <v>1800.0992</v>
      </c>
      <c r="BE25">
        <v>2249.11869175054</v>
      </c>
      <c r="BF25">
        <f>1-BD25/BE25</f>
        <v>0</v>
      </c>
      <c r="BG25">
        <v>0.5</v>
      </c>
      <c r="BH25">
        <f>DG25</f>
        <v>0</v>
      </c>
      <c r="BI25">
        <f>J25</f>
        <v>0</v>
      </c>
      <c r="BJ25">
        <f>BF25*BG25*BH25</f>
        <v>0</v>
      </c>
      <c r="BK25">
        <f>(BI25-BA25)/BH25</f>
        <v>0</v>
      </c>
      <c r="BL25">
        <f>(AY25-BE25)/BE25</f>
        <v>0</v>
      </c>
      <c r="BM25">
        <f>AX25/(AZ25+AX25/BE25)</f>
        <v>0</v>
      </c>
      <c r="BN25" t="s">
        <v>432</v>
      </c>
      <c r="BO25">
        <v>0</v>
      </c>
      <c r="BP25">
        <f>IF(BO25&lt;&gt;0, BO25, BM25)</f>
        <v>0</v>
      </c>
      <c r="BQ25">
        <f>1-BP25/BE25</f>
        <v>0</v>
      </c>
      <c r="BR25">
        <f>(BE25-BD25)/(BE25-BP25)</f>
        <v>0</v>
      </c>
      <c r="BS25">
        <f>(AY25-BE25)/(AY25-BP25)</f>
        <v>0</v>
      </c>
      <c r="BT25">
        <f>(BE25-BD25)/(BE25-AX25)</f>
        <v>0</v>
      </c>
      <c r="BU25">
        <f>(AY25-BE25)/(AY25-AX25)</f>
        <v>0</v>
      </c>
      <c r="BV25">
        <f>(BR25*BP25/BD25)</f>
        <v>0</v>
      </c>
      <c r="BW25">
        <f>(1-BV25)</f>
        <v>0</v>
      </c>
      <c r="BX25">
        <v>1544</v>
      </c>
      <c r="BY25">
        <v>290</v>
      </c>
      <c r="BZ25">
        <v>2221.56</v>
      </c>
      <c r="CA25">
        <v>75</v>
      </c>
      <c r="CB25">
        <v>10208.3</v>
      </c>
      <c r="CC25">
        <v>2213.68</v>
      </c>
      <c r="CD25">
        <v>7.88</v>
      </c>
      <c r="CE25">
        <v>300</v>
      </c>
      <c r="CF25">
        <v>24.1</v>
      </c>
      <c r="CG25">
        <v>2249.11869175054</v>
      </c>
      <c r="CH25">
        <v>2.26824769733304</v>
      </c>
      <c r="CI25">
        <v>-36.1739006575386</v>
      </c>
      <c r="CJ25">
        <v>2.01259606822871</v>
      </c>
      <c r="CK25">
        <v>0.920240583143584</v>
      </c>
      <c r="CL25">
        <v>-0.00810516618464962</v>
      </c>
      <c r="CM25">
        <v>290</v>
      </c>
      <c r="CN25">
        <v>2208.73</v>
      </c>
      <c r="CO25">
        <v>695</v>
      </c>
      <c r="CP25">
        <v>10165.9</v>
      </c>
      <c r="CQ25">
        <v>2213.54</v>
      </c>
      <c r="CR25">
        <v>-4.81</v>
      </c>
      <c r="DF25">
        <f>$B$11*EE25+$C$11*EF25+$F$11*EQ25*(1-ET25)</f>
        <v>0</v>
      </c>
      <c r="DG25">
        <f>DF25*DH25</f>
        <v>0</v>
      </c>
      <c r="DH25">
        <f>($B$11*$D$9+$C$11*$D$9+$F$11*((FD25+EV25)/MAX(FD25+EV25+FE25, 0.1)*$I$9+FE25/MAX(FD25+EV25+FE25, 0.1)*$J$9))/($B$11+$C$11+$F$11)</f>
        <v>0</v>
      </c>
      <c r="DI25">
        <f>($B$11*$K$9+$C$11*$K$9+$F$11*((FD25+EV25)/MAX(FD25+EV25+FE25, 0.1)*$P$9+FE25/MAX(FD25+EV25+FE25, 0.1)*$Q$9))/($B$11+$C$11+$F$11)</f>
        <v>0</v>
      </c>
      <c r="DJ25">
        <v>6</v>
      </c>
      <c r="DK25">
        <v>0.5</v>
      </c>
      <c r="DL25" t="s">
        <v>433</v>
      </c>
      <c r="DM25">
        <v>2</v>
      </c>
      <c r="DN25" t="b">
        <v>1</v>
      </c>
      <c r="DO25">
        <v>1695332798.1</v>
      </c>
      <c r="DP25">
        <v>692.495533333333</v>
      </c>
      <c r="DQ25">
        <v>700.0006</v>
      </c>
      <c r="DR25">
        <v>35.2407533333333</v>
      </c>
      <c r="DS25">
        <v>33.0436133333333</v>
      </c>
      <c r="DT25">
        <v>687.759533333333</v>
      </c>
      <c r="DU25">
        <v>34.5117533333333</v>
      </c>
      <c r="DV25">
        <v>599.9988</v>
      </c>
      <c r="DW25">
        <v>88.1675533333333</v>
      </c>
      <c r="DX25">
        <v>0.09996126</v>
      </c>
      <c r="DY25">
        <v>29.9900666666667</v>
      </c>
      <c r="DZ25">
        <v>27.8784666666667</v>
      </c>
      <c r="EA25">
        <v>999.9</v>
      </c>
      <c r="EB25">
        <v>0</v>
      </c>
      <c r="EC25">
        <v>0</v>
      </c>
      <c r="ED25">
        <v>4969.08333333333</v>
      </c>
      <c r="EE25">
        <v>0</v>
      </c>
      <c r="EF25">
        <v>5.716142</v>
      </c>
      <c r="EG25">
        <v>-7.53155066666667</v>
      </c>
      <c r="EH25">
        <v>717.779466666667</v>
      </c>
      <c r="EI25">
        <v>723.921733333333</v>
      </c>
      <c r="EJ25">
        <v>2.21844266666667</v>
      </c>
      <c r="EK25">
        <v>700.0006</v>
      </c>
      <c r="EL25">
        <v>33.0436133333333</v>
      </c>
      <c r="EM25">
        <v>3.10896666666667</v>
      </c>
      <c r="EN25">
        <v>2.91337333333333</v>
      </c>
      <c r="EO25">
        <v>24.6233333333333</v>
      </c>
      <c r="EP25">
        <v>23.5409333333333</v>
      </c>
      <c r="EQ25">
        <v>400.007133333333</v>
      </c>
      <c r="ER25">
        <v>0.900014733333333</v>
      </c>
      <c r="ES25">
        <v>0.09998528</v>
      </c>
      <c r="ET25">
        <v>0</v>
      </c>
      <c r="EU25">
        <v>1800.976</v>
      </c>
      <c r="EV25">
        <v>5.00003</v>
      </c>
      <c r="EW25">
        <v>7213.26066666667</v>
      </c>
      <c r="EX25">
        <v>2926.83866666667</v>
      </c>
      <c r="EY25">
        <v>45.562</v>
      </c>
      <c r="EZ25">
        <v>49.062</v>
      </c>
      <c r="FA25">
        <v>47.375</v>
      </c>
      <c r="FB25">
        <v>49</v>
      </c>
      <c r="FC25">
        <v>48.3246</v>
      </c>
      <c r="FD25">
        <v>355.512666666667</v>
      </c>
      <c r="FE25">
        <v>39.494</v>
      </c>
      <c r="FF25">
        <v>0</v>
      </c>
      <c r="FG25">
        <v>147.899999856949</v>
      </c>
      <c r="FH25">
        <v>0</v>
      </c>
      <c r="FI25">
        <v>1800.0992</v>
      </c>
      <c r="FJ25">
        <v>-50.9453846932254</v>
      </c>
      <c r="FK25">
        <v>-307.832308408434</v>
      </c>
      <c r="FL25">
        <v>7209.0116</v>
      </c>
      <c r="FM25">
        <v>15</v>
      </c>
      <c r="FN25">
        <v>1695332831.1</v>
      </c>
      <c r="FO25" t="s">
        <v>473</v>
      </c>
      <c r="FP25">
        <v>1695332831.1</v>
      </c>
      <c r="FQ25">
        <v>1695332830.1</v>
      </c>
      <c r="FR25">
        <v>10</v>
      </c>
      <c r="FS25">
        <v>0.007</v>
      </c>
      <c r="FT25">
        <v>-0.022</v>
      </c>
      <c r="FU25">
        <v>4.736</v>
      </c>
      <c r="FV25">
        <v>0.729</v>
      </c>
      <c r="FW25">
        <v>700</v>
      </c>
      <c r="FX25">
        <v>33</v>
      </c>
      <c r="FY25">
        <v>0.53</v>
      </c>
      <c r="FZ25">
        <v>0.06</v>
      </c>
      <c r="GA25">
        <v>5.90322510792619</v>
      </c>
      <c r="GB25">
        <v>0.746905623791487</v>
      </c>
      <c r="GC25">
        <v>0.0814961758969622</v>
      </c>
      <c r="GD25">
        <v>0</v>
      </c>
      <c r="GE25">
        <v>1801.1012</v>
      </c>
      <c r="GF25">
        <v>-50.6030768413919</v>
      </c>
      <c r="GG25">
        <v>3.65350168468554</v>
      </c>
      <c r="GH25">
        <v>0</v>
      </c>
      <c r="GI25">
        <v>0.328995200375012</v>
      </c>
      <c r="GJ25">
        <v>0.00288235002953611</v>
      </c>
      <c r="GK25">
        <v>0.00031812009150577</v>
      </c>
      <c r="GL25">
        <v>1</v>
      </c>
      <c r="GM25">
        <v>1</v>
      </c>
      <c r="GN25">
        <v>3</v>
      </c>
      <c r="GO25" t="s">
        <v>474</v>
      </c>
      <c r="GP25">
        <v>3.19504</v>
      </c>
      <c r="GQ25">
        <v>2.72235</v>
      </c>
      <c r="GR25">
        <v>0.120633</v>
      </c>
      <c r="GS25">
        <v>0.122049</v>
      </c>
      <c r="GT25">
        <v>0.134796</v>
      </c>
      <c r="GU25">
        <v>0.129927</v>
      </c>
      <c r="GV25">
        <v>24009.1</v>
      </c>
      <c r="GW25">
        <v>24254.9</v>
      </c>
      <c r="GX25">
        <v>25841.3</v>
      </c>
      <c r="GY25">
        <v>26380.5</v>
      </c>
      <c r="GZ25">
        <v>31698</v>
      </c>
      <c r="HA25">
        <v>31960.1</v>
      </c>
      <c r="HB25">
        <v>39318.6</v>
      </c>
      <c r="HC25">
        <v>39134.6</v>
      </c>
      <c r="HD25">
        <v>2.22588</v>
      </c>
      <c r="HE25">
        <v>2.13818</v>
      </c>
      <c r="HF25">
        <v>-0.0114366</v>
      </c>
      <c r="HG25">
        <v>0</v>
      </c>
      <c r="HH25">
        <v>28.0651</v>
      </c>
      <c r="HI25">
        <v>999.9</v>
      </c>
      <c r="HJ25">
        <v>69.668</v>
      </c>
      <c r="HK25">
        <v>31.844</v>
      </c>
      <c r="HL25">
        <v>37.3984</v>
      </c>
      <c r="HM25">
        <v>29.5136</v>
      </c>
      <c r="HN25">
        <v>32.6442</v>
      </c>
      <c r="HO25">
        <v>2</v>
      </c>
      <c r="HP25">
        <v>0.453984</v>
      </c>
      <c r="HQ25">
        <v>2.50402</v>
      </c>
      <c r="HR25">
        <v>20.2313</v>
      </c>
      <c r="HS25">
        <v>5.25203</v>
      </c>
      <c r="HT25">
        <v>11.9201</v>
      </c>
      <c r="HU25">
        <v>4.97495</v>
      </c>
      <c r="HV25">
        <v>3.286</v>
      </c>
      <c r="HW25">
        <v>9999</v>
      </c>
      <c r="HX25">
        <v>9999</v>
      </c>
      <c r="HY25">
        <v>9999</v>
      </c>
      <c r="HZ25">
        <v>968.1</v>
      </c>
      <c r="IA25">
        <v>1.86661</v>
      </c>
      <c r="IB25">
        <v>1.86676</v>
      </c>
      <c r="IC25">
        <v>1.86462</v>
      </c>
      <c r="ID25">
        <v>1.86501</v>
      </c>
      <c r="IE25">
        <v>1.86295</v>
      </c>
      <c r="IF25">
        <v>1.8657</v>
      </c>
      <c r="IG25">
        <v>1.8652</v>
      </c>
      <c r="IH25">
        <v>1.87043</v>
      </c>
      <c r="II25">
        <v>5</v>
      </c>
      <c r="IJ25">
        <v>0</v>
      </c>
      <c r="IK25">
        <v>0</v>
      </c>
      <c r="IL25">
        <v>0</v>
      </c>
      <c r="IM25" t="s">
        <v>436</v>
      </c>
      <c r="IN25" t="s">
        <v>437</v>
      </c>
      <c r="IO25" t="s">
        <v>438</v>
      </c>
      <c r="IP25" t="s">
        <v>439</v>
      </c>
      <c r="IQ25" t="s">
        <v>439</v>
      </c>
      <c r="IR25" t="s">
        <v>438</v>
      </c>
      <c r="IS25">
        <v>0</v>
      </c>
      <c r="IT25">
        <v>100</v>
      </c>
      <c r="IU25">
        <v>100</v>
      </c>
      <c r="IV25">
        <v>4.736</v>
      </c>
      <c r="IW25">
        <v>0.729</v>
      </c>
      <c r="IX25">
        <v>2.39734483131263</v>
      </c>
      <c r="IY25">
        <v>0.00418538200283587</v>
      </c>
      <c r="IZ25">
        <v>-1.41063378290963e-06</v>
      </c>
      <c r="JA25">
        <v>3.10169211340598e-10</v>
      </c>
      <c r="JB25">
        <v>0.750273</v>
      </c>
      <c r="JC25">
        <v>0</v>
      </c>
      <c r="JD25">
        <v>0</v>
      </c>
      <c r="JE25">
        <v>0</v>
      </c>
      <c r="JF25">
        <v>10</v>
      </c>
      <c r="JG25">
        <v>2135</v>
      </c>
      <c r="JH25">
        <v>1</v>
      </c>
      <c r="JI25">
        <v>29</v>
      </c>
      <c r="JJ25">
        <v>2.1</v>
      </c>
      <c r="JK25">
        <v>2</v>
      </c>
      <c r="JL25">
        <v>2.0105</v>
      </c>
      <c r="JM25">
        <v>2.65869</v>
      </c>
      <c r="JN25">
        <v>2.09595</v>
      </c>
      <c r="JO25">
        <v>2.771</v>
      </c>
      <c r="JP25">
        <v>2.09717</v>
      </c>
      <c r="JQ25">
        <v>2.31812</v>
      </c>
      <c r="JR25">
        <v>36.8366</v>
      </c>
      <c r="JS25">
        <v>15.5592</v>
      </c>
      <c r="JT25">
        <v>18</v>
      </c>
      <c r="JU25">
        <v>641.129</v>
      </c>
      <c r="JV25">
        <v>701.608</v>
      </c>
      <c r="JW25">
        <v>25.5745</v>
      </c>
      <c r="JX25">
        <v>32.819</v>
      </c>
      <c r="JY25">
        <v>30.0001</v>
      </c>
      <c r="JZ25">
        <v>32.5378</v>
      </c>
      <c r="KA25">
        <v>32.9169</v>
      </c>
      <c r="KB25">
        <v>40.3093</v>
      </c>
      <c r="KC25">
        <v>17.6778</v>
      </c>
      <c r="KD25">
        <v>100</v>
      </c>
      <c r="KE25">
        <v>25.5807</v>
      </c>
      <c r="KF25">
        <v>700</v>
      </c>
      <c r="KG25">
        <v>33.0578</v>
      </c>
      <c r="KH25">
        <v>101.668</v>
      </c>
      <c r="KI25">
        <v>101.526</v>
      </c>
    </row>
    <row r="26" spans="1:295">
      <c r="A26">
        <v>10</v>
      </c>
      <c r="B26">
        <v>1695332953.1</v>
      </c>
      <c r="C26">
        <v>1267</v>
      </c>
      <c r="D26" t="s">
        <v>475</v>
      </c>
      <c r="E26" t="s">
        <v>476</v>
      </c>
      <c r="F26">
        <v>15</v>
      </c>
      <c r="G26">
        <v>1695332944.6</v>
      </c>
      <c r="H26">
        <f>(I26)/1000</f>
        <v>0</v>
      </c>
      <c r="I26">
        <f>IF(DN26, AL26, AF26)</f>
        <v>0</v>
      </c>
      <c r="J26">
        <f>IF(DN26, AG26, AE26)</f>
        <v>0</v>
      </c>
      <c r="K26">
        <f>DP26 - IF(AS26&gt;1, J26*DJ26*100.0/(AU26*ED26), 0)</f>
        <v>0</v>
      </c>
      <c r="L26">
        <f>((R26-H26/2)*K26-J26)/(R26+H26/2)</f>
        <v>0</v>
      </c>
      <c r="M26">
        <f>L26*(DW26+DX26)/1000.0</f>
        <v>0</v>
      </c>
      <c r="N26">
        <f>(DP26 - IF(AS26&gt;1, J26*DJ26*100.0/(AU26*ED26), 0))*(DW26+DX26)/1000.0</f>
        <v>0</v>
      </c>
      <c r="O26">
        <f>2.0/((1/Q26-1/P26)+SIGN(Q26)*SQRT((1/Q26-1/P26)*(1/Q26-1/P26) + 4*DK26/((DK26+1)*(DK26+1))*(2*1/Q26*1/P26-1/P26*1/P26)))</f>
        <v>0</v>
      </c>
      <c r="P26">
        <f>IF(LEFT(DL26,1)&lt;&gt;"0",IF(LEFT(DL26,1)="1",3.0,DM26),$D$5+$E$5*(ED26*DW26/($K$5*1000))+$F$5*(ED26*DW26/($K$5*1000))*MAX(MIN(DJ26,$J$5),$I$5)*MAX(MIN(DJ26,$J$5),$I$5)+$G$5*MAX(MIN(DJ26,$J$5),$I$5)*(ED26*DW26/($K$5*1000))+$H$5*(ED26*DW26/($K$5*1000))*(ED26*DW26/($K$5*1000)))</f>
        <v>0</v>
      </c>
      <c r="Q26">
        <f>H26*(1000-(1000*0.61365*exp(17.502*U26/(240.97+U26))/(DW26+DX26)+DR26)/2)/(1000*0.61365*exp(17.502*U26/(240.97+U26))/(DW26+DX26)-DR26)</f>
        <v>0</v>
      </c>
      <c r="R26">
        <f>1/((DK26+1)/(O26/1.6)+1/(P26/1.37)) + DK26/((DK26+1)/(O26/1.6) + DK26/(P26/1.37))</f>
        <v>0</v>
      </c>
      <c r="S26">
        <f>(DF26*DI26)</f>
        <v>0</v>
      </c>
      <c r="T26">
        <f>(DY26+(S26+2*0.95*5.67E-8*(((DY26+$B$7)+273)^4-(DY26+273)^4)-44100*H26)/(1.84*29.3*P26+8*0.95*5.67E-8*(DY26+273)^3))</f>
        <v>0</v>
      </c>
      <c r="U26">
        <f>($C$7*DZ26+$D$7*EA26+$E$7*T26)</f>
        <v>0</v>
      </c>
      <c r="V26">
        <f>0.61365*exp(17.502*U26/(240.97+U26))</f>
        <v>0</v>
      </c>
      <c r="W26">
        <f>(X26/Y26*100)</f>
        <v>0</v>
      </c>
      <c r="X26">
        <f>DR26*(DW26+DX26)/1000</f>
        <v>0</v>
      </c>
      <c r="Y26">
        <f>0.61365*exp(17.502*DY26/(240.97+DY26))</f>
        <v>0</v>
      </c>
      <c r="Z26">
        <f>(V26-DR26*(DW26+DX26)/1000)</f>
        <v>0</v>
      </c>
      <c r="AA26">
        <f>(-H26*44100)</f>
        <v>0</v>
      </c>
      <c r="AB26">
        <f>2*29.3*P26*0.92*(DY26-U26)</f>
        <v>0</v>
      </c>
      <c r="AC26">
        <f>2*0.95*5.67E-8*(((DY26+$B$7)+273)^4-(U26+273)^4)</f>
        <v>0</v>
      </c>
      <c r="AD26">
        <f>S26+AC26+AA26+AB26</f>
        <v>0</v>
      </c>
      <c r="AE26">
        <f>DV26*AS26*(DQ26-DP26*(1000-AS26*DS26)/(1000-AS26*DR26))/(100*DJ26)</f>
        <v>0</v>
      </c>
      <c r="AF26">
        <f>1000*DV26*AS26*(DR26-DS26)/(100*DJ26*(1000-AS26*DR26))</f>
        <v>0</v>
      </c>
      <c r="AG26">
        <f>(AH26 - AI26 - DW26*1E3/(8.314*(DY26+273.15)) * AK26/DV26 * AJ26) * DV26/(100*DJ26) * (1000 - DS26)/1000</f>
        <v>0</v>
      </c>
      <c r="AH26">
        <v>723.756695934934</v>
      </c>
      <c r="AI26">
        <v>717.505078787879</v>
      </c>
      <c r="AJ26">
        <v>-0.00372164415834201</v>
      </c>
      <c r="AK26">
        <v>65.8242119444794</v>
      </c>
      <c r="AL26">
        <f>(AN26 - AM26 + DW26*1E3/(8.314*(DY26+273.15)) * AP26/DV26 * AO26) * DV26/(100*DJ26) * 1000/(1000 - AN26)</f>
        <v>0</v>
      </c>
      <c r="AM26">
        <v>32.971327990768</v>
      </c>
      <c r="AN26">
        <v>35.0604442424242</v>
      </c>
      <c r="AO26">
        <v>0.000751676367390457</v>
      </c>
      <c r="AP26">
        <v>78.0351277300099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MAX(0,($B$13+$C$13*ED26)/(1+$D$13*ED26)*DW26/(DY26+273)*$E$13)</f>
        <v>0</v>
      </c>
      <c r="AV26" t="s">
        <v>431</v>
      </c>
      <c r="AW26">
        <v>10147.3</v>
      </c>
      <c r="AX26">
        <v>903.148076923077</v>
      </c>
      <c r="AY26">
        <v>4186.81</v>
      </c>
      <c r="AZ26">
        <f>1-AX26/AY26</f>
        <v>0</v>
      </c>
      <c r="BA26">
        <v>-0.545207114479244</v>
      </c>
      <c r="BB26" t="s">
        <v>477</v>
      </c>
      <c r="BC26">
        <v>10206</v>
      </c>
      <c r="BD26">
        <v>1762.29153846154</v>
      </c>
      <c r="BE26">
        <v>2105.16838076263</v>
      </c>
      <c r="BF26">
        <f>1-BD26/BE26</f>
        <v>0</v>
      </c>
      <c r="BG26">
        <v>0.5</v>
      </c>
      <c r="BH26">
        <f>DG26</f>
        <v>0</v>
      </c>
      <c r="BI26">
        <f>J26</f>
        <v>0</v>
      </c>
      <c r="BJ26">
        <f>BF26*BG26*BH26</f>
        <v>0</v>
      </c>
      <c r="BK26">
        <f>(BI26-BA26)/BH26</f>
        <v>0</v>
      </c>
      <c r="BL26">
        <f>(AY26-BE26)/BE26</f>
        <v>0</v>
      </c>
      <c r="BM26">
        <f>AX26/(AZ26+AX26/BE26)</f>
        <v>0</v>
      </c>
      <c r="BN26" t="s">
        <v>432</v>
      </c>
      <c r="BO26">
        <v>0</v>
      </c>
      <c r="BP26">
        <f>IF(BO26&lt;&gt;0, BO26, BM26)</f>
        <v>0</v>
      </c>
      <c r="BQ26">
        <f>1-BP26/BE26</f>
        <v>0</v>
      </c>
      <c r="BR26">
        <f>(BE26-BD26)/(BE26-BP26)</f>
        <v>0</v>
      </c>
      <c r="BS26">
        <f>(AY26-BE26)/(AY26-BP26)</f>
        <v>0</v>
      </c>
      <c r="BT26">
        <f>(BE26-BD26)/(BE26-AX26)</f>
        <v>0</v>
      </c>
      <c r="BU26">
        <f>(AY26-BE26)/(AY26-AX26)</f>
        <v>0</v>
      </c>
      <c r="BV26">
        <f>(BR26*BP26/BD26)</f>
        <v>0</v>
      </c>
      <c r="BW26">
        <f>(1-BV26)</f>
        <v>0</v>
      </c>
      <c r="BX26">
        <v>1545</v>
      </c>
      <c r="BY26">
        <v>290</v>
      </c>
      <c r="BZ26">
        <v>2076.99</v>
      </c>
      <c r="CA26">
        <v>75</v>
      </c>
      <c r="CB26">
        <v>10206</v>
      </c>
      <c r="CC26">
        <v>2070.1</v>
      </c>
      <c r="CD26">
        <v>6.89</v>
      </c>
      <c r="CE26">
        <v>300</v>
      </c>
      <c r="CF26">
        <v>24.1</v>
      </c>
      <c r="CG26">
        <v>2105.16838076263</v>
      </c>
      <c r="CH26">
        <v>2.23728186167359</v>
      </c>
      <c r="CI26">
        <v>-35.7913697199357</v>
      </c>
      <c r="CJ26">
        <v>1.98791009777087</v>
      </c>
      <c r="CK26">
        <v>0.920491315441581</v>
      </c>
      <c r="CL26">
        <v>-0.00801994682981091</v>
      </c>
      <c r="CM26">
        <v>290</v>
      </c>
      <c r="CN26">
        <v>2064.98</v>
      </c>
      <c r="CO26">
        <v>665</v>
      </c>
      <c r="CP26">
        <v>10165.2</v>
      </c>
      <c r="CQ26">
        <v>2069.96</v>
      </c>
      <c r="CR26">
        <v>-4.98</v>
      </c>
      <c r="DF26">
        <f>$B$11*EE26+$C$11*EF26+$F$11*EQ26*(1-ET26)</f>
        <v>0</v>
      </c>
      <c r="DG26">
        <f>DF26*DH26</f>
        <v>0</v>
      </c>
      <c r="DH26">
        <f>($B$11*$D$9+$C$11*$D$9+$F$11*((FD26+EV26)/MAX(FD26+EV26+FE26, 0.1)*$I$9+FE26/MAX(FD26+EV26+FE26, 0.1)*$J$9))/($B$11+$C$11+$F$11)</f>
        <v>0</v>
      </c>
      <c r="DI26">
        <f>($B$11*$K$9+$C$11*$K$9+$F$11*((FD26+EV26)/MAX(FD26+EV26+FE26, 0.1)*$P$9+FE26/MAX(FD26+EV26+FE26, 0.1)*$Q$9))/($B$11+$C$11+$F$11)</f>
        <v>0</v>
      </c>
      <c r="DJ26">
        <v>6</v>
      </c>
      <c r="DK26">
        <v>0.5</v>
      </c>
      <c r="DL26" t="s">
        <v>433</v>
      </c>
      <c r="DM26">
        <v>2</v>
      </c>
      <c r="DN26" t="b">
        <v>1</v>
      </c>
      <c r="DO26">
        <v>1695332944.6</v>
      </c>
      <c r="DP26">
        <v>692.334625</v>
      </c>
      <c r="DQ26">
        <v>699.955875</v>
      </c>
      <c r="DR26">
        <v>35.0326375</v>
      </c>
      <c r="DS26">
        <v>32.9465375</v>
      </c>
      <c r="DT26">
        <v>687.551625</v>
      </c>
      <c r="DU26">
        <v>34.331525</v>
      </c>
      <c r="DV26">
        <v>599.9985625</v>
      </c>
      <c r="DW26">
        <v>88.165925</v>
      </c>
      <c r="DX26">
        <v>0.09999895</v>
      </c>
      <c r="DY26">
        <v>29.9875125</v>
      </c>
      <c r="DZ26">
        <v>28.01309375</v>
      </c>
      <c r="EA26">
        <v>999.9</v>
      </c>
      <c r="EB26">
        <v>0</v>
      </c>
      <c r="EC26">
        <v>0</v>
      </c>
      <c r="ED26">
        <v>4961.055</v>
      </c>
      <c r="EE26">
        <v>0</v>
      </c>
      <c r="EF26">
        <v>6.082095625</v>
      </c>
      <c r="EG26">
        <v>-7.62150125</v>
      </c>
      <c r="EH26">
        <v>717.469375</v>
      </c>
      <c r="EI26">
        <v>723.802875</v>
      </c>
      <c r="EJ26">
        <v>2.086110625</v>
      </c>
      <c r="EK26">
        <v>699.955875</v>
      </c>
      <c r="EL26">
        <v>32.9465375</v>
      </c>
      <c r="EM26">
        <v>3.088685</v>
      </c>
      <c r="EN26">
        <v>2.904761875</v>
      </c>
      <c r="EO26">
        <v>24.51388125</v>
      </c>
      <c r="EP26">
        <v>23.491825</v>
      </c>
      <c r="EQ26">
        <v>500.01</v>
      </c>
      <c r="ER26">
        <v>0.9199918125</v>
      </c>
      <c r="ES26">
        <v>0.080008025</v>
      </c>
      <c r="ET26">
        <v>0</v>
      </c>
      <c r="EU26">
        <v>1762.723125</v>
      </c>
      <c r="EV26">
        <v>5.00003</v>
      </c>
      <c r="EW26">
        <v>8836.664375</v>
      </c>
      <c r="EX26">
        <v>3694.744375</v>
      </c>
      <c r="EY26">
        <v>45.75</v>
      </c>
      <c r="EZ26">
        <v>49.062</v>
      </c>
      <c r="FA26">
        <v>47.444875</v>
      </c>
      <c r="FB26">
        <v>49</v>
      </c>
      <c r="FC26">
        <v>48.460625</v>
      </c>
      <c r="FD26">
        <v>455.405625</v>
      </c>
      <c r="FE26">
        <v>39.601875</v>
      </c>
      <c r="FF26">
        <v>0</v>
      </c>
      <c r="FG26">
        <v>145.700000047684</v>
      </c>
      <c r="FH26">
        <v>0</v>
      </c>
      <c r="FI26">
        <v>1762.29153846154</v>
      </c>
      <c r="FJ26">
        <v>-30.0957265034545</v>
      </c>
      <c r="FK26">
        <v>-141.603760642556</v>
      </c>
      <c r="FL26">
        <v>8834.07346153846</v>
      </c>
      <c r="FM26">
        <v>15</v>
      </c>
      <c r="FN26">
        <v>1695332913.1</v>
      </c>
      <c r="FO26" t="s">
        <v>478</v>
      </c>
      <c r="FP26">
        <v>1695332908.1</v>
      </c>
      <c r="FQ26">
        <v>1695332913.1</v>
      </c>
      <c r="FR26">
        <v>11</v>
      </c>
      <c r="FS26">
        <v>0.067</v>
      </c>
      <c r="FT26">
        <v>-0.028</v>
      </c>
      <c r="FU26">
        <v>4.803</v>
      </c>
      <c r="FV26">
        <v>0.701</v>
      </c>
      <c r="FW26">
        <v>700</v>
      </c>
      <c r="FX26">
        <v>33</v>
      </c>
      <c r="FY26">
        <v>0.51</v>
      </c>
      <c r="FZ26">
        <v>0.05</v>
      </c>
      <c r="GA26">
        <v>6.12071563890715</v>
      </c>
      <c r="GB26">
        <v>-0.534410879031453</v>
      </c>
      <c r="GC26">
        <v>0.0626076388483559</v>
      </c>
      <c r="GD26">
        <v>0</v>
      </c>
      <c r="GE26">
        <v>1762.88538461538</v>
      </c>
      <c r="GF26">
        <v>-30.2810256756147</v>
      </c>
      <c r="GG26">
        <v>2.28153496031684</v>
      </c>
      <c r="GH26">
        <v>0</v>
      </c>
      <c r="GI26">
        <v>0.285095860369313</v>
      </c>
      <c r="GJ26">
        <v>-0.00257035576774939</v>
      </c>
      <c r="GK26">
        <v>0.000535794219940848</v>
      </c>
      <c r="GL26">
        <v>1</v>
      </c>
      <c r="GM26">
        <v>1</v>
      </c>
      <c r="GN26">
        <v>3</v>
      </c>
      <c r="GO26" t="s">
        <v>474</v>
      </c>
      <c r="GP26">
        <v>3.19509</v>
      </c>
      <c r="GQ26">
        <v>2.72246</v>
      </c>
      <c r="GR26">
        <v>0.120605</v>
      </c>
      <c r="GS26">
        <v>0.122032</v>
      </c>
      <c r="GT26">
        <v>0.134373</v>
      </c>
      <c r="GU26">
        <v>0.12972</v>
      </c>
      <c r="GV26">
        <v>24008.4</v>
      </c>
      <c r="GW26">
        <v>24255.6</v>
      </c>
      <c r="GX26">
        <v>25839.7</v>
      </c>
      <c r="GY26">
        <v>26380.8</v>
      </c>
      <c r="GZ26">
        <v>31711.8</v>
      </c>
      <c r="HA26">
        <v>31968.6</v>
      </c>
      <c r="HB26">
        <v>39316.2</v>
      </c>
      <c r="HC26">
        <v>39135.7</v>
      </c>
      <c r="HD26">
        <v>2.22557</v>
      </c>
      <c r="HE26">
        <v>2.13633</v>
      </c>
      <c r="HF26">
        <v>-0.00145286</v>
      </c>
      <c r="HG26">
        <v>0</v>
      </c>
      <c r="HH26">
        <v>28.0454</v>
      </c>
      <c r="HI26">
        <v>999.9</v>
      </c>
      <c r="HJ26">
        <v>69.546</v>
      </c>
      <c r="HK26">
        <v>32.005</v>
      </c>
      <c r="HL26">
        <v>37.6807</v>
      </c>
      <c r="HM26">
        <v>29.6336</v>
      </c>
      <c r="HN26">
        <v>32.6683</v>
      </c>
      <c r="HO26">
        <v>2</v>
      </c>
      <c r="HP26">
        <v>0.454787</v>
      </c>
      <c r="HQ26">
        <v>2.57485</v>
      </c>
      <c r="HR26">
        <v>20.2294</v>
      </c>
      <c r="HS26">
        <v>5.25218</v>
      </c>
      <c r="HT26">
        <v>11.9201</v>
      </c>
      <c r="HU26">
        <v>4.9741</v>
      </c>
      <c r="HV26">
        <v>3.286</v>
      </c>
      <c r="HW26">
        <v>9999</v>
      </c>
      <c r="HX26">
        <v>9999</v>
      </c>
      <c r="HY26">
        <v>9999</v>
      </c>
      <c r="HZ26">
        <v>968.1</v>
      </c>
      <c r="IA26">
        <v>1.86661</v>
      </c>
      <c r="IB26">
        <v>1.86676</v>
      </c>
      <c r="IC26">
        <v>1.86462</v>
      </c>
      <c r="ID26">
        <v>1.86507</v>
      </c>
      <c r="IE26">
        <v>1.86295</v>
      </c>
      <c r="IF26">
        <v>1.86576</v>
      </c>
      <c r="IG26">
        <v>1.86521</v>
      </c>
      <c r="IH26">
        <v>1.87045</v>
      </c>
      <c r="II26">
        <v>5</v>
      </c>
      <c r="IJ26">
        <v>0</v>
      </c>
      <c r="IK26">
        <v>0</v>
      </c>
      <c r="IL26">
        <v>0</v>
      </c>
      <c r="IM26" t="s">
        <v>436</v>
      </c>
      <c r="IN26" t="s">
        <v>437</v>
      </c>
      <c r="IO26" t="s">
        <v>438</v>
      </c>
      <c r="IP26" t="s">
        <v>439</v>
      </c>
      <c r="IQ26" t="s">
        <v>439</v>
      </c>
      <c r="IR26" t="s">
        <v>438</v>
      </c>
      <c r="IS26">
        <v>0</v>
      </c>
      <c r="IT26">
        <v>100</v>
      </c>
      <c r="IU26">
        <v>100</v>
      </c>
      <c r="IV26">
        <v>4.783</v>
      </c>
      <c r="IW26">
        <v>0.7011</v>
      </c>
      <c r="IX26">
        <v>2.47124433362424</v>
      </c>
      <c r="IY26">
        <v>0.00418538200283587</v>
      </c>
      <c r="IZ26">
        <v>-1.41063378290963e-06</v>
      </c>
      <c r="JA26">
        <v>3.10169211340598e-10</v>
      </c>
      <c r="JB26">
        <v>0.701118181818181</v>
      </c>
      <c r="JC26">
        <v>0</v>
      </c>
      <c r="JD26">
        <v>0</v>
      </c>
      <c r="JE26">
        <v>0</v>
      </c>
      <c r="JF26">
        <v>10</v>
      </c>
      <c r="JG26">
        <v>2135</v>
      </c>
      <c r="JH26">
        <v>1</v>
      </c>
      <c r="JI26">
        <v>29</v>
      </c>
      <c r="JJ26">
        <v>0.8</v>
      </c>
      <c r="JK26">
        <v>0.7</v>
      </c>
      <c r="JL26">
        <v>2.01172</v>
      </c>
      <c r="JM26">
        <v>2.65747</v>
      </c>
      <c r="JN26">
        <v>2.09595</v>
      </c>
      <c r="JO26">
        <v>2.771</v>
      </c>
      <c r="JP26">
        <v>2.09717</v>
      </c>
      <c r="JQ26">
        <v>2.31689</v>
      </c>
      <c r="JR26">
        <v>36.9794</v>
      </c>
      <c r="JS26">
        <v>15.5242</v>
      </c>
      <c r="JT26">
        <v>18</v>
      </c>
      <c r="JU26">
        <v>641.058</v>
      </c>
      <c r="JV26">
        <v>700.093</v>
      </c>
      <c r="JW26">
        <v>25.4322</v>
      </c>
      <c r="JX26">
        <v>32.8278</v>
      </c>
      <c r="JY26">
        <v>29.9998</v>
      </c>
      <c r="JZ26">
        <v>32.5521</v>
      </c>
      <c r="KA26">
        <v>32.9327</v>
      </c>
      <c r="KB26">
        <v>40.324</v>
      </c>
      <c r="KC26">
        <v>18.8989</v>
      </c>
      <c r="KD26">
        <v>100</v>
      </c>
      <c r="KE26">
        <v>25.445</v>
      </c>
      <c r="KF26">
        <v>700</v>
      </c>
      <c r="KG26">
        <v>33.014</v>
      </c>
      <c r="KH26">
        <v>101.661</v>
      </c>
      <c r="KI26">
        <v>101.528</v>
      </c>
    </row>
    <row r="27" spans="1:295">
      <c r="A27">
        <v>11</v>
      </c>
      <c r="B27">
        <v>1695333077.1</v>
      </c>
      <c r="C27">
        <v>1391</v>
      </c>
      <c r="D27" t="s">
        <v>479</v>
      </c>
      <c r="E27" t="s">
        <v>480</v>
      </c>
      <c r="F27">
        <v>15</v>
      </c>
      <c r="G27">
        <v>1695333068.6</v>
      </c>
      <c r="H27">
        <f>(I27)/1000</f>
        <v>0</v>
      </c>
      <c r="I27">
        <f>IF(DN27, AL27, AF27)</f>
        <v>0</v>
      </c>
      <c r="J27">
        <f>IF(DN27, AG27, AE27)</f>
        <v>0</v>
      </c>
      <c r="K27">
        <f>DP27 - IF(AS27&gt;1, J27*DJ27*100.0/(AU27*ED27), 0)</f>
        <v>0</v>
      </c>
      <c r="L27">
        <f>((R27-H27/2)*K27-J27)/(R27+H27/2)</f>
        <v>0</v>
      </c>
      <c r="M27">
        <f>L27*(DW27+DX27)/1000.0</f>
        <v>0</v>
      </c>
      <c r="N27">
        <f>(DP27 - IF(AS27&gt;1, J27*DJ27*100.0/(AU27*ED27), 0))*(DW27+DX27)/1000.0</f>
        <v>0</v>
      </c>
      <c r="O27">
        <f>2.0/((1/Q27-1/P27)+SIGN(Q27)*SQRT((1/Q27-1/P27)*(1/Q27-1/P27) + 4*DK27/((DK27+1)*(DK27+1))*(2*1/Q27*1/P27-1/P27*1/P27)))</f>
        <v>0</v>
      </c>
      <c r="P27">
        <f>IF(LEFT(DL27,1)&lt;&gt;"0",IF(LEFT(DL27,1)="1",3.0,DM27),$D$5+$E$5*(ED27*DW27/($K$5*1000))+$F$5*(ED27*DW27/($K$5*1000))*MAX(MIN(DJ27,$J$5),$I$5)*MAX(MIN(DJ27,$J$5),$I$5)+$G$5*MAX(MIN(DJ27,$J$5),$I$5)*(ED27*DW27/($K$5*1000))+$H$5*(ED27*DW27/($K$5*1000))*(ED27*DW27/($K$5*1000)))</f>
        <v>0</v>
      </c>
      <c r="Q27">
        <f>H27*(1000-(1000*0.61365*exp(17.502*U27/(240.97+U27))/(DW27+DX27)+DR27)/2)/(1000*0.61365*exp(17.502*U27/(240.97+U27))/(DW27+DX27)-DR27)</f>
        <v>0</v>
      </c>
      <c r="R27">
        <f>1/((DK27+1)/(O27/1.6)+1/(P27/1.37)) + DK27/((DK27+1)/(O27/1.6) + DK27/(P27/1.37))</f>
        <v>0</v>
      </c>
      <c r="S27">
        <f>(DF27*DI27)</f>
        <v>0</v>
      </c>
      <c r="T27">
        <f>(DY27+(S27+2*0.95*5.67E-8*(((DY27+$B$7)+273)^4-(DY27+273)^4)-44100*H27)/(1.84*29.3*P27+8*0.95*5.67E-8*(DY27+273)^3))</f>
        <v>0</v>
      </c>
      <c r="U27">
        <f>($C$7*DZ27+$D$7*EA27+$E$7*T27)</f>
        <v>0</v>
      </c>
      <c r="V27">
        <f>0.61365*exp(17.502*U27/(240.97+U27))</f>
        <v>0</v>
      </c>
      <c r="W27">
        <f>(X27/Y27*100)</f>
        <v>0</v>
      </c>
      <c r="X27">
        <f>DR27*(DW27+DX27)/1000</f>
        <v>0</v>
      </c>
      <c r="Y27">
        <f>0.61365*exp(17.502*DY27/(240.97+DY27))</f>
        <v>0</v>
      </c>
      <c r="Z27">
        <f>(V27-DR27*(DW27+DX27)/1000)</f>
        <v>0</v>
      </c>
      <c r="AA27">
        <f>(-H27*44100)</f>
        <v>0</v>
      </c>
      <c r="AB27">
        <f>2*29.3*P27*0.92*(DY27-U27)</f>
        <v>0</v>
      </c>
      <c r="AC27">
        <f>2*0.95*5.67E-8*(((DY27+$B$7)+273)^4-(U27+273)^4)</f>
        <v>0</v>
      </c>
      <c r="AD27">
        <f>S27+AC27+AA27+AB27</f>
        <v>0</v>
      </c>
      <c r="AE27">
        <f>DV27*AS27*(DQ27-DP27*(1000-AS27*DS27)/(1000-AS27*DR27))/(100*DJ27)</f>
        <v>0</v>
      </c>
      <c r="AF27">
        <f>1000*DV27*AS27*(DR27-DS27)/(100*DJ27*(1000-AS27*DR27))</f>
        <v>0</v>
      </c>
      <c r="AG27">
        <f>(AH27 - AI27 - DW27*1E3/(8.314*(DY27+273.15)) * AK27/DV27 * AJ27) * DV27/(100*DJ27) * (1000 - DS27)/1000</f>
        <v>0</v>
      </c>
      <c r="AH27">
        <v>722.776424028183</v>
      </c>
      <c r="AI27">
        <v>716.235236363636</v>
      </c>
      <c r="AJ27">
        <v>-0.00101887641133224</v>
      </c>
      <c r="AK27">
        <v>65.8242119444794</v>
      </c>
      <c r="AL27">
        <f>(AN27 - AM27 + DW27*1E3/(8.314*(DY27+273.15)) * AP27/DV27 * AO27) * DV27/(100*DJ27) * 1000/(1000 - AN27)</f>
        <v>0</v>
      </c>
      <c r="AM27">
        <v>31.4830274102791</v>
      </c>
      <c r="AN27">
        <v>34.1839357575757</v>
      </c>
      <c r="AO27">
        <v>-0.00915784932162242</v>
      </c>
      <c r="AP27">
        <v>78.0351277300099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MAX(0,($B$13+$C$13*ED27)/(1+$D$13*ED27)*DW27/(DY27+273)*$E$13)</f>
        <v>0</v>
      </c>
      <c r="AV27" t="s">
        <v>431</v>
      </c>
      <c r="AW27">
        <v>10147.3</v>
      </c>
      <c r="AX27">
        <v>903.148076923077</v>
      </c>
      <c r="AY27">
        <v>4186.81</v>
      </c>
      <c r="AZ27">
        <f>1-AX27/AY27</f>
        <v>0</v>
      </c>
      <c r="BA27">
        <v>-0.545207114479244</v>
      </c>
      <c r="BB27" t="s">
        <v>481</v>
      </c>
      <c r="BC27">
        <v>10201.2</v>
      </c>
      <c r="BD27">
        <v>1778.42192307692</v>
      </c>
      <c r="BE27">
        <v>2013.5419089438</v>
      </c>
      <c r="BF27">
        <f>1-BD27/BE27</f>
        <v>0</v>
      </c>
      <c r="BG27">
        <v>0.5</v>
      </c>
      <c r="BH27">
        <f>DG27</f>
        <v>0</v>
      </c>
      <c r="BI27">
        <f>J27</f>
        <v>0</v>
      </c>
      <c r="BJ27">
        <f>BF27*BG27*BH27</f>
        <v>0</v>
      </c>
      <c r="BK27">
        <f>(BI27-BA27)/BH27</f>
        <v>0</v>
      </c>
      <c r="BL27">
        <f>(AY27-BE27)/BE27</f>
        <v>0</v>
      </c>
      <c r="BM27">
        <f>AX27/(AZ27+AX27/BE27)</f>
        <v>0</v>
      </c>
      <c r="BN27" t="s">
        <v>432</v>
      </c>
      <c r="BO27">
        <v>0</v>
      </c>
      <c r="BP27">
        <f>IF(BO27&lt;&gt;0, BO27, BM27)</f>
        <v>0</v>
      </c>
      <c r="BQ27">
        <f>1-BP27/BE27</f>
        <v>0</v>
      </c>
      <c r="BR27">
        <f>(BE27-BD27)/(BE27-BP27)</f>
        <v>0</v>
      </c>
      <c r="BS27">
        <f>(AY27-BE27)/(AY27-BP27)</f>
        <v>0</v>
      </c>
      <c r="BT27">
        <f>(BE27-BD27)/(BE27-AX27)</f>
        <v>0</v>
      </c>
      <c r="BU27">
        <f>(AY27-BE27)/(AY27-AX27)</f>
        <v>0</v>
      </c>
      <c r="BV27">
        <f>(BR27*BP27/BD27)</f>
        <v>0</v>
      </c>
      <c r="BW27">
        <f>(1-BV27)</f>
        <v>0</v>
      </c>
      <c r="BX27">
        <v>1546</v>
      </c>
      <c r="BY27">
        <v>290</v>
      </c>
      <c r="BZ27">
        <v>1990.29</v>
      </c>
      <c r="CA27">
        <v>85</v>
      </c>
      <c r="CB27">
        <v>10201.2</v>
      </c>
      <c r="CC27">
        <v>1983.73</v>
      </c>
      <c r="CD27">
        <v>6.56</v>
      </c>
      <c r="CE27">
        <v>300</v>
      </c>
      <c r="CF27">
        <v>24.1</v>
      </c>
      <c r="CG27">
        <v>2013.5419089438</v>
      </c>
      <c r="CH27">
        <v>2.85589152855521</v>
      </c>
      <c r="CI27">
        <v>-30.4112511254061</v>
      </c>
      <c r="CJ27">
        <v>2.54506820095821</v>
      </c>
      <c r="CK27">
        <v>0.83604711645736</v>
      </c>
      <c r="CL27">
        <v>-0.00785009432703003</v>
      </c>
      <c r="CM27">
        <v>290</v>
      </c>
      <c r="CN27">
        <v>1980.26</v>
      </c>
      <c r="CO27">
        <v>635</v>
      </c>
      <c r="CP27">
        <v>10164</v>
      </c>
      <c r="CQ27">
        <v>1983.62</v>
      </c>
      <c r="CR27">
        <v>-3.36</v>
      </c>
      <c r="DF27">
        <f>$B$11*EE27+$C$11*EF27+$F$11*EQ27*(1-ET27)</f>
        <v>0</v>
      </c>
      <c r="DG27">
        <f>DF27*DH27</f>
        <v>0</v>
      </c>
      <c r="DH27">
        <f>($B$11*$D$9+$C$11*$D$9+$F$11*((FD27+EV27)/MAX(FD27+EV27+FE27, 0.1)*$I$9+FE27/MAX(FD27+EV27+FE27, 0.1)*$J$9))/($B$11+$C$11+$F$11)</f>
        <v>0</v>
      </c>
      <c r="DI27">
        <f>($B$11*$K$9+$C$11*$K$9+$F$11*((FD27+EV27)/MAX(FD27+EV27+FE27, 0.1)*$P$9+FE27/MAX(FD27+EV27+FE27, 0.1)*$Q$9))/($B$11+$C$11+$F$11)</f>
        <v>0</v>
      </c>
      <c r="DJ27">
        <v>6</v>
      </c>
      <c r="DK27">
        <v>0.5</v>
      </c>
      <c r="DL27" t="s">
        <v>433</v>
      </c>
      <c r="DM27">
        <v>2</v>
      </c>
      <c r="DN27" t="b">
        <v>1</v>
      </c>
      <c r="DO27">
        <v>1695333068.6</v>
      </c>
      <c r="DP27">
        <v>691.6625625</v>
      </c>
      <c r="DQ27">
        <v>699.97675</v>
      </c>
      <c r="DR27">
        <v>34.22136875</v>
      </c>
      <c r="DS27">
        <v>31.461475</v>
      </c>
      <c r="DT27">
        <v>686.9895625</v>
      </c>
      <c r="DU27">
        <v>33.54936875</v>
      </c>
      <c r="DV27">
        <v>600.0183125</v>
      </c>
      <c r="DW27">
        <v>88.14414375</v>
      </c>
      <c r="DX27">
        <v>0.1000668375</v>
      </c>
      <c r="DY27">
        <v>29.99931875</v>
      </c>
      <c r="DZ27">
        <v>28.19675</v>
      </c>
      <c r="EA27">
        <v>999.9</v>
      </c>
      <c r="EB27">
        <v>0</v>
      </c>
      <c r="EC27">
        <v>0</v>
      </c>
      <c r="ED27">
        <v>4959.765625</v>
      </c>
      <c r="EE27">
        <v>0</v>
      </c>
      <c r="EF27">
        <v>5.759299375</v>
      </c>
      <c r="EG27">
        <v>-8.20584875</v>
      </c>
      <c r="EH27">
        <v>716.304625</v>
      </c>
      <c r="EI27">
        <v>722.714375</v>
      </c>
      <c r="EJ27">
        <v>2.789011875</v>
      </c>
      <c r="EK27">
        <v>699.97675</v>
      </c>
      <c r="EL27">
        <v>31.461475</v>
      </c>
      <c r="EM27">
        <v>3.018980625</v>
      </c>
      <c r="EN27">
        <v>2.773144375</v>
      </c>
      <c r="EO27">
        <v>24.13295625</v>
      </c>
      <c r="EP27">
        <v>22.72508125</v>
      </c>
      <c r="EQ27">
        <v>700.0151875</v>
      </c>
      <c r="ER27">
        <v>0.9430141875</v>
      </c>
      <c r="ES27">
        <v>0.0569856</v>
      </c>
      <c r="ET27">
        <v>0</v>
      </c>
      <c r="EU27">
        <v>1778.905625</v>
      </c>
      <c r="EV27">
        <v>5.00003</v>
      </c>
      <c r="EW27">
        <v>12457.5125</v>
      </c>
      <c r="EX27">
        <v>5231.150625</v>
      </c>
      <c r="EY27">
        <v>46.085625</v>
      </c>
      <c r="EZ27">
        <v>49.1405</v>
      </c>
      <c r="FA27">
        <v>47.628875</v>
      </c>
      <c r="FB27">
        <v>49.062</v>
      </c>
      <c r="FC27">
        <v>48.687</v>
      </c>
      <c r="FD27">
        <v>655.409375</v>
      </c>
      <c r="FE27">
        <v>39.61</v>
      </c>
      <c r="FF27">
        <v>0</v>
      </c>
      <c r="FG27">
        <v>122.899999856949</v>
      </c>
      <c r="FH27">
        <v>0</v>
      </c>
      <c r="FI27">
        <v>1778.42192307692</v>
      </c>
      <c r="FJ27">
        <v>-22.5268376073077</v>
      </c>
      <c r="FK27">
        <v>-183.094017192047</v>
      </c>
      <c r="FL27">
        <v>12454.1807692308</v>
      </c>
      <c r="FM27">
        <v>15</v>
      </c>
      <c r="FN27">
        <v>1695333107.1</v>
      </c>
      <c r="FO27" t="s">
        <v>482</v>
      </c>
      <c r="FP27">
        <v>1695333107.1</v>
      </c>
      <c r="FQ27">
        <v>1695333099.1</v>
      </c>
      <c r="FR27">
        <v>12</v>
      </c>
      <c r="FS27">
        <v>-0.131</v>
      </c>
      <c r="FT27">
        <v>-0.03</v>
      </c>
      <c r="FU27">
        <v>4.673</v>
      </c>
      <c r="FV27">
        <v>0.672</v>
      </c>
      <c r="FW27">
        <v>700</v>
      </c>
      <c r="FX27">
        <v>32</v>
      </c>
      <c r="FY27">
        <v>0.36</v>
      </c>
      <c r="FZ27">
        <v>0.04</v>
      </c>
      <c r="GA27">
        <v>6.24628167177088</v>
      </c>
      <c r="GB27">
        <v>-0.821175968917313</v>
      </c>
      <c r="GC27">
        <v>0.0976090160359925</v>
      </c>
      <c r="GD27">
        <v>0</v>
      </c>
      <c r="GE27">
        <v>1779.34384615385</v>
      </c>
      <c r="GF27">
        <v>-23.4543589889038</v>
      </c>
      <c r="GG27">
        <v>1.7715444737531</v>
      </c>
      <c r="GH27">
        <v>0</v>
      </c>
      <c r="GI27">
        <v>0.330881016522157</v>
      </c>
      <c r="GJ27">
        <v>-0.0189705252231389</v>
      </c>
      <c r="GK27">
        <v>0.00847690700136339</v>
      </c>
      <c r="GL27">
        <v>1</v>
      </c>
      <c r="GM27">
        <v>1</v>
      </c>
      <c r="GN27">
        <v>3</v>
      </c>
      <c r="GO27" t="s">
        <v>474</v>
      </c>
      <c r="GP27">
        <v>3.19511</v>
      </c>
      <c r="GQ27">
        <v>2.72234</v>
      </c>
      <c r="GR27">
        <v>0.120489</v>
      </c>
      <c r="GS27">
        <v>0.121977</v>
      </c>
      <c r="GT27">
        <v>0.131961</v>
      </c>
      <c r="GU27">
        <v>0.125929</v>
      </c>
      <c r="GV27">
        <v>24010.9</v>
      </c>
      <c r="GW27">
        <v>24258.9</v>
      </c>
      <c r="GX27">
        <v>25838.9</v>
      </c>
      <c r="GY27">
        <v>26382.8</v>
      </c>
      <c r="GZ27">
        <v>31800.8</v>
      </c>
      <c r="HA27">
        <v>32111.3</v>
      </c>
      <c r="HB27">
        <v>39315.2</v>
      </c>
      <c r="HC27">
        <v>39138.5</v>
      </c>
      <c r="HD27">
        <v>2.22652</v>
      </c>
      <c r="HE27">
        <v>2.13342</v>
      </c>
      <c r="HF27">
        <v>0.00855327</v>
      </c>
      <c r="HG27">
        <v>0</v>
      </c>
      <c r="HH27">
        <v>28.0526</v>
      </c>
      <c r="HI27">
        <v>999.9</v>
      </c>
      <c r="HJ27">
        <v>69.43</v>
      </c>
      <c r="HK27">
        <v>32.126</v>
      </c>
      <c r="HL27">
        <v>37.884</v>
      </c>
      <c r="HM27">
        <v>29.6036</v>
      </c>
      <c r="HN27">
        <v>32.8085</v>
      </c>
      <c r="HO27">
        <v>2</v>
      </c>
      <c r="HP27">
        <v>0.455079</v>
      </c>
      <c r="HQ27">
        <v>2.76211</v>
      </c>
      <c r="HR27">
        <v>20.225</v>
      </c>
      <c r="HS27">
        <v>5.25248</v>
      </c>
      <c r="HT27">
        <v>11.9201</v>
      </c>
      <c r="HU27">
        <v>4.975</v>
      </c>
      <c r="HV27">
        <v>3.286</v>
      </c>
      <c r="HW27">
        <v>9999</v>
      </c>
      <c r="HX27">
        <v>9999</v>
      </c>
      <c r="HY27">
        <v>9999</v>
      </c>
      <c r="HZ27">
        <v>968.1</v>
      </c>
      <c r="IA27">
        <v>1.86663</v>
      </c>
      <c r="IB27">
        <v>1.86676</v>
      </c>
      <c r="IC27">
        <v>1.86462</v>
      </c>
      <c r="ID27">
        <v>1.86508</v>
      </c>
      <c r="IE27">
        <v>1.86295</v>
      </c>
      <c r="IF27">
        <v>1.8658</v>
      </c>
      <c r="IG27">
        <v>1.86521</v>
      </c>
      <c r="IH27">
        <v>1.87046</v>
      </c>
      <c r="II27">
        <v>5</v>
      </c>
      <c r="IJ27">
        <v>0</v>
      </c>
      <c r="IK27">
        <v>0</v>
      </c>
      <c r="IL27">
        <v>0</v>
      </c>
      <c r="IM27" t="s">
        <v>436</v>
      </c>
      <c r="IN27" t="s">
        <v>437</v>
      </c>
      <c r="IO27" t="s">
        <v>438</v>
      </c>
      <c r="IP27" t="s">
        <v>439</v>
      </c>
      <c r="IQ27" t="s">
        <v>439</v>
      </c>
      <c r="IR27" t="s">
        <v>438</v>
      </c>
      <c r="IS27">
        <v>0</v>
      </c>
      <c r="IT27">
        <v>100</v>
      </c>
      <c r="IU27">
        <v>100</v>
      </c>
      <c r="IV27">
        <v>4.673</v>
      </c>
      <c r="IW27">
        <v>0.672</v>
      </c>
      <c r="IX27">
        <v>2.47124433362424</v>
      </c>
      <c r="IY27">
        <v>0.00418538200283587</v>
      </c>
      <c r="IZ27">
        <v>-1.41063378290963e-06</v>
      </c>
      <c r="JA27">
        <v>3.10169211340598e-10</v>
      </c>
      <c r="JB27">
        <v>0.701118181818181</v>
      </c>
      <c r="JC27">
        <v>0</v>
      </c>
      <c r="JD27">
        <v>0</v>
      </c>
      <c r="JE27">
        <v>0</v>
      </c>
      <c r="JF27">
        <v>10</v>
      </c>
      <c r="JG27">
        <v>2135</v>
      </c>
      <c r="JH27">
        <v>1</v>
      </c>
      <c r="JI27">
        <v>29</v>
      </c>
      <c r="JJ27">
        <v>2.8</v>
      </c>
      <c r="JK27">
        <v>2.7</v>
      </c>
      <c r="JL27">
        <v>2.0105</v>
      </c>
      <c r="JM27">
        <v>2.66357</v>
      </c>
      <c r="JN27">
        <v>2.09595</v>
      </c>
      <c r="JO27">
        <v>2.771</v>
      </c>
      <c r="JP27">
        <v>2.09717</v>
      </c>
      <c r="JQ27">
        <v>2.37305</v>
      </c>
      <c r="JR27">
        <v>37.0986</v>
      </c>
      <c r="JS27">
        <v>15.498</v>
      </c>
      <c r="JT27">
        <v>18</v>
      </c>
      <c r="JU27">
        <v>641.712</v>
      </c>
      <c r="JV27">
        <v>697.397</v>
      </c>
      <c r="JW27">
        <v>25.172</v>
      </c>
      <c r="JX27">
        <v>32.822</v>
      </c>
      <c r="JY27">
        <v>30.0005</v>
      </c>
      <c r="JZ27">
        <v>32.5492</v>
      </c>
      <c r="KA27">
        <v>32.9298</v>
      </c>
      <c r="KB27">
        <v>40.2974</v>
      </c>
      <c r="KC27">
        <v>24.877</v>
      </c>
      <c r="KD27">
        <v>100</v>
      </c>
      <c r="KE27">
        <v>25.1654</v>
      </c>
      <c r="KF27">
        <v>700</v>
      </c>
      <c r="KG27">
        <v>31.9578</v>
      </c>
      <c r="KH27">
        <v>101.659</v>
      </c>
      <c r="KI27">
        <v>101.535</v>
      </c>
    </row>
    <row r="28" spans="1:295">
      <c r="A28">
        <v>12</v>
      </c>
      <c r="B28">
        <v>1695333229.1</v>
      </c>
      <c r="C28">
        <v>1543</v>
      </c>
      <c r="D28" t="s">
        <v>483</v>
      </c>
      <c r="E28" t="s">
        <v>484</v>
      </c>
      <c r="F28">
        <v>15</v>
      </c>
      <c r="G28">
        <v>1695333221.1</v>
      </c>
      <c r="H28">
        <f>(I28)/1000</f>
        <v>0</v>
      </c>
      <c r="I28">
        <f>IF(DN28, AL28, AF28)</f>
        <v>0</v>
      </c>
      <c r="J28">
        <f>IF(DN28, AG28, AE28)</f>
        <v>0</v>
      </c>
      <c r="K28">
        <f>DP28 - IF(AS28&gt;1, J28*DJ28*100.0/(AU28*ED28), 0)</f>
        <v>0</v>
      </c>
      <c r="L28">
        <f>((R28-H28/2)*K28-J28)/(R28+H28/2)</f>
        <v>0</v>
      </c>
      <c r="M28">
        <f>L28*(DW28+DX28)/1000.0</f>
        <v>0</v>
      </c>
      <c r="N28">
        <f>(DP28 - IF(AS28&gt;1, J28*DJ28*100.0/(AU28*ED28), 0))*(DW28+DX28)/1000.0</f>
        <v>0</v>
      </c>
      <c r="O28">
        <f>2.0/((1/Q28-1/P28)+SIGN(Q28)*SQRT((1/Q28-1/P28)*(1/Q28-1/P28) + 4*DK28/((DK28+1)*(DK28+1))*(2*1/Q28*1/P28-1/P28*1/P28)))</f>
        <v>0</v>
      </c>
      <c r="P28">
        <f>IF(LEFT(DL28,1)&lt;&gt;"0",IF(LEFT(DL28,1)="1",3.0,DM28),$D$5+$E$5*(ED28*DW28/($K$5*1000))+$F$5*(ED28*DW28/($K$5*1000))*MAX(MIN(DJ28,$J$5),$I$5)*MAX(MIN(DJ28,$J$5),$I$5)+$G$5*MAX(MIN(DJ28,$J$5),$I$5)*(ED28*DW28/($K$5*1000))+$H$5*(ED28*DW28/($K$5*1000))*(ED28*DW28/($K$5*1000)))</f>
        <v>0</v>
      </c>
      <c r="Q28">
        <f>H28*(1000-(1000*0.61365*exp(17.502*U28/(240.97+U28))/(DW28+DX28)+DR28)/2)/(1000*0.61365*exp(17.502*U28/(240.97+U28))/(DW28+DX28)-DR28)</f>
        <v>0</v>
      </c>
      <c r="R28">
        <f>1/((DK28+1)/(O28/1.6)+1/(P28/1.37)) + DK28/((DK28+1)/(O28/1.6) + DK28/(P28/1.37))</f>
        <v>0</v>
      </c>
      <c r="S28">
        <f>(DF28*DI28)</f>
        <v>0</v>
      </c>
      <c r="T28">
        <f>(DY28+(S28+2*0.95*5.67E-8*(((DY28+$B$7)+273)^4-(DY28+273)^4)-44100*H28)/(1.84*29.3*P28+8*0.95*5.67E-8*(DY28+273)^3))</f>
        <v>0</v>
      </c>
      <c r="U28">
        <f>($C$7*DZ28+$D$7*EA28+$E$7*T28)</f>
        <v>0</v>
      </c>
      <c r="V28">
        <f>0.61365*exp(17.502*U28/(240.97+U28))</f>
        <v>0</v>
      </c>
      <c r="W28">
        <f>(X28/Y28*100)</f>
        <v>0</v>
      </c>
      <c r="X28">
        <f>DR28*(DW28+DX28)/1000</f>
        <v>0</v>
      </c>
      <c r="Y28">
        <f>0.61365*exp(17.502*DY28/(240.97+DY28))</f>
        <v>0</v>
      </c>
      <c r="Z28">
        <f>(V28-DR28*(DW28+DX28)/1000)</f>
        <v>0</v>
      </c>
      <c r="AA28">
        <f>(-H28*44100)</f>
        <v>0</v>
      </c>
      <c r="AB28">
        <f>2*29.3*P28*0.92*(DY28-U28)</f>
        <v>0</v>
      </c>
      <c r="AC28">
        <f>2*0.95*5.67E-8*(((DY28+$B$7)+273)^4-(U28+273)^4)</f>
        <v>0</v>
      </c>
      <c r="AD28">
        <f>S28+AC28+AA28+AB28</f>
        <v>0</v>
      </c>
      <c r="AE28">
        <f>DV28*AS28*(DQ28-DP28*(1000-AS28*DS28)/(1000-AS28*DR28))/(100*DJ28)</f>
        <v>0</v>
      </c>
      <c r="AF28">
        <f>1000*DV28*AS28*(DR28-DS28)/(100*DJ28*(1000-AS28*DR28))</f>
        <v>0</v>
      </c>
      <c r="AG28">
        <f>(AH28 - AI28 - DW28*1E3/(8.314*(DY28+273.15)) * AK28/DV28 * AJ28) * DV28/(100*DJ28) * (1000 - DS28)/1000</f>
        <v>0</v>
      </c>
      <c r="AH28">
        <v>722.70305686023</v>
      </c>
      <c r="AI28">
        <v>715.72363030303</v>
      </c>
      <c r="AJ28">
        <v>-0.0301368681249409</v>
      </c>
      <c r="AK28">
        <v>65.8204113585131</v>
      </c>
      <c r="AL28">
        <f>(AN28 - AM28 + DW28*1E3/(8.314*(DY28+273.15)) * AP28/DV28 * AO28) * DV28/(100*DJ28) * 1000/(1000 - AN28)</f>
        <v>0</v>
      </c>
      <c r="AM28">
        <v>31.4919211572688</v>
      </c>
      <c r="AN28">
        <v>33.9895545454545</v>
      </c>
      <c r="AO28">
        <v>0.000317644423499808</v>
      </c>
      <c r="AP28">
        <v>77.6457137227912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MAX(0,($B$13+$C$13*ED28)/(1+$D$13*ED28)*DW28/(DY28+273)*$E$13)</f>
        <v>0</v>
      </c>
      <c r="AV28" t="s">
        <v>431</v>
      </c>
      <c r="AW28">
        <v>10147.3</v>
      </c>
      <c r="AX28">
        <v>903.148076923077</v>
      </c>
      <c r="AY28">
        <v>4186.81</v>
      </c>
      <c r="AZ28">
        <f>1-AX28/AY28</f>
        <v>0</v>
      </c>
      <c r="BA28">
        <v>-0.545207114479244</v>
      </c>
      <c r="BB28" t="s">
        <v>485</v>
      </c>
      <c r="BC28">
        <v>10191</v>
      </c>
      <c r="BD28">
        <v>1769.20384615385</v>
      </c>
      <c r="BE28">
        <v>1950.66270144369</v>
      </c>
      <c r="BF28">
        <f>1-BD28/BE28</f>
        <v>0</v>
      </c>
      <c r="BG28">
        <v>0.5</v>
      </c>
      <c r="BH28">
        <f>DG28</f>
        <v>0</v>
      </c>
      <c r="BI28">
        <f>J28</f>
        <v>0</v>
      </c>
      <c r="BJ28">
        <f>BF28*BG28*BH28</f>
        <v>0</v>
      </c>
      <c r="BK28">
        <f>(BI28-BA28)/BH28</f>
        <v>0</v>
      </c>
      <c r="BL28">
        <f>(AY28-BE28)/BE28</f>
        <v>0</v>
      </c>
      <c r="BM28">
        <f>AX28/(AZ28+AX28/BE28)</f>
        <v>0</v>
      </c>
      <c r="BN28" t="s">
        <v>432</v>
      </c>
      <c r="BO28">
        <v>0</v>
      </c>
      <c r="BP28">
        <f>IF(BO28&lt;&gt;0, BO28, BM28)</f>
        <v>0</v>
      </c>
      <c r="BQ28">
        <f>1-BP28/BE28</f>
        <v>0</v>
      </c>
      <c r="BR28">
        <f>(BE28-BD28)/(BE28-BP28)</f>
        <v>0</v>
      </c>
      <c r="BS28">
        <f>(AY28-BE28)/(AY28-BP28)</f>
        <v>0</v>
      </c>
      <c r="BT28">
        <f>(BE28-BD28)/(BE28-AX28)</f>
        <v>0</v>
      </c>
      <c r="BU28">
        <f>(AY28-BE28)/(AY28-AX28)</f>
        <v>0</v>
      </c>
      <c r="BV28">
        <f>(BR28*BP28/BD28)</f>
        <v>0</v>
      </c>
      <c r="BW28">
        <f>(1-BV28)</f>
        <v>0</v>
      </c>
      <c r="BX28">
        <v>1547</v>
      </c>
      <c r="BY28">
        <v>290</v>
      </c>
      <c r="BZ28">
        <v>1925.55</v>
      </c>
      <c r="CA28">
        <v>125</v>
      </c>
      <c r="CB28">
        <v>10191</v>
      </c>
      <c r="CC28">
        <v>1919.6</v>
      </c>
      <c r="CD28">
        <v>5.95</v>
      </c>
      <c r="CE28">
        <v>300</v>
      </c>
      <c r="CF28">
        <v>24.1</v>
      </c>
      <c r="CG28">
        <v>1950.66270144369</v>
      </c>
      <c r="CH28">
        <v>2.91833658665484</v>
      </c>
      <c r="CI28">
        <v>-31.6531221032376</v>
      </c>
      <c r="CJ28">
        <v>2.60810165624898</v>
      </c>
      <c r="CK28">
        <v>0.84026804628586</v>
      </c>
      <c r="CL28">
        <v>-0.00767982847608453</v>
      </c>
      <c r="CM28">
        <v>290</v>
      </c>
      <c r="CN28">
        <v>1915.71</v>
      </c>
      <c r="CO28">
        <v>705</v>
      </c>
      <c r="CP28">
        <v>10156.3</v>
      </c>
      <c r="CQ28">
        <v>1919.5</v>
      </c>
      <c r="CR28">
        <v>-3.79</v>
      </c>
      <c r="DF28">
        <f>$B$11*EE28+$C$11*EF28+$F$11*EQ28*(1-ET28)</f>
        <v>0</v>
      </c>
      <c r="DG28">
        <f>DF28*DH28</f>
        <v>0</v>
      </c>
      <c r="DH28">
        <f>($B$11*$D$9+$C$11*$D$9+$F$11*((FD28+EV28)/MAX(FD28+EV28+FE28, 0.1)*$I$9+FE28/MAX(FD28+EV28+FE28, 0.1)*$J$9))/($B$11+$C$11+$F$11)</f>
        <v>0</v>
      </c>
      <c r="DI28">
        <f>($B$11*$K$9+$C$11*$K$9+$F$11*((FD28+EV28)/MAX(FD28+EV28+FE28, 0.1)*$P$9+FE28/MAX(FD28+EV28+FE28, 0.1)*$Q$9))/($B$11+$C$11+$F$11)</f>
        <v>0</v>
      </c>
      <c r="DJ28">
        <v>6</v>
      </c>
      <c r="DK28">
        <v>0.5</v>
      </c>
      <c r="DL28" t="s">
        <v>433</v>
      </c>
      <c r="DM28">
        <v>2</v>
      </c>
      <c r="DN28" t="b">
        <v>1</v>
      </c>
      <c r="DO28">
        <v>1695333221.1</v>
      </c>
      <c r="DP28">
        <v>691.498666666667</v>
      </c>
      <c r="DQ28">
        <v>699.9686</v>
      </c>
      <c r="DR28">
        <v>33.9673666666667</v>
      </c>
      <c r="DS28">
        <v>31.4790666666667</v>
      </c>
      <c r="DT28">
        <v>686.825666666667</v>
      </c>
      <c r="DU28">
        <v>33.3063666666667</v>
      </c>
      <c r="DV28">
        <v>600.006733333333</v>
      </c>
      <c r="DW28">
        <v>88.1555466666667</v>
      </c>
      <c r="DX28">
        <v>0.100036713333333</v>
      </c>
      <c r="DY28">
        <v>30.00352</v>
      </c>
      <c r="DZ28">
        <v>28.4755066666667</v>
      </c>
      <c r="EA28">
        <v>999.9</v>
      </c>
      <c r="EB28">
        <v>0</v>
      </c>
      <c r="EC28">
        <v>0</v>
      </c>
      <c r="ED28">
        <v>4961.79266666667</v>
      </c>
      <c r="EE28">
        <v>0</v>
      </c>
      <c r="EF28">
        <v>6.00488666666667</v>
      </c>
      <c r="EG28">
        <v>-8.492668</v>
      </c>
      <c r="EH28">
        <v>715.797133333333</v>
      </c>
      <c r="EI28">
        <v>722.719133333333</v>
      </c>
      <c r="EJ28">
        <v>2.49886666666667</v>
      </c>
      <c r="EK28">
        <v>699.9686</v>
      </c>
      <c r="EL28">
        <v>31.4790666666667</v>
      </c>
      <c r="EM28">
        <v>2.99534333333333</v>
      </c>
      <c r="EN28">
        <v>2.77505533333333</v>
      </c>
      <c r="EO28">
        <v>24.00206</v>
      </c>
      <c r="EP28">
        <v>22.73644</v>
      </c>
      <c r="EQ28">
        <v>900.041266666667</v>
      </c>
      <c r="ER28">
        <v>0.956000666666666</v>
      </c>
      <c r="ES28">
        <v>0.0439992333333333</v>
      </c>
      <c r="ET28">
        <v>0</v>
      </c>
      <c r="EU28">
        <v>1769.21666666667</v>
      </c>
      <c r="EV28">
        <v>5.00003</v>
      </c>
      <c r="EW28">
        <v>15952.0733333333</v>
      </c>
      <c r="EX28">
        <v>6768.33333333333</v>
      </c>
      <c r="EY28">
        <v>46.5662</v>
      </c>
      <c r="EZ28">
        <v>49.312</v>
      </c>
      <c r="FA28">
        <v>47.937</v>
      </c>
      <c r="FB28">
        <v>49.187</v>
      </c>
      <c r="FC28">
        <v>49.0372</v>
      </c>
      <c r="FD28">
        <v>855.661333333333</v>
      </c>
      <c r="FE28">
        <v>39.384</v>
      </c>
      <c r="FF28">
        <v>0</v>
      </c>
      <c r="FG28">
        <v>150.5</v>
      </c>
      <c r="FH28">
        <v>0</v>
      </c>
      <c r="FI28">
        <v>1769.20384615385</v>
      </c>
      <c r="FJ28">
        <v>-17.8058119774199</v>
      </c>
      <c r="FK28">
        <v>-277.114530026284</v>
      </c>
      <c r="FL28">
        <v>15949.1846153846</v>
      </c>
      <c r="FM28">
        <v>15</v>
      </c>
      <c r="FN28">
        <v>1695333270</v>
      </c>
      <c r="FO28" t="s">
        <v>486</v>
      </c>
      <c r="FP28">
        <v>1695333107.1</v>
      </c>
      <c r="FQ28">
        <v>1695333253</v>
      </c>
      <c r="FR28">
        <v>13</v>
      </c>
      <c r="FS28">
        <v>-0.131</v>
      </c>
      <c r="FT28">
        <v>-0.01</v>
      </c>
      <c r="FU28">
        <v>4.673</v>
      </c>
      <c r="FV28">
        <v>0.661</v>
      </c>
      <c r="FW28">
        <v>700</v>
      </c>
      <c r="FX28">
        <v>32</v>
      </c>
      <c r="FY28">
        <v>0.36</v>
      </c>
      <c r="FZ28">
        <v>0.19</v>
      </c>
      <c r="GA28">
        <v>6.6729015853132</v>
      </c>
      <c r="GB28">
        <v>0.100582617185897</v>
      </c>
      <c r="GC28">
        <v>0.0551663709998869</v>
      </c>
      <c r="GD28">
        <v>1</v>
      </c>
      <c r="GE28">
        <v>1769.2772</v>
      </c>
      <c r="GF28">
        <v>-18.1976923379415</v>
      </c>
      <c r="GG28">
        <v>1.3331512142289</v>
      </c>
      <c r="GH28">
        <v>0</v>
      </c>
      <c r="GI28">
        <v>0.266218250225054</v>
      </c>
      <c r="GJ28">
        <v>-0.03012546003675</v>
      </c>
      <c r="GK28">
        <v>0.00222705516648349</v>
      </c>
      <c r="GL28">
        <v>1</v>
      </c>
      <c r="GM28">
        <v>2</v>
      </c>
      <c r="GN28">
        <v>3</v>
      </c>
      <c r="GO28" t="s">
        <v>444</v>
      </c>
      <c r="GP28">
        <v>3.19512</v>
      </c>
      <c r="GQ28">
        <v>2.72246</v>
      </c>
      <c r="GR28">
        <v>0.120482</v>
      </c>
      <c r="GS28">
        <v>0.122019</v>
      </c>
      <c r="GT28">
        <v>0.131559</v>
      </c>
      <c r="GU28">
        <v>0.125744</v>
      </c>
      <c r="GV28">
        <v>24011.2</v>
      </c>
      <c r="GW28">
        <v>24256.4</v>
      </c>
      <c r="GX28">
        <v>25839.1</v>
      </c>
      <c r="GY28">
        <v>26381.3</v>
      </c>
      <c r="GZ28">
        <v>31816.4</v>
      </c>
      <c r="HA28">
        <v>32116.4</v>
      </c>
      <c r="HB28">
        <v>39316</v>
      </c>
      <c r="HC28">
        <v>39136.5</v>
      </c>
      <c r="HD28">
        <v>2.22625</v>
      </c>
      <c r="HE28">
        <v>2.13207</v>
      </c>
      <c r="HF28">
        <v>0.0285134</v>
      </c>
      <c r="HG28">
        <v>0</v>
      </c>
      <c r="HH28">
        <v>28.0131</v>
      </c>
      <c r="HI28">
        <v>999.9</v>
      </c>
      <c r="HJ28">
        <v>69.332</v>
      </c>
      <c r="HK28">
        <v>32.307</v>
      </c>
      <c r="HL28">
        <v>38.2128</v>
      </c>
      <c r="HM28">
        <v>29.6636</v>
      </c>
      <c r="HN28">
        <v>32.8125</v>
      </c>
      <c r="HO28">
        <v>2</v>
      </c>
      <c r="HP28">
        <v>0.456905</v>
      </c>
      <c r="HQ28">
        <v>2.98162</v>
      </c>
      <c r="HR28">
        <v>20.2199</v>
      </c>
      <c r="HS28">
        <v>5.25188</v>
      </c>
      <c r="HT28">
        <v>11.9201</v>
      </c>
      <c r="HU28">
        <v>4.97345</v>
      </c>
      <c r="HV28">
        <v>3.286</v>
      </c>
      <c r="HW28">
        <v>9999</v>
      </c>
      <c r="HX28">
        <v>9999</v>
      </c>
      <c r="HY28">
        <v>9999</v>
      </c>
      <c r="HZ28">
        <v>968.2</v>
      </c>
      <c r="IA28">
        <v>1.86662</v>
      </c>
      <c r="IB28">
        <v>1.86676</v>
      </c>
      <c r="IC28">
        <v>1.86462</v>
      </c>
      <c r="ID28">
        <v>1.86507</v>
      </c>
      <c r="IE28">
        <v>1.86295</v>
      </c>
      <c r="IF28">
        <v>1.86578</v>
      </c>
      <c r="IG28">
        <v>1.86519</v>
      </c>
      <c r="IH28">
        <v>1.87048</v>
      </c>
      <c r="II28">
        <v>5</v>
      </c>
      <c r="IJ28">
        <v>0</v>
      </c>
      <c r="IK28">
        <v>0</v>
      </c>
      <c r="IL28">
        <v>0</v>
      </c>
      <c r="IM28" t="s">
        <v>436</v>
      </c>
      <c r="IN28" t="s">
        <v>437</v>
      </c>
      <c r="IO28" t="s">
        <v>438</v>
      </c>
      <c r="IP28" t="s">
        <v>439</v>
      </c>
      <c r="IQ28" t="s">
        <v>439</v>
      </c>
      <c r="IR28" t="s">
        <v>438</v>
      </c>
      <c r="IS28">
        <v>0</v>
      </c>
      <c r="IT28">
        <v>100</v>
      </c>
      <c r="IU28">
        <v>100</v>
      </c>
      <c r="IV28">
        <v>4.673</v>
      </c>
      <c r="IW28">
        <v>0.661</v>
      </c>
      <c r="IX28">
        <v>2.34062932291807</v>
      </c>
      <c r="IY28">
        <v>0.00418538200283587</v>
      </c>
      <c r="IZ28">
        <v>-1.41063378290963e-06</v>
      </c>
      <c r="JA28">
        <v>3.10169211340598e-10</v>
      </c>
      <c r="JB28">
        <v>0.671560000000007</v>
      </c>
      <c r="JC28">
        <v>0</v>
      </c>
      <c r="JD28">
        <v>0</v>
      </c>
      <c r="JE28">
        <v>0</v>
      </c>
      <c r="JF28">
        <v>10</v>
      </c>
      <c r="JG28">
        <v>2135</v>
      </c>
      <c r="JH28">
        <v>1</v>
      </c>
      <c r="JI28">
        <v>29</v>
      </c>
      <c r="JJ28">
        <v>2</v>
      </c>
      <c r="JK28">
        <v>2.2</v>
      </c>
      <c r="JL28">
        <v>2.0105</v>
      </c>
      <c r="JM28">
        <v>2.66235</v>
      </c>
      <c r="JN28">
        <v>2.09595</v>
      </c>
      <c r="JO28">
        <v>2.76978</v>
      </c>
      <c r="JP28">
        <v>2.09717</v>
      </c>
      <c r="JQ28">
        <v>2.37183</v>
      </c>
      <c r="JR28">
        <v>37.2181</v>
      </c>
      <c r="JS28">
        <v>15.4717</v>
      </c>
      <c r="JT28">
        <v>18</v>
      </c>
      <c r="JU28">
        <v>641.514</v>
      </c>
      <c r="JV28">
        <v>696.161</v>
      </c>
      <c r="JW28">
        <v>24.8832</v>
      </c>
      <c r="JX28">
        <v>32.8209</v>
      </c>
      <c r="JY28">
        <v>30.0001</v>
      </c>
      <c r="JZ28">
        <v>32.5492</v>
      </c>
      <c r="KA28">
        <v>32.9298</v>
      </c>
      <c r="KB28">
        <v>40.3002</v>
      </c>
      <c r="KC28">
        <v>26.5818</v>
      </c>
      <c r="KD28">
        <v>100</v>
      </c>
      <c r="KE28">
        <v>24.8753</v>
      </c>
      <c r="KF28">
        <v>700</v>
      </c>
      <c r="KG28">
        <v>31.556</v>
      </c>
      <c r="KH28">
        <v>101.66</v>
      </c>
      <c r="KI28">
        <v>101.53</v>
      </c>
    </row>
    <row r="29" spans="1:295">
      <c r="A29">
        <v>13</v>
      </c>
      <c r="B29">
        <v>1695333392</v>
      </c>
      <c r="C29">
        <v>1705.90000009537</v>
      </c>
      <c r="D29" t="s">
        <v>487</v>
      </c>
      <c r="E29" t="s">
        <v>488</v>
      </c>
      <c r="F29">
        <v>15</v>
      </c>
      <c r="G29">
        <v>1695333384</v>
      </c>
      <c r="H29">
        <f>(I29)/1000</f>
        <v>0</v>
      </c>
      <c r="I29">
        <f>IF(DN29, AL29, AF29)</f>
        <v>0</v>
      </c>
      <c r="J29">
        <f>IF(DN29, AG29, AE29)</f>
        <v>0</v>
      </c>
      <c r="K29">
        <f>DP29 - IF(AS29&gt;1, J29*DJ29*100.0/(AU29*ED29), 0)</f>
        <v>0</v>
      </c>
      <c r="L29">
        <f>((R29-H29/2)*K29-J29)/(R29+H29/2)</f>
        <v>0</v>
      </c>
      <c r="M29">
        <f>L29*(DW29+DX29)/1000.0</f>
        <v>0</v>
      </c>
      <c r="N29">
        <f>(DP29 - IF(AS29&gt;1, J29*DJ29*100.0/(AU29*ED29), 0))*(DW29+DX29)/1000.0</f>
        <v>0</v>
      </c>
      <c r="O29">
        <f>2.0/((1/Q29-1/P29)+SIGN(Q29)*SQRT((1/Q29-1/P29)*(1/Q29-1/P29) + 4*DK29/((DK29+1)*(DK29+1))*(2*1/Q29*1/P29-1/P29*1/P29)))</f>
        <v>0</v>
      </c>
      <c r="P29">
        <f>IF(LEFT(DL29,1)&lt;&gt;"0",IF(LEFT(DL29,1)="1",3.0,DM29),$D$5+$E$5*(ED29*DW29/($K$5*1000))+$F$5*(ED29*DW29/($K$5*1000))*MAX(MIN(DJ29,$J$5),$I$5)*MAX(MIN(DJ29,$J$5),$I$5)+$G$5*MAX(MIN(DJ29,$J$5),$I$5)*(ED29*DW29/($K$5*1000))+$H$5*(ED29*DW29/($K$5*1000))*(ED29*DW29/($K$5*1000)))</f>
        <v>0</v>
      </c>
      <c r="Q29">
        <f>H29*(1000-(1000*0.61365*exp(17.502*U29/(240.97+U29))/(DW29+DX29)+DR29)/2)/(1000*0.61365*exp(17.502*U29/(240.97+U29))/(DW29+DX29)-DR29)</f>
        <v>0</v>
      </c>
      <c r="R29">
        <f>1/((DK29+1)/(O29/1.6)+1/(P29/1.37)) + DK29/((DK29+1)/(O29/1.6) + DK29/(P29/1.37))</f>
        <v>0</v>
      </c>
      <c r="S29">
        <f>(DF29*DI29)</f>
        <v>0</v>
      </c>
      <c r="T29">
        <f>(DY29+(S29+2*0.95*5.67E-8*(((DY29+$B$7)+273)^4-(DY29+273)^4)-44100*H29)/(1.84*29.3*P29+8*0.95*5.67E-8*(DY29+273)^3))</f>
        <v>0</v>
      </c>
      <c r="U29">
        <f>($C$7*DZ29+$D$7*EA29+$E$7*T29)</f>
        <v>0</v>
      </c>
      <c r="V29">
        <f>0.61365*exp(17.502*U29/(240.97+U29))</f>
        <v>0</v>
      </c>
      <c r="W29">
        <f>(X29/Y29*100)</f>
        <v>0</v>
      </c>
      <c r="X29">
        <f>DR29*(DW29+DX29)/1000</f>
        <v>0</v>
      </c>
      <c r="Y29">
        <f>0.61365*exp(17.502*DY29/(240.97+DY29))</f>
        <v>0</v>
      </c>
      <c r="Z29">
        <f>(V29-DR29*(DW29+DX29)/1000)</f>
        <v>0</v>
      </c>
      <c r="AA29">
        <f>(-H29*44100)</f>
        <v>0</v>
      </c>
      <c r="AB29">
        <f>2*29.3*P29*0.92*(DY29-U29)</f>
        <v>0</v>
      </c>
      <c r="AC29">
        <f>2*0.95*5.67E-8*(((DY29+$B$7)+273)^4-(U29+273)^4)</f>
        <v>0</v>
      </c>
      <c r="AD29">
        <f>S29+AC29+AA29+AB29</f>
        <v>0</v>
      </c>
      <c r="AE29">
        <f>DV29*AS29*(DQ29-DP29*(1000-AS29*DS29)/(1000-AS29*DR29))/(100*DJ29)</f>
        <v>0</v>
      </c>
      <c r="AF29">
        <f>1000*DV29*AS29*(DR29-DS29)/(100*DJ29*(1000-AS29*DR29))</f>
        <v>0</v>
      </c>
      <c r="AG29">
        <f>(AH29 - AI29 - DW29*1E3/(8.314*(DY29+273.15)) * AK29/DV29 * AJ29) * DV29/(100*DJ29) * (1000 - DS29)/1000</f>
        <v>0</v>
      </c>
      <c r="AH29">
        <v>721.654423913462</v>
      </c>
      <c r="AI29">
        <v>714.505775757575</v>
      </c>
      <c r="AJ29">
        <v>0.00177609442345368</v>
      </c>
      <c r="AK29">
        <v>65.8212340320568</v>
      </c>
      <c r="AL29">
        <f>(AN29 - AM29 + DW29*1E3/(8.314*(DY29+273.15)) * AP29/DV29 * AO29) * DV29/(100*DJ29) * 1000/(1000 - AN29)</f>
        <v>0</v>
      </c>
      <c r="AM29">
        <v>29.8265648643879</v>
      </c>
      <c r="AN29">
        <v>32.747583030303</v>
      </c>
      <c r="AO29">
        <v>-0.0123256952389535</v>
      </c>
      <c r="AP29">
        <v>77.6439569735931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MAX(0,($B$13+$C$13*ED29)/(1+$D$13*ED29)*DW29/(DY29+273)*$E$13)</f>
        <v>0</v>
      </c>
      <c r="AV29" t="s">
        <v>431</v>
      </c>
      <c r="AW29">
        <v>10147.3</v>
      </c>
      <c r="AX29">
        <v>903.148076923077</v>
      </c>
      <c r="AY29">
        <v>4186.81</v>
      </c>
      <c r="AZ29">
        <f>1-AX29/AY29</f>
        <v>0</v>
      </c>
      <c r="BA29">
        <v>-0.545207114479244</v>
      </c>
      <c r="BB29" t="s">
        <v>489</v>
      </c>
      <c r="BC29">
        <v>10193.9</v>
      </c>
      <c r="BD29">
        <v>1761.23115384615</v>
      </c>
      <c r="BE29">
        <v>1891.07783011599</v>
      </c>
      <c r="BF29">
        <f>1-BD29/BE29</f>
        <v>0</v>
      </c>
      <c r="BG29">
        <v>0.5</v>
      </c>
      <c r="BH29">
        <f>DG29</f>
        <v>0</v>
      </c>
      <c r="BI29">
        <f>J29</f>
        <v>0</v>
      </c>
      <c r="BJ29">
        <f>BF29*BG29*BH29</f>
        <v>0</v>
      </c>
      <c r="BK29">
        <f>(BI29-BA29)/BH29</f>
        <v>0</v>
      </c>
      <c r="BL29">
        <f>(AY29-BE29)/BE29</f>
        <v>0</v>
      </c>
      <c r="BM29">
        <f>AX29/(AZ29+AX29/BE29)</f>
        <v>0</v>
      </c>
      <c r="BN29" t="s">
        <v>432</v>
      </c>
      <c r="BO29">
        <v>0</v>
      </c>
      <c r="BP29">
        <f>IF(BO29&lt;&gt;0, BO29, BM29)</f>
        <v>0</v>
      </c>
      <c r="BQ29">
        <f>1-BP29/BE29</f>
        <v>0</v>
      </c>
      <c r="BR29">
        <f>(BE29-BD29)/(BE29-BP29)</f>
        <v>0</v>
      </c>
      <c r="BS29">
        <f>(AY29-BE29)/(AY29-BP29)</f>
        <v>0</v>
      </c>
      <c r="BT29">
        <f>(BE29-BD29)/(BE29-AX29)</f>
        <v>0</v>
      </c>
      <c r="BU29">
        <f>(AY29-BE29)/(AY29-AX29)</f>
        <v>0</v>
      </c>
      <c r="BV29">
        <f>(BR29*BP29/BD29)</f>
        <v>0</v>
      </c>
      <c r="BW29">
        <f>(1-BV29)</f>
        <v>0</v>
      </c>
      <c r="BX29">
        <v>1548</v>
      </c>
      <c r="BY29">
        <v>290</v>
      </c>
      <c r="BZ29">
        <v>1871.53</v>
      </c>
      <c r="CA29">
        <v>75</v>
      </c>
      <c r="CB29">
        <v>10193.9</v>
      </c>
      <c r="CC29">
        <v>1864.67</v>
      </c>
      <c r="CD29">
        <v>6.86</v>
      </c>
      <c r="CE29">
        <v>300</v>
      </c>
      <c r="CF29">
        <v>24.1</v>
      </c>
      <c r="CG29">
        <v>1891.07783011599</v>
      </c>
      <c r="CH29">
        <v>2.15721858926032</v>
      </c>
      <c r="CI29">
        <v>-26.9234064875216</v>
      </c>
      <c r="CJ29">
        <v>1.93618582450715</v>
      </c>
      <c r="CK29">
        <v>0.87350903935627</v>
      </c>
      <c r="CL29">
        <v>-0.00742534705228031</v>
      </c>
      <c r="CM29">
        <v>290</v>
      </c>
      <c r="CN29">
        <v>1860.81</v>
      </c>
      <c r="CO29">
        <v>665</v>
      </c>
      <c r="CP29">
        <v>10153.3</v>
      </c>
      <c r="CQ29">
        <v>1864.56</v>
      </c>
      <c r="CR29">
        <v>-3.75</v>
      </c>
      <c r="DF29">
        <f>$B$11*EE29+$C$11*EF29+$F$11*EQ29*(1-ET29)</f>
        <v>0</v>
      </c>
      <c r="DG29">
        <f>DF29*DH29</f>
        <v>0</v>
      </c>
      <c r="DH29">
        <f>($B$11*$D$9+$C$11*$D$9+$F$11*((FD29+EV29)/MAX(FD29+EV29+FE29, 0.1)*$I$9+FE29/MAX(FD29+EV29+FE29, 0.1)*$J$9))/($B$11+$C$11+$F$11)</f>
        <v>0</v>
      </c>
      <c r="DI29">
        <f>($B$11*$K$9+$C$11*$K$9+$F$11*((FD29+EV29)/MAX(FD29+EV29+FE29, 0.1)*$P$9+FE29/MAX(FD29+EV29+FE29, 0.1)*$Q$9))/($B$11+$C$11+$F$11)</f>
        <v>0</v>
      </c>
      <c r="DJ29">
        <v>6</v>
      </c>
      <c r="DK29">
        <v>0.5</v>
      </c>
      <c r="DL29" t="s">
        <v>433</v>
      </c>
      <c r="DM29">
        <v>2</v>
      </c>
      <c r="DN29" t="b">
        <v>1</v>
      </c>
      <c r="DO29">
        <v>1695333384</v>
      </c>
      <c r="DP29">
        <v>691.250133333333</v>
      </c>
      <c r="DQ29">
        <v>700.074066666666</v>
      </c>
      <c r="DR29">
        <v>32.76132</v>
      </c>
      <c r="DS29">
        <v>29.8726</v>
      </c>
      <c r="DT29">
        <v>686.433133333333</v>
      </c>
      <c r="DU29">
        <v>32.17532</v>
      </c>
      <c r="DV29">
        <v>600.016866666667</v>
      </c>
      <c r="DW29">
        <v>88.16214</v>
      </c>
      <c r="DX29">
        <v>0.100034953333333</v>
      </c>
      <c r="DY29">
        <v>30.0026933333333</v>
      </c>
      <c r="DZ29">
        <v>28.81348</v>
      </c>
      <c r="EA29">
        <v>999.9</v>
      </c>
      <c r="EB29">
        <v>0</v>
      </c>
      <c r="EC29">
        <v>0</v>
      </c>
      <c r="ED29">
        <v>4969.41666666667</v>
      </c>
      <c r="EE29">
        <v>0</v>
      </c>
      <c r="EF29">
        <v>5.72534066666667</v>
      </c>
      <c r="EG29">
        <v>-8.99165933333333</v>
      </c>
      <c r="EH29">
        <v>714.545533333333</v>
      </c>
      <c r="EI29">
        <v>721.631</v>
      </c>
      <c r="EJ29">
        <v>2.96378866666667</v>
      </c>
      <c r="EK29">
        <v>700.074066666666</v>
      </c>
      <c r="EL29">
        <v>29.8726</v>
      </c>
      <c r="EM29">
        <v>2.894926</v>
      </c>
      <c r="EN29">
        <v>2.63363266666667</v>
      </c>
      <c r="EO29">
        <v>23.4355733333333</v>
      </c>
      <c r="EP29">
        <v>21.8767533333333</v>
      </c>
      <c r="EQ29">
        <v>1199.986</v>
      </c>
      <c r="ER29">
        <v>0.966999466666667</v>
      </c>
      <c r="ES29">
        <v>0.0330007</v>
      </c>
      <c r="ET29">
        <v>0</v>
      </c>
      <c r="EU29">
        <v>1761.28333333333</v>
      </c>
      <c r="EV29">
        <v>5.00003</v>
      </c>
      <c r="EW29">
        <v>21181.0933333333</v>
      </c>
      <c r="EX29">
        <v>9072.31533333333</v>
      </c>
      <c r="EY29">
        <v>47.2706666666667</v>
      </c>
      <c r="EZ29">
        <v>49.604</v>
      </c>
      <c r="FA29">
        <v>48.4122</v>
      </c>
      <c r="FB29">
        <v>49.4328666666667</v>
      </c>
      <c r="FC29">
        <v>49.5537333333333</v>
      </c>
      <c r="FD29">
        <v>1155.55</v>
      </c>
      <c r="FE29">
        <v>39.436</v>
      </c>
      <c r="FF29">
        <v>0</v>
      </c>
      <c r="FG29">
        <v>161.5</v>
      </c>
      <c r="FH29">
        <v>0</v>
      </c>
      <c r="FI29">
        <v>1761.23115384615</v>
      </c>
      <c r="FJ29">
        <v>-15.2591453027131</v>
      </c>
      <c r="FK29">
        <v>-612.977778157926</v>
      </c>
      <c r="FL29">
        <v>21178.3076923077</v>
      </c>
      <c r="FM29">
        <v>15</v>
      </c>
      <c r="FN29">
        <v>1695333423</v>
      </c>
      <c r="FO29" t="s">
        <v>490</v>
      </c>
      <c r="FP29">
        <v>1695333418</v>
      </c>
      <c r="FQ29">
        <v>1695333423</v>
      </c>
      <c r="FR29">
        <v>14</v>
      </c>
      <c r="FS29">
        <v>0.144</v>
      </c>
      <c r="FT29">
        <v>-0.075</v>
      </c>
      <c r="FU29">
        <v>4.817</v>
      </c>
      <c r="FV29">
        <v>0.586</v>
      </c>
      <c r="FW29">
        <v>700</v>
      </c>
      <c r="FX29">
        <v>30</v>
      </c>
      <c r="FY29">
        <v>0.29</v>
      </c>
      <c r="FZ29">
        <v>0.1</v>
      </c>
      <c r="GA29">
        <v>6.89727560070441</v>
      </c>
      <c r="GB29">
        <v>0.130367786564939</v>
      </c>
      <c r="GC29">
        <v>0.0254325205113871</v>
      </c>
      <c r="GD29">
        <v>1</v>
      </c>
      <c r="GE29">
        <v>1761.2948</v>
      </c>
      <c r="GF29">
        <v>-15.5753846339513</v>
      </c>
      <c r="GG29">
        <v>1.15130228871481</v>
      </c>
      <c r="GH29">
        <v>0</v>
      </c>
      <c r="GI29">
        <v>0.249944276381547</v>
      </c>
      <c r="GJ29">
        <v>0.00145359582892982</v>
      </c>
      <c r="GK29">
        <v>0.000903861304479607</v>
      </c>
      <c r="GL29">
        <v>1</v>
      </c>
      <c r="GM29">
        <v>2</v>
      </c>
      <c r="GN29">
        <v>3</v>
      </c>
      <c r="GO29" t="s">
        <v>444</v>
      </c>
      <c r="GP29">
        <v>3.19517</v>
      </c>
      <c r="GQ29">
        <v>2.72247</v>
      </c>
      <c r="GR29">
        <v>0.120439</v>
      </c>
      <c r="GS29">
        <v>0.121991</v>
      </c>
      <c r="GT29">
        <v>0.128185</v>
      </c>
      <c r="GU29">
        <v>0.121002</v>
      </c>
      <c r="GV29">
        <v>24014</v>
      </c>
      <c r="GW29">
        <v>24261.2</v>
      </c>
      <c r="GX29">
        <v>25840.8</v>
      </c>
      <c r="GY29">
        <v>26385.7</v>
      </c>
      <c r="GZ29">
        <v>31943.9</v>
      </c>
      <c r="HA29">
        <v>32297.7</v>
      </c>
      <c r="HB29">
        <v>39318.7</v>
      </c>
      <c r="HC29">
        <v>39143.6</v>
      </c>
      <c r="HD29">
        <v>2.22675</v>
      </c>
      <c r="HE29">
        <v>2.12885</v>
      </c>
      <c r="HF29">
        <v>0.0510365</v>
      </c>
      <c r="HG29">
        <v>0</v>
      </c>
      <c r="HH29">
        <v>27.9881</v>
      </c>
      <c r="HI29">
        <v>999.9</v>
      </c>
      <c r="HJ29">
        <v>69.192</v>
      </c>
      <c r="HK29">
        <v>32.458</v>
      </c>
      <c r="HL29">
        <v>38.458</v>
      </c>
      <c r="HM29">
        <v>29.5136</v>
      </c>
      <c r="HN29">
        <v>32.9487</v>
      </c>
      <c r="HO29">
        <v>2</v>
      </c>
      <c r="HP29">
        <v>0.457007</v>
      </c>
      <c r="HQ29">
        <v>3.6136</v>
      </c>
      <c r="HR29">
        <v>20.2056</v>
      </c>
      <c r="HS29">
        <v>5.24874</v>
      </c>
      <c r="HT29">
        <v>11.9201</v>
      </c>
      <c r="HU29">
        <v>4.9747</v>
      </c>
      <c r="HV29">
        <v>3.286</v>
      </c>
      <c r="HW29">
        <v>9999</v>
      </c>
      <c r="HX29">
        <v>9999</v>
      </c>
      <c r="HY29">
        <v>9999</v>
      </c>
      <c r="HZ29">
        <v>968.2</v>
      </c>
      <c r="IA29">
        <v>1.86661</v>
      </c>
      <c r="IB29">
        <v>1.86676</v>
      </c>
      <c r="IC29">
        <v>1.86462</v>
      </c>
      <c r="ID29">
        <v>1.86507</v>
      </c>
      <c r="IE29">
        <v>1.86295</v>
      </c>
      <c r="IF29">
        <v>1.86574</v>
      </c>
      <c r="IG29">
        <v>1.86521</v>
      </c>
      <c r="IH29">
        <v>1.87042</v>
      </c>
      <c r="II29">
        <v>5</v>
      </c>
      <c r="IJ29">
        <v>0</v>
      </c>
      <c r="IK29">
        <v>0</v>
      </c>
      <c r="IL29">
        <v>0</v>
      </c>
      <c r="IM29" t="s">
        <v>436</v>
      </c>
      <c r="IN29" t="s">
        <v>437</v>
      </c>
      <c r="IO29" t="s">
        <v>438</v>
      </c>
      <c r="IP29" t="s">
        <v>439</v>
      </c>
      <c r="IQ29" t="s">
        <v>439</v>
      </c>
      <c r="IR29" t="s">
        <v>438</v>
      </c>
      <c r="IS29">
        <v>0</v>
      </c>
      <c r="IT29">
        <v>100</v>
      </c>
      <c r="IU29">
        <v>100</v>
      </c>
      <c r="IV29">
        <v>4.817</v>
      </c>
      <c r="IW29">
        <v>0.586</v>
      </c>
      <c r="IX29">
        <v>2.34062932291807</v>
      </c>
      <c r="IY29">
        <v>0.00418538200283587</v>
      </c>
      <c r="IZ29">
        <v>-1.41063378290963e-06</v>
      </c>
      <c r="JA29">
        <v>3.10169211340598e-10</v>
      </c>
      <c r="JB29">
        <v>0.661072727272725</v>
      </c>
      <c r="JC29">
        <v>0</v>
      </c>
      <c r="JD29">
        <v>0</v>
      </c>
      <c r="JE29">
        <v>0</v>
      </c>
      <c r="JF29">
        <v>10</v>
      </c>
      <c r="JG29">
        <v>2135</v>
      </c>
      <c r="JH29">
        <v>1</v>
      </c>
      <c r="JI29">
        <v>29</v>
      </c>
      <c r="JJ29">
        <v>4.7</v>
      </c>
      <c r="JK29">
        <v>2.3</v>
      </c>
      <c r="JL29">
        <v>2.00928</v>
      </c>
      <c r="JM29">
        <v>2.66113</v>
      </c>
      <c r="JN29">
        <v>2.09595</v>
      </c>
      <c r="JO29">
        <v>2.76978</v>
      </c>
      <c r="JP29">
        <v>2.09717</v>
      </c>
      <c r="JQ29">
        <v>2.30957</v>
      </c>
      <c r="JR29">
        <v>37.3618</v>
      </c>
      <c r="JS29">
        <v>15.4104</v>
      </c>
      <c r="JT29">
        <v>18</v>
      </c>
      <c r="JU29">
        <v>641.73</v>
      </c>
      <c r="JV29">
        <v>693.054</v>
      </c>
      <c r="JW29">
        <v>24.0898</v>
      </c>
      <c r="JX29">
        <v>32.8044</v>
      </c>
      <c r="JY29">
        <v>30.0001</v>
      </c>
      <c r="JZ29">
        <v>32.535</v>
      </c>
      <c r="KA29">
        <v>32.9159</v>
      </c>
      <c r="KB29">
        <v>40.2727</v>
      </c>
      <c r="KC29">
        <v>35.0129</v>
      </c>
      <c r="KD29">
        <v>98.1178</v>
      </c>
      <c r="KE29">
        <v>24.0714</v>
      </c>
      <c r="KF29">
        <v>700</v>
      </c>
      <c r="KG29">
        <v>29.7055</v>
      </c>
      <c r="KH29">
        <v>101.667</v>
      </c>
      <c r="KI29">
        <v>101.548</v>
      </c>
    </row>
    <row r="30" spans="1:295">
      <c r="A30">
        <v>14</v>
      </c>
      <c r="B30">
        <v>1695333545</v>
      </c>
      <c r="C30">
        <v>1858.90000009537</v>
      </c>
      <c r="D30" t="s">
        <v>491</v>
      </c>
      <c r="E30" t="s">
        <v>492</v>
      </c>
      <c r="F30">
        <v>15</v>
      </c>
      <c r="G30">
        <v>1695333536.5</v>
      </c>
      <c r="H30">
        <f>(I30)/1000</f>
        <v>0</v>
      </c>
      <c r="I30">
        <f>IF(DN30, AL30, AF30)</f>
        <v>0</v>
      </c>
      <c r="J30">
        <f>IF(DN30, AG30, AE30)</f>
        <v>0</v>
      </c>
      <c r="K30">
        <f>DP30 - IF(AS30&gt;1, J30*DJ30*100.0/(AU30*ED30), 0)</f>
        <v>0</v>
      </c>
      <c r="L30">
        <f>((R30-H30/2)*K30-J30)/(R30+H30/2)</f>
        <v>0</v>
      </c>
      <c r="M30">
        <f>L30*(DW30+DX30)/1000.0</f>
        <v>0</v>
      </c>
      <c r="N30">
        <f>(DP30 - IF(AS30&gt;1, J30*DJ30*100.0/(AU30*ED30), 0))*(DW30+DX30)/1000.0</f>
        <v>0</v>
      </c>
      <c r="O30">
        <f>2.0/((1/Q30-1/P30)+SIGN(Q30)*SQRT((1/Q30-1/P30)*(1/Q30-1/P30) + 4*DK30/((DK30+1)*(DK30+1))*(2*1/Q30*1/P30-1/P30*1/P30)))</f>
        <v>0</v>
      </c>
      <c r="P30">
        <f>IF(LEFT(DL30,1)&lt;&gt;"0",IF(LEFT(DL30,1)="1",3.0,DM30),$D$5+$E$5*(ED30*DW30/($K$5*1000))+$F$5*(ED30*DW30/($K$5*1000))*MAX(MIN(DJ30,$J$5),$I$5)*MAX(MIN(DJ30,$J$5),$I$5)+$G$5*MAX(MIN(DJ30,$J$5),$I$5)*(ED30*DW30/($K$5*1000))+$H$5*(ED30*DW30/($K$5*1000))*(ED30*DW30/($K$5*1000)))</f>
        <v>0</v>
      </c>
      <c r="Q30">
        <f>H30*(1000-(1000*0.61365*exp(17.502*U30/(240.97+U30))/(DW30+DX30)+DR30)/2)/(1000*0.61365*exp(17.502*U30/(240.97+U30))/(DW30+DX30)-DR30)</f>
        <v>0</v>
      </c>
      <c r="R30">
        <f>1/((DK30+1)/(O30/1.6)+1/(P30/1.37)) + DK30/((DK30+1)/(O30/1.6) + DK30/(P30/1.37))</f>
        <v>0</v>
      </c>
      <c r="S30">
        <f>(DF30*DI30)</f>
        <v>0</v>
      </c>
      <c r="T30">
        <f>(DY30+(S30+2*0.95*5.67E-8*(((DY30+$B$7)+273)^4-(DY30+273)^4)-44100*H30)/(1.84*29.3*P30+8*0.95*5.67E-8*(DY30+273)^3))</f>
        <v>0</v>
      </c>
      <c r="U30">
        <f>($C$7*DZ30+$D$7*EA30+$E$7*T30)</f>
        <v>0</v>
      </c>
      <c r="V30">
        <f>0.61365*exp(17.502*U30/(240.97+U30))</f>
        <v>0</v>
      </c>
      <c r="W30">
        <f>(X30/Y30*100)</f>
        <v>0</v>
      </c>
      <c r="X30">
        <f>DR30*(DW30+DX30)/1000</f>
        <v>0</v>
      </c>
      <c r="Y30">
        <f>0.61365*exp(17.502*DY30/(240.97+DY30))</f>
        <v>0</v>
      </c>
      <c r="Z30">
        <f>(V30-DR30*(DW30+DX30)/1000)</f>
        <v>0</v>
      </c>
      <c r="AA30">
        <f>(-H30*44100)</f>
        <v>0</v>
      </c>
      <c r="AB30">
        <f>2*29.3*P30*0.92*(DY30-U30)</f>
        <v>0</v>
      </c>
      <c r="AC30">
        <f>2*0.95*5.67E-8*(((DY30+$B$7)+273)^4-(U30+273)^4)</f>
        <v>0</v>
      </c>
      <c r="AD30">
        <f>S30+AC30+AA30+AB30</f>
        <v>0</v>
      </c>
      <c r="AE30">
        <f>DV30*AS30*(DQ30-DP30*(1000-AS30*DS30)/(1000-AS30*DR30))/(100*DJ30)</f>
        <v>0</v>
      </c>
      <c r="AF30">
        <f>1000*DV30*AS30*(DR30-DS30)/(100*DJ30*(1000-AS30*DR30))</f>
        <v>0</v>
      </c>
      <c r="AG30">
        <f>(AH30 - AI30 - DW30*1E3/(8.314*(DY30+273.15)) * AK30/DV30 * AJ30) * DV30/(100*DJ30) * (1000 - DS30)/1000</f>
        <v>0</v>
      </c>
      <c r="AH30">
        <v>720.984825977981</v>
      </c>
      <c r="AI30">
        <v>713.683490909091</v>
      </c>
      <c r="AJ30">
        <v>-0.00218419710474763</v>
      </c>
      <c r="AK30">
        <v>65.8160543641437</v>
      </c>
      <c r="AL30">
        <f>(AN30 - AM30 + DW30*1E3/(8.314*(DY30+273.15)) * AP30/DV30 * AO30) * DV30/(100*DJ30) * 1000/(1000 - AN30)</f>
        <v>0</v>
      </c>
      <c r="AM30">
        <v>28.9438880946702</v>
      </c>
      <c r="AN30">
        <v>32.02598</v>
      </c>
      <c r="AO30">
        <v>-0.0117242298499984</v>
      </c>
      <c r="AP30">
        <v>77.6801770651427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MAX(0,($B$13+$C$13*ED30)/(1+$D$13*ED30)*DW30/(DY30+273)*$E$13)</f>
        <v>0</v>
      </c>
      <c r="AV30" t="s">
        <v>431</v>
      </c>
      <c r="AW30">
        <v>10147.3</v>
      </c>
      <c r="AX30">
        <v>903.148076923077</v>
      </c>
      <c r="AY30">
        <v>4186.81</v>
      </c>
      <c r="AZ30">
        <f>1-AX30/AY30</f>
        <v>0</v>
      </c>
      <c r="BA30">
        <v>-0.545207114479244</v>
      </c>
      <c r="BB30" t="s">
        <v>493</v>
      </c>
      <c r="BC30">
        <v>10189</v>
      </c>
      <c r="BD30">
        <v>1743.31961538462</v>
      </c>
      <c r="BE30">
        <v>1850.03643123159</v>
      </c>
      <c r="BF30">
        <f>1-BD30/BE30</f>
        <v>0</v>
      </c>
      <c r="BG30">
        <v>0.5</v>
      </c>
      <c r="BH30">
        <f>DG30</f>
        <v>0</v>
      </c>
      <c r="BI30">
        <f>J30</f>
        <v>0</v>
      </c>
      <c r="BJ30">
        <f>BF30*BG30*BH30</f>
        <v>0</v>
      </c>
      <c r="BK30">
        <f>(BI30-BA30)/BH30</f>
        <v>0</v>
      </c>
      <c r="BL30">
        <f>(AY30-BE30)/BE30</f>
        <v>0</v>
      </c>
      <c r="BM30">
        <f>AX30/(AZ30+AX30/BE30)</f>
        <v>0</v>
      </c>
      <c r="BN30" t="s">
        <v>432</v>
      </c>
      <c r="BO30">
        <v>0</v>
      </c>
      <c r="BP30">
        <f>IF(BO30&lt;&gt;0, BO30, BM30)</f>
        <v>0</v>
      </c>
      <c r="BQ30">
        <f>1-BP30/BE30</f>
        <v>0</v>
      </c>
      <c r="BR30">
        <f>(BE30-BD30)/(BE30-BP30)</f>
        <v>0</v>
      </c>
      <c r="BS30">
        <f>(AY30-BE30)/(AY30-BP30)</f>
        <v>0</v>
      </c>
      <c r="BT30">
        <f>(BE30-BD30)/(BE30-AX30)</f>
        <v>0</v>
      </c>
      <c r="BU30">
        <f>(AY30-BE30)/(AY30-AX30)</f>
        <v>0</v>
      </c>
      <c r="BV30">
        <f>(BR30*BP30/BD30)</f>
        <v>0</v>
      </c>
      <c r="BW30">
        <f>(1-BV30)</f>
        <v>0</v>
      </c>
      <c r="BX30">
        <v>1549</v>
      </c>
      <c r="BY30">
        <v>290</v>
      </c>
      <c r="BZ30">
        <v>1825.04</v>
      </c>
      <c r="CA30">
        <v>75</v>
      </c>
      <c r="CB30">
        <v>10189</v>
      </c>
      <c r="CC30">
        <v>1819.81</v>
      </c>
      <c r="CD30">
        <v>5.23</v>
      </c>
      <c r="CE30">
        <v>300</v>
      </c>
      <c r="CF30">
        <v>24.1</v>
      </c>
      <c r="CG30">
        <v>1850.03643123159</v>
      </c>
      <c r="CH30">
        <v>1.97047875905984</v>
      </c>
      <c r="CI30">
        <v>-30.7929496656597</v>
      </c>
      <c r="CJ30">
        <v>1.77609817411122</v>
      </c>
      <c r="CK30">
        <v>0.914786369673622</v>
      </c>
      <c r="CL30">
        <v>-0.00717171657397109</v>
      </c>
      <c r="CM30">
        <v>290</v>
      </c>
      <c r="CN30">
        <v>1816.17</v>
      </c>
      <c r="CO30">
        <v>655</v>
      </c>
      <c r="CP30">
        <v>10148.8</v>
      </c>
      <c r="CQ30">
        <v>1819.69</v>
      </c>
      <c r="CR30">
        <v>-3.52</v>
      </c>
      <c r="DF30">
        <f>$B$11*EE30+$C$11*EF30+$F$11*EQ30*(1-ET30)</f>
        <v>0</v>
      </c>
      <c r="DG30">
        <f>DF30*DH30</f>
        <v>0</v>
      </c>
      <c r="DH30">
        <f>($B$11*$D$9+$C$11*$D$9+$F$11*((FD30+EV30)/MAX(FD30+EV30+FE30, 0.1)*$I$9+FE30/MAX(FD30+EV30+FE30, 0.1)*$J$9))/($B$11+$C$11+$F$11)</f>
        <v>0</v>
      </c>
      <c r="DI30">
        <f>($B$11*$K$9+$C$11*$K$9+$F$11*((FD30+EV30)/MAX(FD30+EV30+FE30, 0.1)*$P$9+FE30/MAX(FD30+EV30+FE30, 0.1)*$Q$9))/($B$11+$C$11+$F$11)</f>
        <v>0</v>
      </c>
      <c r="DJ30">
        <v>6</v>
      </c>
      <c r="DK30">
        <v>0.5</v>
      </c>
      <c r="DL30" t="s">
        <v>433</v>
      </c>
      <c r="DM30">
        <v>2</v>
      </c>
      <c r="DN30" t="b">
        <v>1</v>
      </c>
      <c r="DO30">
        <v>1695333536.5</v>
      </c>
      <c r="DP30">
        <v>690.825375</v>
      </c>
      <c r="DQ30">
        <v>700.0836875</v>
      </c>
      <c r="DR30">
        <v>32.1183875</v>
      </c>
      <c r="DS30">
        <v>28.9488</v>
      </c>
      <c r="DT30">
        <v>686.0208125</v>
      </c>
      <c r="DU30">
        <v>31.51755625</v>
      </c>
      <c r="DV30">
        <v>600.0045625</v>
      </c>
      <c r="DW30">
        <v>88.1676</v>
      </c>
      <c r="DX30">
        <v>0.1000132</v>
      </c>
      <c r="DY30">
        <v>30.006675</v>
      </c>
      <c r="DZ30">
        <v>29.1935875</v>
      </c>
      <c r="EA30">
        <v>999.9</v>
      </c>
      <c r="EB30">
        <v>0</v>
      </c>
      <c r="EC30">
        <v>0</v>
      </c>
      <c r="ED30">
        <v>4963.671875</v>
      </c>
      <c r="EE30">
        <v>0</v>
      </c>
      <c r="EF30">
        <v>6.162881875</v>
      </c>
      <c r="EG30">
        <v>-9.25824</v>
      </c>
      <c r="EH30">
        <v>713.75</v>
      </c>
      <c r="EI30">
        <v>720.9545625</v>
      </c>
      <c r="EJ30">
        <v>3.169585</v>
      </c>
      <c r="EK30">
        <v>700.0836875</v>
      </c>
      <c r="EL30">
        <v>28.9488</v>
      </c>
      <c r="EM30">
        <v>2.83180125</v>
      </c>
      <c r="EN30">
        <v>2.552348125</v>
      </c>
      <c r="EO30">
        <v>23.0706375</v>
      </c>
      <c r="EP30">
        <v>21.36421875</v>
      </c>
      <c r="EQ30">
        <v>1499.99875</v>
      </c>
      <c r="ER30">
        <v>0.972995875</v>
      </c>
      <c r="ES30">
        <v>0.0270042</v>
      </c>
      <c r="ET30">
        <v>0</v>
      </c>
      <c r="EU30">
        <v>1743.67</v>
      </c>
      <c r="EV30">
        <v>5.00003</v>
      </c>
      <c r="EW30">
        <v>26299.89375</v>
      </c>
      <c r="EX30">
        <v>11374.4125</v>
      </c>
      <c r="EY30">
        <v>48.0974375</v>
      </c>
      <c r="EZ30">
        <v>49.9566875</v>
      </c>
      <c r="FA30">
        <v>48.9881875</v>
      </c>
      <c r="FB30">
        <v>49.73425</v>
      </c>
      <c r="FC30">
        <v>50.17925</v>
      </c>
      <c r="FD30">
        <v>1454.62875</v>
      </c>
      <c r="FE30">
        <v>40.37</v>
      </c>
      <c r="FF30">
        <v>0</v>
      </c>
      <c r="FG30">
        <v>151.899999856949</v>
      </c>
      <c r="FH30">
        <v>0</v>
      </c>
      <c r="FI30">
        <v>1743.31961538462</v>
      </c>
      <c r="FJ30">
        <v>-13.2810256296744</v>
      </c>
      <c r="FK30">
        <v>-207.562393274192</v>
      </c>
      <c r="FL30">
        <v>26296.2153846154</v>
      </c>
      <c r="FM30">
        <v>15</v>
      </c>
      <c r="FN30">
        <v>1695333479</v>
      </c>
      <c r="FO30" t="s">
        <v>494</v>
      </c>
      <c r="FP30">
        <v>1695333479</v>
      </c>
      <c r="FQ30">
        <v>1695333478</v>
      </c>
      <c r="FR30">
        <v>15</v>
      </c>
      <c r="FS30">
        <v>0.012</v>
      </c>
      <c r="FT30">
        <v>0.014</v>
      </c>
      <c r="FU30">
        <v>4.83</v>
      </c>
      <c r="FV30">
        <v>0.601</v>
      </c>
      <c r="FW30">
        <v>700</v>
      </c>
      <c r="FX30">
        <v>30</v>
      </c>
      <c r="FY30">
        <v>0.46</v>
      </c>
      <c r="FZ30">
        <v>0.05</v>
      </c>
      <c r="GA30">
        <v>7.00569131833683</v>
      </c>
      <c r="GB30">
        <v>0.521935054016252</v>
      </c>
      <c r="GC30">
        <v>0.0696536836895193</v>
      </c>
      <c r="GD30">
        <v>0</v>
      </c>
      <c r="GE30">
        <v>1743.88576923077</v>
      </c>
      <c r="GF30">
        <v>-13.7808547009172</v>
      </c>
      <c r="GG30">
        <v>1.05573223978914</v>
      </c>
      <c r="GH30">
        <v>0</v>
      </c>
      <c r="GI30">
        <v>0.239412906068669</v>
      </c>
      <c r="GJ30">
        <v>-0.0564305719186707</v>
      </c>
      <c r="GK30">
        <v>0.0043442824591293</v>
      </c>
      <c r="GL30">
        <v>0</v>
      </c>
      <c r="GM30">
        <v>0</v>
      </c>
      <c r="GN30">
        <v>3</v>
      </c>
      <c r="GO30" t="s">
        <v>435</v>
      </c>
      <c r="GP30">
        <v>3.19497</v>
      </c>
      <c r="GQ30">
        <v>2.72228</v>
      </c>
      <c r="GR30">
        <v>0.120375</v>
      </c>
      <c r="GS30">
        <v>0.121985</v>
      </c>
      <c r="GT30">
        <v>0.12637</v>
      </c>
      <c r="GU30">
        <v>0.118763</v>
      </c>
      <c r="GV30">
        <v>24013.7</v>
      </c>
      <c r="GW30">
        <v>24259.3</v>
      </c>
      <c r="GX30">
        <v>25838.7</v>
      </c>
      <c r="GY30">
        <v>26383.5</v>
      </c>
      <c r="GZ30">
        <v>32009.5</v>
      </c>
      <c r="HA30">
        <v>32378.6</v>
      </c>
      <c r="HB30">
        <v>39316.3</v>
      </c>
      <c r="HC30">
        <v>39141.1</v>
      </c>
      <c r="HD30">
        <v>2.2267</v>
      </c>
      <c r="HE30">
        <v>2.12598</v>
      </c>
      <c r="HF30">
        <v>0.075791</v>
      </c>
      <c r="HG30">
        <v>0</v>
      </c>
      <c r="HH30">
        <v>27.9452</v>
      </c>
      <c r="HI30">
        <v>999.9</v>
      </c>
      <c r="HJ30">
        <v>69.045</v>
      </c>
      <c r="HK30">
        <v>32.599</v>
      </c>
      <c r="HL30">
        <v>38.6821</v>
      </c>
      <c r="HM30">
        <v>29.2136</v>
      </c>
      <c r="HN30">
        <v>33.117</v>
      </c>
      <c r="HO30">
        <v>2</v>
      </c>
      <c r="HP30">
        <v>0.461319</v>
      </c>
      <c r="HQ30">
        <v>3.89089</v>
      </c>
      <c r="HR30">
        <v>20.1968</v>
      </c>
      <c r="HS30">
        <v>5.25293</v>
      </c>
      <c r="HT30">
        <v>11.9201</v>
      </c>
      <c r="HU30">
        <v>4.97405</v>
      </c>
      <c r="HV30">
        <v>3.286</v>
      </c>
      <c r="HW30">
        <v>9999</v>
      </c>
      <c r="HX30">
        <v>9999</v>
      </c>
      <c r="HY30">
        <v>9999</v>
      </c>
      <c r="HZ30">
        <v>968.3</v>
      </c>
      <c r="IA30">
        <v>1.86661</v>
      </c>
      <c r="IB30">
        <v>1.86676</v>
      </c>
      <c r="IC30">
        <v>1.86462</v>
      </c>
      <c r="ID30">
        <v>1.86506</v>
      </c>
      <c r="IE30">
        <v>1.86295</v>
      </c>
      <c r="IF30">
        <v>1.86576</v>
      </c>
      <c r="IG30">
        <v>1.86517</v>
      </c>
      <c r="IH30">
        <v>1.87043</v>
      </c>
      <c r="II30">
        <v>5</v>
      </c>
      <c r="IJ30">
        <v>0</v>
      </c>
      <c r="IK30">
        <v>0</v>
      </c>
      <c r="IL30">
        <v>0</v>
      </c>
      <c r="IM30" t="s">
        <v>436</v>
      </c>
      <c r="IN30" t="s">
        <v>437</v>
      </c>
      <c r="IO30" t="s">
        <v>438</v>
      </c>
      <c r="IP30" t="s">
        <v>439</v>
      </c>
      <c r="IQ30" t="s">
        <v>439</v>
      </c>
      <c r="IR30" t="s">
        <v>438</v>
      </c>
      <c r="IS30">
        <v>0</v>
      </c>
      <c r="IT30">
        <v>100</v>
      </c>
      <c r="IU30">
        <v>100</v>
      </c>
      <c r="IV30">
        <v>4.805</v>
      </c>
      <c r="IW30">
        <v>0.6009</v>
      </c>
      <c r="IX30">
        <v>2.49699754900333</v>
      </c>
      <c r="IY30">
        <v>0.00418538200283587</v>
      </c>
      <c r="IZ30">
        <v>-1.41063378290963e-06</v>
      </c>
      <c r="JA30">
        <v>3.10169211340598e-10</v>
      </c>
      <c r="JB30">
        <v>0.600827272727276</v>
      </c>
      <c r="JC30">
        <v>0</v>
      </c>
      <c r="JD30">
        <v>0</v>
      </c>
      <c r="JE30">
        <v>0</v>
      </c>
      <c r="JF30">
        <v>10</v>
      </c>
      <c r="JG30">
        <v>2135</v>
      </c>
      <c r="JH30">
        <v>1</v>
      </c>
      <c r="JI30">
        <v>29</v>
      </c>
      <c r="JJ30">
        <v>1.1</v>
      </c>
      <c r="JK30">
        <v>1.1</v>
      </c>
      <c r="JL30">
        <v>2.00806</v>
      </c>
      <c r="JM30">
        <v>2.66479</v>
      </c>
      <c r="JN30">
        <v>2.09595</v>
      </c>
      <c r="JO30">
        <v>2.76978</v>
      </c>
      <c r="JP30">
        <v>2.09717</v>
      </c>
      <c r="JQ30">
        <v>2.35962</v>
      </c>
      <c r="JR30">
        <v>37.4819</v>
      </c>
      <c r="JS30">
        <v>15.3754</v>
      </c>
      <c r="JT30">
        <v>18</v>
      </c>
      <c r="JU30">
        <v>641.752</v>
      </c>
      <c r="JV30">
        <v>690.504</v>
      </c>
      <c r="JW30">
        <v>23.8288</v>
      </c>
      <c r="JX30">
        <v>32.8161</v>
      </c>
      <c r="JY30">
        <v>30.0006</v>
      </c>
      <c r="JZ30">
        <v>32.5407</v>
      </c>
      <c r="KA30">
        <v>32.9219</v>
      </c>
      <c r="KB30">
        <v>40.2494</v>
      </c>
      <c r="KC30">
        <v>38.2958</v>
      </c>
      <c r="KD30">
        <v>95.4969</v>
      </c>
      <c r="KE30">
        <v>23.8058</v>
      </c>
      <c r="KF30">
        <v>700</v>
      </c>
      <c r="KG30">
        <v>28.9944</v>
      </c>
      <c r="KH30">
        <v>101.66</v>
      </c>
      <c r="KI30">
        <v>101.54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2023-09-21T17:02:44Z</dcterms:created>
  <dcterms:modified xsi:type="dcterms:W3CDTF">2023-09-21T17:02:44Z</dcterms:modified>
</cp:coreProperties>
</file>