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<sst xmlns="http://schemas.openxmlformats.org/spreadsheetml/2006/main" count="1073" uniqueCount="466">
  <si>
    <t>File opened</t>
  </si>
  <si>
    <t>2023-11-10 12:31:27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</si>
  <si>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</si>
  <si>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</si>
  <si>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</si>
  <si>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</si>
  <si>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</si>
  <si>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</si>
  <si>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</si>
  <si>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</si>
  <si>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</si>
  <si>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</si>
  <si>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</si>
  <si>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"flowazero": "0.34111", "co2aspanconc2": "296.4", "h2oaspanconc2": "0", "co2azero": "0.942071", "co2bspanconc2": "296.4", "tbzero": "0.853567", "co2aspanconc1": "2500", "oxygen": "21", "h2oaspan2a": "0.0714516", "h2obspanconc2": "0", "flowbzero": "0.27371", "chamberpressurezero": "2.56408", "h2oazero": "1.07566", "ssb_ref": "33011.8", "h2oaspan2": "0", "h2obspan2a": "0.0710331", "h2obspan1": "1.02346", "h2obspanconc1": "12.29", "co2bzero": "0.94469", "co2bspan1": "0.999707", "co2aspan2a": "0.288205", "co2aspan1": "1.00021", "co2aspan2b": "0.285521", "h2oaspan2b": "0.0722207", "h2obspan2": "0", "co2bspan2a": "0.28732", "h2obspan2b": "0.0726998", "h2oaspan1": "1.01076", "ssa_ref": "34658.2", "co2bspan2b": "0.284619", "co2bspanconc1": "2500", "co2bspan2": "-0.031693", "h2oaspanconc1": "12.29", "flowmeterzero": "2.49761", "co2aspan2": "-0.0330502", "tazero": "0.855284"}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</si>
  <si>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</si>
  <si>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</si>
  <si>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</si>
  <si>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</si>
  <si>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</si>
  <si>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</si>
  <si>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</si>
  <si>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</si>
  <si>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</si>
  <si>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</si>
  <si>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</si>
  <si>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</si>
  <si>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</si>
  <si>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12:31:27</t>
  </si>
  <si>
    <t>Stability Definition:	none</t>
  </si>
  <si>
    <t>12:31:44</t>
  </si>
  <si>
    <t>leaf 2</t>
  </si>
  <si>
    <t>12:31:54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</si>
  <si>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</si>
  <si>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</si>
  <si>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</si>
  <si>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</si>
  <si>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</si>
  <si>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</si>
  <si>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</si>
  <si>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</si>
  <si>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</si>
  <si>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</si>
  <si>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</si>
  <si>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</si>
  <si>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</si>
  <si>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</si>
  <si>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</si>
  <si>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</si>
  <si>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</si>
  <si>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</si>
  <si>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</si>
  <si>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</si>
  <si>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</si>
  <si>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</si>
  <si>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</si>
  <si>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</si>
  <si>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</si>
  <si>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</si>
  <si>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</si>
  <si>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</si>
  <si>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</si>
  <si>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</si>
  <si>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</si>
  <si>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</si>
  <si>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</si>
  <si>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</si>
  <si>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</si>
  <si>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</si>
  <si>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</si>
  <si>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</si>
  <si>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</si>
  <si>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</si>
  <si>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</si>
  <si>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</si>
  <si>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</si>
  <si>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</si>
  <si>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</si>
  <si>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</si>
  <si>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</si>
  <si>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</si>
  <si>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</si>
  <si>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</si>
  <si>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</si>
  <si>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1.77064 192.838 358.081 627.612 843.139 1017.08 1189.9 1287.26</t>
  </si>
  <si>
    <t>Fs_true</t>
  </si>
  <si>
    <t>-0.211755 212.235 378.525 612.53 801.13 1004.69 1200.91 1401.43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</si>
  <si>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</si>
  <si>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</si>
  <si>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</si>
  <si>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</si>
  <si>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</si>
  <si>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</si>
  <si>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</si>
  <si>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</si>
  <si>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</si>
  <si>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</si>
  <si>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</si>
  <si>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</si>
  <si>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</si>
  <si>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</si>
  <si>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</si>
  <si>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</si>
  <si>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</si>
  <si>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</si>
  <si>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</si>
  <si>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</si>
  <si>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</si>
  <si>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</si>
  <si>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</si>
  <si>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</si>
  <si>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</si>
  <si>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</si>
  <si>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</si>
  <si>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</si>
  <si>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</si>
  <si>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</si>
  <si>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</si>
  <si>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</si>
  <si>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</si>
  <si>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</si>
  <si>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</si>
  <si>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</si>
  <si>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</si>
  <si>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</si>
  <si>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</si>
  <si>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</si>
  <si>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</si>
  <si>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</si>
  <si>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</si>
  <si>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</si>
  <si>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</si>
  <si>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</si>
  <si>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</si>
  <si>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</si>
  <si>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</si>
  <si>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</si>
  <si>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</si>
  <si>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</si>
  <si>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</si>
  <si>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</si>
  <si>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</si>
  <si>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</si>
  <si>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</si>
  <si>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</si>
  <si>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</si>
  <si>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</si>
  <si>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</si>
  <si>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</si>
  <si>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</si>
  <si>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</si>
  <si>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</si>
  <si>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</si>
  <si>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</si>
  <si>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</si>
  <si>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</si>
  <si>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</si>
  <si>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</si>
  <si>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</si>
  <si>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</si>
  <si>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</si>
  <si>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</si>
  <si>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</si>
  <si>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</si>
  <si>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</si>
  <si>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</si>
  <si>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</si>
  <si>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</si>
  <si>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</si>
  <si>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</si>
  <si>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</si>
  <si>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</si>
  <si>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</si>
  <si>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</si>
  <si>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</si>
  <si>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</si>
  <si>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</si>
  <si>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</si>
  <si>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</si>
  <si>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</si>
  <si>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</si>
  <si>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</si>
  <si>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</si>
  <si>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</si>
  <si>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</si>
  <si>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</si>
  <si>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</si>
  <si>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</si>
  <si>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</si>
  <si>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</si>
  <si>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</si>
  <si>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</si>
  <si>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</si>
  <si>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</si>
  <si>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</si>
  <si>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</si>
  <si>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</si>
  <si>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</si>
  <si>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</si>
  <si>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</si>
  <si>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</si>
  <si>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</si>
  <si>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</si>
  <si>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</si>
  <si>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</si>
  <si>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</si>
  <si>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</si>
  <si>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</si>
  <si>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</si>
  <si>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</si>
  <si>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</si>
  <si>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</si>
  <si>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</si>
  <si>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</si>
  <si>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</si>
  <si>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</si>
  <si>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</si>
  <si>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</si>
  <si>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</si>
  <si>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</si>
  <si>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</si>
  <si>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</si>
  <si>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</si>
  <si>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</si>
  <si>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</si>
  <si>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</si>
  <si>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</si>
  <si>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</si>
  <si>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</si>
  <si>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</si>
  <si>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</si>
  <si>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</si>
  <si>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</si>
  <si>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</si>
  <si>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</si>
  <si>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</si>
  <si>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</si>
  <si>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</si>
  <si>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</si>
  <si>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</si>
  <si>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</si>
  <si>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</si>
  <si>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</si>
  <si>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</si>
  <si>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</si>
  <si>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</si>
  <si>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</si>
  <si>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</si>
  <si>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</si>
  <si>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</si>
  <si>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</si>
  <si>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</si>
  <si>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</si>
  <si>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</si>
  <si>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</si>
  <si>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</si>
  <si>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</si>
  <si>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</si>
  <si>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</si>
  <si>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</si>
  <si>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</si>
  <si>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</si>
  <si>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</si>
  <si>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</si>
  <si>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</si>
  <si>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</si>
  <si>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</si>
  <si>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</si>
  <si>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</si>
  <si>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</si>
  <si>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</si>
  <si>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</si>
  <si>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</si>
  <si>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</si>
  <si>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</si>
  <si>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</si>
  <si>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</si>
  <si>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</si>
  <si>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</si>
  <si>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</si>
  <si>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</si>
  <si>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</si>
  <si>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</si>
  <si>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</si>
  <si>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</si>
  <si>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</si>
  <si>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</si>
  <si>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</si>
  <si>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</si>
  <si>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</si>
  <si>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</si>
  <si>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</si>
  <si>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</si>
  <si>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</si>
  <si>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</si>
  <si>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</si>
  <si>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</si>
  <si>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</si>
  <si>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</si>
  <si>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</si>
  <si>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</si>
  <si>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</si>
  <si>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</si>
  <si>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</si>
  <si>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</si>
  <si>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</si>
  <si>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</si>
  <si>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</si>
  <si>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</si>
  <si>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</si>
  <si>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</si>
  <si>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</si>
  <si>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</si>
  <si>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</si>
  <si>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</si>
  <si>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</si>
  <si>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</si>
  <si>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</si>
  <si>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</si>
  <si>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</si>
  <si>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</si>
  <si>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</si>
  <si>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</si>
  <si>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</si>
  <si>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</si>
  <si>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</si>
  <si>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</si>
  <si>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</si>
  <si>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</si>
  <si>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</si>
  <si>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</si>
  <si>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</si>
  <si>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</si>
  <si>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</si>
  <si>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</si>
  <si>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</si>
  <si>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</si>
  <si>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</si>
  <si>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</si>
  <si>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</si>
  <si>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</si>
  <si>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</si>
  <si>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</si>
  <si>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</si>
  <si>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</si>
  <si>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</si>
  <si>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</si>
  <si>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</si>
  <si>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</si>
  <si>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</si>
  <si>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</si>
  <si>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</si>
  <si>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</si>
  <si>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</si>
  <si>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</si>
  <si>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</si>
  <si>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</si>
  <si>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</si>
  <si>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</si>
  <si>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</si>
  <si>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</si>
  <si>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</si>
  <si>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</si>
  <si>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</si>
  <si>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</si>
  <si>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</si>
  <si>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</si>
  <si>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</si>
  <si>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</si>
  <si>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</si>
  <si>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</si>
  <si>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</si>
  <si>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</si>
  <si>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</si>
  <si>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</si>
  <si>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</si>
  <si>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</si>
  <si>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</si>
  <si>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</si>
  <si>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</si>
  <si>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</si>
  <si>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</si>
  <si>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</si>
  <si>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</si>
  <si>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</si>
  <si>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</si>
  <si>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</si>
  <si>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</si>
  <si>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</si>
  <si>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</si>
  <si>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</si>
  <si>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</si>
  <si>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</si>
  <si>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</si>
  <si>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</si>
  <si>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</si>
  <si>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</si>
  <si>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</si>
  <si>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</si>
  <si>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</si>
  <si>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</si>
  <si>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</si>
  <si>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</si>
  <si>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</si>
  <si>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</si>
  <si>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</si>
  <si>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</si>
  <si>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</si>
  <si>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</si>
  <si>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</si>
  <si>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</si>
  <si>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</si>
  <si>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</si>
  <si>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</si>
  <si>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</si>
  <si>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</si>
  <si>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</si>
  <si>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</si>
  <si>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</si>
  <si>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</si>
  <si>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</si>
  <si>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</si>
  <si>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</si>
  <si>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</si>
  <si>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20231110 12:34:57</t>
  </si>
  <si>
    <t>12:34:57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</si>
  <si>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</si>
  <si>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</si>
  <si>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</si>
  <si>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</si>
  <si>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</si>
  <si>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</si>
  <si>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</si>
  <si>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MPF-654-20231110-12_35_00</t>
  </si>
  <si>
    <t>-</t>
  </si>
  <si>
    <t>0: Broadleaf</t>
  </si>
  <si>
    <t>12:35:32</t>
  </si>
  <si>
    <t>0/0</t>
  </si>
  <si>
    <t>11111111</t>
  </si>
  <si>
    <t>oooooooo</t>
  </si>
  <si>
    <t>on</t>
  </si>
  <si>
    <t>20231110 12:36:09</t>
  </si>
  <si>
    <t>12:36:09</t>
  </si>
  <si>
    <t>MPF-655-20231110-12_36_12</t>
  </si>
  <si>
    <t>12:36:41</t>
  </si>
  <si>
    <t>20231110 12:37:08</t>
  </si>
  <si>
    <t>12:37:08</t>
  </si>
  <si>
    <t>MPF-656-20231110-12_37_11</t>
  </si>
  <si>
    <t>20231110 12:37:49</t>
  </si>
  <si>
    <t>12:37:49</t>
  </si>
  <si>
    <t>MPF-657-20231110-12_37_52</t>
  </si>
  <si>
    <t>12:38:17</t>
  </si>
  <si>
    <t>20231110 12:38:44</t>
  </si>
  <si>
    <t>12:38:44</t>
  </si>
  <si>
    <t>MPF-658-20231110-12_38_47</t>
  </si>
  <si>
    <t>20231110 12:39:19</t>
  </si>
  <si>
    <t>12:39:19</t>
  </si>
  <si>
    <t>MPF-659-20231110-12_39_22</t>
  </si>
  <si>
    <t>12:39:34</t>
  </si>
  <si>
    <t>20231110 12:40:48</t>
  </si>
  <si>
    <t>12:40:48</t>
  </si>
  <si>
    <t>MPF-660-20231110-12_40_51</t>
  </si>
  <si>
    <t>12:41:08</t>
  </si>
  <si>
    <t>20231110 12:41:49</t>
  </si>
  <si>
    <t>12:41:49</t>
  </si>
  <si>
    <t>MPF-661-20231110-12_41_52</t>
  </si>
  <si>
    <t>12:42:09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</si>
</sst>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4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1699644897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1699644889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323.160131629097</v>
      </c>
      <c r="AO17">
        <v>320.948139393939</v>
      </c>
      <c r="AP17">
        <v>-0.0202110147607691</v>
      </c>
      <c r="AQ17">
        <v>66.9456943520536</v>
      </c>
      <c r="AR17">
        <f>(AT17 - AS17 + EC17*1E3/(8.314*(EE17+273.15)) * AV17/EB17 * AU17) * EB17/(100*DP17) * 1000/(1000 - AT17)</f>
        <v>0</v>
      </c>
      <c r="AS17">
        <v>27.4827204272037</v>
      </c>
      <c r="AT17">
        <v>28.8408478787879</v>
      </c>
      <c r="AU17">
        <v>-0.00035786652402251</v>
      </c>
      <c r="AV17">
        <v>78.3407535913664</v>
      </c>
      <c r="AW17">
        <v>56</v>
      </c>
      <c r="AX17">
        <v>9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432</v>
      </c>
      <c r="BI17">
        <v>10114.5</v>
      </c>
      <c r="BJ17">
        <v>2993.2468</v>
      </c>
      <c r="BK17">
        <v>3097.19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654</v>
      </c>
      <c r="CE17">
        <v>290</v>
      </c>
      <c r="CF17">
        <v>3097.19</v>
      </c>
      <c r="CG17">
        <v>35</v>
      </c>
      <c r="CH17">
        <v>10114.5</v>
      </c>
      <c r="CI17">
        <v>3080.63</v>
      </c>
      <c r="CJ17">
        <v>16.56</v>
      </c>
      <c r="CK17">
        <v>300</v>
      </c>
      <c r="CL17">
        <v>24.1</v>
      </c>
      <c r="CM17">
        <v>3095.49183349479</v>
      </c>
      <c r="CN17">
        <v>2.84554619689001</v>
      </c>
      <c r="CO17">
        <v>-15.0344597918508</v>
      </c>
      <c r="CP17">
        <v>2.51394249196081</v>
      </c>
      <c r="CQ17">
        <v>0.560891462413094</v>
      </c>
      <c r="CR17">
        <v>-0.00779720667408232</v>
      </c>
      <c r="CS17">
        <v>290</v>
      </c>
      <c r="CT17">
        <v>3079.02</v>
      </c>
      <c r="CU17">
        <v>885</v>
      </c>
      <c r="CV17">
        <v>10073</v>
      </c>
      <c r="CW17">
        <v>3080.57</v>
      </c>
      <c r="CX17">
        <v>-1.55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1699644889</v>
      </c>
      <c r="DV17">
        <v>311.843133333333</v>
      </c>
      <c r="DW17">
        <v>314.264733333333</v>
      </c>
      <c r="DX17">
        <v>28.8504333333333</v>
      </c>
      <c r="DY17">
        <v>27.4910666666667</v>
      </c>
      <c r="DZ17">
        <v>313.381133333333</v>
      </c>
      <c r="EA17">
        <v>28.5461666666667</v>
      </c>
      <c r="EB17">
        <v>599.738666666667</v>
      </c>
      <c r="EC17">
        <v>88.4015133333333</v>
      </c>
      <c r="ED17">
        <v>0.100019473333333</v>
      </c>
      <c r="EE17">
        <v>29.7362266666667</v>
      </c>
      <c r="EF17">
        <v>28.58812</v>
      </c>
      <c r="EG17">
        <v>999.9</v>
      </c>
      <c r="EH17">
        <v>0</v>
      </c>
      <c r="EI17">
        <v>0</v>
      </c>
      <c r="EJ17">
        <v>4999.16666666667</v>
      </c>
      <c r="EK17">
        <v>0</v>
      </c>
      <c r="EL17">
        <v>-10.2693393333333</v>
      </c>
      <c r="EM17">
        <v>-2.40802666666667</v>
      </c>
      <c r="EN17">
        <v>321.121333333333</v>
      </c>
      <c r="EO17">
        <v>323.1484</v>
      </c>
      <c r="EP17">
        <v>1.35936533333333</v>
      </c>
      <c r="EQ17">
        <v>314.264733333333</v>
      </c>
      <c r="ER17">
        <v>27.4910666666667</v>
      </c>
      <c r="ES17">
        <v>2.55042266666667</v>
      </c>
      <c r="ET17">
        <v>2.430252</v>
      </c>
      <c r="EU17">
        <v>21.3518933333333</v>
      </c>
      <c r="EV17">
        <v>20.5667733333333</v>
      </c>
      <c r="EW17">
        <v>699.982533333333</v>
      </c>
      <c r="EX17">
        <v>0.9429992</v>
      </c>
      <c r="EY17">
        <v>0.0570005933333333</v>
      </c>
      <c r="EZ17">
        <v>0</v>
      </c>
      <c r="FA17">
        <v>3001.58</v>
      </c>
      <c r="FB17">
        <v>5.00072</v>
      </c>
      <c r="FC17">
        <v>20438.86</v>
      </c>
      <c r="FD17">
        <v>6033.81866666667</v>
      </c>
      <c r="FE17">
        <v>41.9832</v>
      </c>
      <c r="FF17">
        <v>44.312</v>
      </c>
      <c r="FG17">
        <v>43.5</v>
      </c>
      <c r="FH17">
        <v>44.75</v>
      </c>
      <c r="FI17">
        <v>44.625</v>
      </c>
      <c r="FJ17">
        <v>655.367333333333</v>
      </c>
      <c r="FK17">
        <v>39.614</v>
      </c>
      <c r="FL17">
        <v>0</v>
      </c>
      <c r="FM17">
        <v>274.699999809265</v>
      </c>
      <c r="FN17">
        <v>0</v>
      </c>
      <c r="FO17">
        <v>2993.2468</v>
      </c>
      <c r="FP17">
        <v>-612.972308633546</v>
      </c>
      <c r="FQ17">
        <v>-4160.33077555049</v>
      </c>
      <c r="FR17">
        <v>20381.736</v>
      </c>
      <c r="FS17">
        <v>15</v>
      </c>
      <c r="FT17">
        <v>1699644932</v>
      </c>
      <c r="FU17" t="s">
        <v>435</v>
      </c>
      <c r="FV17">
        <v>1699644932</v>
      </c>
      <c r="FW17">
        <v>1699644869</v>
      </c>
      <c r="FX17">
        <v>10</v>
      </c>
      <c r="FY17">
        <v>-0.014</v>
      </c>
      <c r="FZ17">
        <v>-0.015</v>
      </c>
      <c r="GA17">
        <v>-1.538</v>
      </c>
      <c r="GB17">
        <v>0.304</v>
      </c>
      <c r="GC17">
        <v>314</v>
      </c>
      <c r="GD17">
        <v>28</v>
      </c>
      <c r="GE17">
        <v>0.64</v>
      </c>
      <c r="GF17">
        <v>0.16</v>
      </c>
      <c r="GG17">
        <v>0</v>
      </c>
      <c r="GH17">
        <v>0</v>
      </c>
      <c r="GI17" t="s">
        <v>436</v>
      </c>
      <c r="GJ17">
        <v>3.23769</v>
      </c>
      <c r="GK17">
        <v>2.681</v>
      </c>
      <c r="GL17">
        <v>0.0679736</v>
      </c>
      <c r="GM17">
        <v>0.0678024</v>
      </c>
      <c r="GN17">
        <v>0.119926</v>
      </c>
      <c r="GO17">
        <v>0.11489</v>
      </c>
      <c r="GP17">
        <v>28327.4</v>
      </c>
      <c r="GQ17">
        <v>26076.1</v>
      </c>
      <c r="GR17">
        <v>28765.2</v>
      </c>
      <c r="GS17">
        <v>26549.1</v>
      </c>
      <c r="GT17">
        <v>35305.2</v>
      </c>
      <c r="GU17">
        <v>33081.1</v>
      </c>
      <c r="GV17">
        <v>43241.8</v>
      </c>
      <c r="GW17">
        <v>40216.5</v>
      </c>
      <c r="GX17">
        <v>1.9832</v>
      </c>
      <c r="GY17">
        <v>2.507</v>
      </c>
      <c r="GZ17">
        <v>0.0877082</v>
      </c>
      <c r="HA17">
        <v>0</v>
      </c>
      <c r="HB17">
        <v>27.2273</v>
      </c>
      <c r="HC17">
        <v>999.9</v>
      </c>
      <c r="HD17">
        <v>69.192</v>
      </c>
      <c r="HE17">
        <v>27.15</v>
      </c>
      <c r="HF17">
        <v>28.2616</v>
      </c>
      <c r="HG17">
        <v>30.0583</v>
      </c>
      <c r="HH17">
        <v>8.13301</v>
      </c>
      <c r="HI17">
        <v>3</v>
      </c>
      <c r="HJ17">
        <v>0.114492</v>
      </c>
      <c r="HK17">
        <v>0</v>
      </c>
      <c r="HL17">
        <v>20.3099</v>
      </c>
      <c r="HM17">
        <v>5.24664</v>
      </c>
      <c r="HN17">
        <v>11.968</v>
      </c>
      <c r="HO17">
        <v>4.9854</v>
      </c>
      <c r="HP17">
        <v>3.2924</v>
      </c>
      <c r="HQ17">
        <v>9999</v>
      </c>
      <c r="HR17">
        <v>999.9</v>
      </c>
      <c r="HS17">
        <v>9999</v>
      </c>
      <c r="HT17">
        <v>9999</v>
      </c>
      <c r="HU17">
        <v>4.9713</v>
      </c>
      <c r="HV17">
        <v>1.88293</v>
      </c>
      <c r="HW17">
        <v>1.87759</v>
      </c>
      <c r="HX17">
        <v>1.87919</v>
      </c>
      <c r="HY17">
        <v>1.87485</v>
      </c>
      <c r="HZ17">
        <v>1.87502</v>
      </c>
      <c r="IA17">
        <v>1.87834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-1.538</v>
      </c>
      <c r="IQ17">
        <v>0.3043</v>
      </c>
      <c r="IR17">
        <v>-1.5243636363636</v>
      </c>
      <c r="IS17">
        <v>0</v>
      </c>
      <c r="IT17">
        <v>0</v>
      </c>
      <c r="IU17">
        <v>0</v>
      </c>
      <c r="IV17">
        <v>0.304279999999999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0.5</v>
      </c>
      <c r="JF17">
        <v>4.99756</v>
      </c>
      <c r="JG17">
        <v>4.99756</v>
      </c>
      <c r="JH17">
        <v>3.34595</v>
      </c>
      <c r="JI17">
        <v>3.05786</v>
      </c>
      <c r="JJ17">
        <v>3.05054</v>
      </c>
      <c r="JK17">
        <v>2.32422</v>
      </c>
      <c r="JL17">
        <v>31.7611</v>
      </c>
      <c r="JM17">
        <v>15.7606</v>
      </c>
      <c r="JN17">
        <v>2</v>
      </c>
      <c r="JO17">
        <v>548.786</v>
      </c>
      <c r="JP17">
        <v>1075.64</v>
      </c>
      <c r="JQ17">
        <v>28.1683</v>
      </c>
      <c r="JR17">
        <v>28.4312</v>
      </c>
      <c r="JS17">
        <v>30.0003</v>
      </c>
      <c r="JT17">
        <v>28.5228</v>
      </c>
      <c r="JU17">
        <v>28.514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103.882</v>
      </c>
      <c r="KC17">
        <v>101.124</v>
      </c>
    </row>
    <row r="18" spans="1:289">
      <c r="A18">
        <v>2</v>
      </c>
      <c r="B18">
        <v>1699644969</v>
      </c>
      <c r="C18">
        <v>72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1699644960.5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323.423676296038</v>
      </c>
      <c r="AO18">
        <v>320.757957575757</v>
      </c>
      <c r="AP18">
        <v>-0.00605667566241952</v>
      </c>
      <c r="AQ18">
        <v>66.9457221328022</v>
      </c>
      <c r="AR18">
        <f>(AT18 - AS18 + EC18*1E3/(8.314*(EE18+273.15)) * AV18/EB18 * AU18) * EB18/(100*DP18) * 1000/(1000 - AT18)</f>
        <v>0</v>
      </c>
      <c r="AS18">
        <v>27.5040622461581</v>
      </c>
      <c r="AT18">
        <v>28.7685024242424</v>
      </c>
      <c r="AU18">
        <v>8.42269505367308e-05</v>
      </c>
      <c r="AV18">
        <v>78.3405344481974</v>
      </c>
      <c r="AW18">
        <v>52</v>
      </c>
      <c r="AX18">
        <v>9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442</v>
      </c>
      <c r="BI18">
        <v>10108.7</v>
      </c>
      <c r="BJ18">
        <v>2559.41653846154</v>
      </c>
      <c r="BK18">
        <v>2747.21166980651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655</v>
      </c>
      <c r="CE18">
        <v>290</v>
      </c>
      <c r="CF18">
        <v>2741.86</v>
      </c>
      <c r="CG18">
        <v>55</v>
      </c>
      <c r="CH18">
        <v>10108.7</v>
      </c>
      <c r="CI18">
        <v>2728.52</v>
      </c>
      <c r="CJ18">
        <v>13.34</v>
      </c>
      <c r="CK18">
        <v>300</v>
      </c>
      <c r="CL18">
        <v>24.1</v>
      </c>
      <c r="CM18">
        <v>2747.21166980651</v>
      </c>
      <c r="CN18">
        <v>2.48188671044163</v>
      </c>
      <c r="CO18">
        <v>-18.8935241983421</v>
      </c>
      <c r="CP18">
        <v>2.19194134998525</v>
      </c>
      <c r="CQ18">
        <v>0.726285723807059</v>
      </c>
      <c r="CR18">
        <v>-0.00779478175750834</v>
      </c>
      <c r="CS18">
        <v>290</v>
      </c>
      <c r="CT18">
        <v>2728.46</v>
      </c>
      <c r="CU18">
        <v>845</v>
      </c>
      <c r="CV18">
        <v>10070.6</v>
      </c>
      <c r="CW18">
        <v>2728.45</v>
      </c>
      <c r="CX18">
        <v>0.01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1699644960.5</v>
      </c>
      <c r="DV18">
        <v>311.914125</v>
      </c>
      <c r="DW18">
        <v>314.5360625</v>
      </c>
      <c r="DX18">
        <v>28.7764125</v>
      </c>
      <c r="DY18">
        <v>27.4843</v>
      </c>
      <c r="DZ18">
        <v>313.445125</v>
      </c>
      <c r="EA18">
        <v>28.47213125</v>
      </c>
      <c r="EB18">
        <v>600.0203125</v>
      </c>
      <c r="EC18">
        <v>88.40555625</v>
      </c>
      <c r="ED18">
        <v>0.10012948125</v>
      </c>
      <c r="EE18">
        <v>29.87796875</v>
      </c>
      <c r="EF18">
        <v>28.94533125</v>
      </c>
      <c r="EG18">
        <v>999.9</v>
      </c>
      <c r="EH18">
        <v>0</v>
      </c>
      <c r="EI18">
        <v>0</v>
      </c>
      <c r="EJ18">
        <v>4999.375</v>
      </c>
      <c r="EK18">
        <v>0</v>
      </c>
      <c r="EL18">
        <v>-21.0085375</v>
      </c>
      <c r="EM18">
        <v>-2.629338125</v>
      </c>
      <c r="EN18">
        <v>321.148375</v>
      </c>
      <c r="EO18">
        <v>323.425125</v>
      </c>
      <c r="EP18">
        <v>1.29211125</v>
      </c>
      <c r="EQ18">
        <v>314.5360625</v>
      </c>
      <c r="ER18">
        <v>27.4843</v>
      </c>
      <c r="ES18">
        <v>2.543994375</v>
      </c>
      <c r="ET18">
        <v>2.429765</v>
      </c>
      <c r="EU18">
        <v>21.3107375</v>
      </c>
      <c r="EV18">
        <v>20.56353125</v>
      </c>
      <c r="EW18">
        <v>699.9911875</v>
      </c>
      <c r="EX18">
        <v>0.94298775</v>
      </c>
      <c r="EY18">
        <v>0.05701265</v>
      </c>
      <c r="EZ18">
        <v>0</v>
      </c>
      <c r="FA18">
        <v>2564.243125</v>
      </c>
      <c r="FB18">
        <v>5.00072</v>
      </c>
      <c r="FC18">
        <v>17454.48125</v>
      </c>
      <c r="FD18">
        <v>6033.87125</v>
      </c>
      <c r="FE18">
        <v>42.062</v>
      </c>
      <c r="FF18">
        <v>44.375</v>
      </c>
      <c r="FG18">
        <v>43.562</v>
      </c>
      <c r="FH18">
        <v>44.819875</v>
      </c>
      <c r="FI18">
        <v>44.70275</v>
      </c>
      <c r="FJ18">
        <v>655.36625</v>
      </c>
      <c r="FK18">
        <v>39.620625</v>
      </c>
      <c r="FL18">
        <v>0</v>
      </c>
      <c r="FM18">
        <v>70.9000000953674</v>
      </c>
      <c r="FN18">
        <v>0</v>
      </c>
      <c r="FO18">
        <v>2559.41653846154</v>
      </c>
      <c r="FP18">
        <v>-240.797606840284</v>
      </c>
      <c r="FQ18">
        <v>-1609.41880346727</v>
      </c>
      <c r="FR18">
        <v>17422.0115384615</v>
      </c>
      <c r="FS18">
        <v>15</v>
      </c>
      <c r="FT18">
        <v>1699645001</v>
      </c>
      <c r="FU18" t="s">
        <v>443</v>
      </c>
      <c r="FV18">
        <v>1699645001</v>
      </c>
      <c r="FW18">
        <v>1699644869</v>
      </c>
      <c r="FX18">
        <v>11</v>
      </c>
      <c r="FY18">
        <v>0.007</v>
      </c>
      <c r="FZ18">
        <v>-0.015</v>
      </c>
      <c r="GA18">
        <v>-1.531</v>
      </c>
      <c r="GB18">
        <v>0.304</v>
      </c>
      <c r="GC18">
        <v>314</v>
      </c>
      <c r="GD18">
        <v>28</v>
      </c>
      <c r="GE18">
        <v>1.08</v>
      </c>
      <c r="GF18">
        <v>0.16</v>
      </c>
      <c r="GG18">
        <v>0</v>
      </c>
      <c r="GH18">
        <v>0</v>
      </c>
      <c r="GI18" t="s">
        <v>436</v>
      </c>
      <c r="GJ18">
        <v>3.23831</v>
      </c>
      <c r="GK18">
        <v>2.68169</v>
      </c>
      <c r="GL18">
        <v>0.0679303</v>
      </c>
      <c r="GM18">
        <v>0.0678611</v>
      </c>
      <c r="GN18">
        <v>0.119697</v>
      </c>
      <c r="GO18">
        <v>0.11503</v>
      </c>
      <c r="GP18">
        <v>28326.2</v>
      </c>
      <c r="GQ18">
        <v>26073</v>
      </c>
      <c r="GR18">
        <v>28762.8</v>
      </c>
      <c r="GS18">
        <v>26547.9</v>
      </c>
      <c r="GT18">
        <v>35312.5</v>
      </c>
      <c r="GU18">
        <v>33073.8</v>
      </c>
      <c r="GV18">
        <v>43239</v>
      </c>
      <c r="GW18">
        <v>40213.9</v>
      </c>
      <c r="GX18">
        <v>1.9896</v>
      </c>
      <c r="GY18">
        <v>2.5044</v>
      </c>
      <c r="GZ18">
        <v>0.101</v>
      </c>
      <c r="HA18">
        <v>0</v>
      </c>
      <c r="HB18">
        <v>27.3199</v>
      </c>
      <c r="HC18">
        <v>999.9</v>
      </c>
      <c r="HD18">
        <v>68.856</v>
      </c>
      <c r="HE18">
        <v>27.271</v>
      </c>
      <c r="HF18">
        <v>28.3256</v>
      </c>
      <c r="HG18">
        <v>30.1182</v>
      </c>
      <c r="HH18">
        <v>8.26122</v>
      </c>
      <c r="HI18">
        <v>3</v>
      </c>
      <c r="HJ18">
        <v>0.117744</v>
      </c>
      <c r="HK18">
        <v>0</v>
      </c>
      <c r="HL18">
        <v>20.31</v>
      </c>
      <c r="HM18">
        <v>5.24724</v>
      </c>
      <c r="HN18">
        <v>11.9668</v>
      </c>
      <c r="HO18">
        <v>4.9854</v>
      </c>
      <c r="HP18">
        <v>3.2924</v>
      </c>
      <c r="HQ18">
        <v>9999</v>
      </c>
      <c r="HR18">
        <v>999.9</v>
      </c>
      <c r="HS18">
        <v>9999</v>
      </c>
      <c r="HT18">
        <v>9999</v>
      </c>
      <c r="HU18">
        <v>4.97128</v>
      </c>
      <c r="HV18">
        <v>1.88292</v>
      </c>
      <c r="HW18">
        <v>1.87759</v>
      </c>
      <c r="HX18">
        <v>1.87913</v>
      </c>
      <c r="HY18">
        <v>1.87485</v>
      </c>
      <c r="HZ18">
        <v>1.875</v>
      </c>
      <c r="IA18">
        <v>1.87836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-1.531</v>
      </c>
      <c r="IQ18">
        <v>0.3043</v>
      </c>
      <c r="IR18">
        <v>-1.53827272727278</v>
      </c>
      <c r="IS18">
        <v>0</v>
      </c>
      <c r="IT18">
        <v>0</v>
      </c>
      <c r="IU18">
        <v>0</v>
      </c>
      <c r="IV18">
        <v>0.304279999999999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1.7</v>
      </c>
      <c r="JF18">
        <v>4.99756</v>
      </c>
      <c r="JG18">
        <v>4.99756</v>
      </c>
      <c r="JH18">
        <v>3.34595</v>
      </c>
      <c r="JI18">
        <v>3.05786</v>
      </c>
      <c r="JJ18">
        <v>3.05054</v>
      </c>
      <c r="JK18">
        <v>2.32056</v>
      </c>
      <c r="JL18">
        <v>31.8707</v>
      </c>
      <c r="JM18">
        <v>15.7519</v>
      </c>
      <c r="JN18">
        <v>2</v>
      </c>
      <c r="JO18">
        <v>553.889</v>
      </c>
      <c r="JP18">
        <v>1073.34</v>
      </c>
      <c r="JQ18">
        <v>28.2403</v>
      </c>
      <c r="JR18">
        <v>28.4803</v>
      </c>
      <c r="JS18">
        <v>30.0004</v>
      </c>
      <c r="JT18">
        <v>28.5717</v>
      </c>
      <c r="JU18">
        <v>28.5634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103.874</v>
      </c>
      <c r="KC18">
        <v>101.118</v>
      </c>
    </row>
    <row r="19" spans="1:289">
      <c r="A19">
        <v>3</v>
      </c>
      <c r="B19">
        <v>1699645028</v>
      </c>
      <c r="C19">
        <v>131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1699645019.5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323.427364817916</v>
      </c>
      <c r="AO19">
        <v>354.516036363636</v>
      </c>
      <c r="AP19">
        <v>-8.32137446593464</v>
      </c>
      <c r="AQ19">
        <v>66.9450271772406</v>
      </c>
      <c r="AR19">
        <f>(AT19 - AS19 + EC19*1E3/(8.314*(EE19+273.15)) * AV19/EB19 * AU19) * EB19/(100*DP19) * 1000/(1000 - AT19)</f>
        <v>0</v>
      </c>
      <c r="AS19">
        <v>27.5616220079165</v>
      </c>
      <c r="AT19">
        <v>28.7611981818181</v>
      </c>
      <c r="AU19">
        <v>7.5218504118257e-05</v>
      </c>
      <c r="AV19">
        <v>78.340915546774</v>
      </c>
      <c r="AW19">
        <v>50</v>
      </c>
      <c r="AX19">
        <v>8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446</v>
      </c>
      <c r="BI19">
        <v>10109.8</v>
      </c>
      <c r="BJ19">
        <v>2364.9292</v>
      </c>
      <c r="BK19">
        <v>2622.18789025382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656</v>
      </c>
      <c r="CE19">
        <v>290</v>
      </c>
      <c r="CF19">
        <v>2610.58</v>
      </c>
      <c r="CG19">
        <v>35</v>
      </c>
      <c r="CH19">
        <v>10109.8</v>
      </c>
      <c r="CI19">
        <v>2598.09</v>
      </c>
      <c r="CJ19">
        <v>12.49</v>
      </c>
      <c r="CK19">
        <v>300</v>
      </c>
      <c r="CL19">
        <v>24.1</v>
      </c>
      <c r="CM19">
        <v>2622.18789025382</v>
      </c>
      <c r="CN19">
        <v>1.87358318714565</v>
      </c>
      <c r="CO19">
        <v>-24.3670846960663</v>
      </c>
      <c r="CP19">
        <v>1.65445149809707</v>
      </c>
      <c r="CQ19">
        <v>0.885676832308205</v>
      </c>
      <c r="CR19">
        <v>-0.00779364137931033</v>
      </c>
      <c r="CS19">
        <v>290</v>
      </c>
      <c r="CT19">
        <v>2595.36</v>
      </c>
      <c r="CU19">
        <v>705</v>
      </c>
      <c r="CV19">
        <v>10073.2</v>
      </c>
      <c r="CW19">
        <v>2598</v>
      </c>
      <c r="CX19">
        <v>-2.64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1699645019.5</v>
      </c>
      <c r="DV19">
        <v>440.0785625</v>
      </c>
      <c r="DW19">
        <v>404.6565625</v>
      </c>
      <c r="DX19">
        <v>28.754525</v>
      </c>
      <c r="DY19">
        <v>27.55499375</v>
      </c>
      <c r="DZ19">
        <v>441.6099375</v>
      </c>
      <c r="EA19">
        <v>28.45023125</v>
      </c>
      <c r="EB19">
        <v>599.9383125</v>
      </c>
      <c r="EC19">
        <v>88.40519375</v>
      </c>
      <c r="ED19">
        <v>0.1000595375</v>
      </c>
      <c r="EE19">
        <v>29.97444375</v>
      </c>
      <c r="EF19">
        <v>29.10145625</v>
      </c>
      <c r="EG19">
        <v>999.9</v>
      </c>
      <c r="EH19">
        <v>0</v>
      </c>
      <c r="EI19">
        <v>0</v>
      </c>
      <c r="EJ19">
        <v>5001.09375</v>
      </c>
      <c r="EK19">
        <v>0</v>
      </c>
      <c r="EL19">
        <v>-20.64064375</v>
      </c>
      <c r="EM19">
        <v>35.4219375</v>
      </c>
      <c r="EN19">
        <v>453.1070625</v>
      </c>
      <c r="EO19">
        <v>416.122125</v>
      </c>
      <c r="EP19">
        <v>1.199525</v>
      </c>
      <c r="EQ19">
        <v>404.6565625</v>
      </c>
      <c r="ER19">
        <v>27.55499375</v>
      </c>
      <c r="ES19">
        <v>2.542048125</v>
      </c>
      <c r="ET19">
        <v>2.43600375</v>
      </c>
      <c r="EU19">
        <v>21.29825625</v>
      </c>
      <c r="EV19">
        <v>20.605125</v>
      </c>
      <c r="EW19">
        <v>700.0021875</v>
      </c>
      <c r="EX19">
        <v>0.9429858125</v>
      </c>
      <c r="EY19">
        <v>0.057014325</v>
      </c>
      <c r="EZ19">
        <v>0</v>
      </c>
      <c r="FA19">
        <v>2363.42375</v>
      </c>
      <c r="FB19">
        <v>5.00072</v>
      </c>
      <c r="FC19">
        <v>16106.7625</v>
      </c>
      <c r="FD19">
        <v>6033.963125</v>
      </c>
      <c r="FE19">
        <v>42.1405</v>
      </c>
      <c r="FF19">
        <v>44.41375</v>
      </c>
      <c r="FG19">
        <v>43.625</v>
      </c>
      <c r="FH19">
        <v>44.875</v>
      </c>
      <c r="FI19">
        <v>44.761625</v>
      </c>
      <c r="FJ19">
        <v>655.376875</v>
      </c>
      <c r="FK19">
        <v>39.624375</v>
      </c>
      <c r="FL19">
        <v>0</v>
      </c>
      <c r="FM19">
        <v>57.6999998092651</v>
      </c>
      <c r="FN19">
        <v>0</v>
      </c>
      <c r="FO19">
        <v>2364.9292</v>
      </c>
      <c r="FP19">
        <v>276.440000603316</v>
      </c>
      <c r="FQ19">
        <v>1877.07692709544</v>
      </c>
      <c r="FR19">
        <v>16117.576</v>
      </c>
      <c r="FS19">
        <v>15</v>
      </c>
      <c r="FT19">
        <v>1699645001</v>
      </c>
      <c r="FU19" t="s">
        <v>443</v>
      </c>
      <c r="FV19">
        <v>1699645001</v>
      </c>
      <c r="FW19">
        <v>1699644869</v>
      </c>
      <c r="FX19">
        <v>11</v>
      </c>
      <c r="FY19">
        <v>0.007</v>
      </c>
      <c r="FZ19">
        <v>-0.015</v>
      </c>
      <c r="GA19">
        <v>-1.531</v>
      </c>
      <c r="GB19">
        <v>0.304</v>
      </c>
      <c r="GC19">
        <v>314</v>
      </c>
      <c r="GD19">
        <v>28</v>
      </c>
      <c r="GE19">
        <v>1.08</v>
      </c>
      <c r="GF19">
        <v>0.16</v>
      </c>
      <c r="GG19">
        <v>0</v>
      </c>
      <c r="GH19">
        <v>0</v>
      </c>
      <c r="GI19" t="s">
        <v>436</v>
      </c>
      <c r="GJ19">
        <v>3.23768</v>
      </c>
      <c r="GK19">
        <v>2.68114</v>
      </c>
      <c r="GL19">
        <v>0.0724059</v>
      </c>
      <c r="GM19">
        <v>0.0679052</v>
      </c>
      <c r="GN19">
        <v>0.11967</v>
      </c>
      <c r="GO19">
        <v>0.115109</v>
      </c>
      <c r="GP19">
        <v>28188.4</v>
      </c>
      <c r="GQ19">
        <v>26071.6</v>
      </c>
      <c r="GR19">
        <v>28761.2</v>
      </c>
      <c r="GS19">
        <v>26547.8</v>
      </c>
      <c r="GT19">
        <v>35312</v>
      </c>
      <c r="GU19">
        <v>33071.3</v>
      </c>
      <c r="GV19">
        <v>43236.7</v>
      </c>
      <c r="GW19">
        <v>40214.4</v>
      </c>
      <c r="GX19">
        <v>1.992</v>
      </c>
      <c r="GY19">
        <v>2.5078</v>
      </c>
      <c r="GZ19">
        <v>0.10702</v>
      </c>
      <c r="HA19">
        <v>0</v>
      </c>
      <c r="HB19">
        <v>27.3687</v>
      </c>
      <c r="HC19">
        <v>999.9</v>
      </c>
      <c r="HD19">
        <v>68.594</v>
      </c>
      <c r="HE19">
        <v>27.342</v>
      </c>
      <c r="HF19">
        <v>28.3341</v>
      </c>
      <c r="HG19">
        <v>30.2582</v>
      </c>
      <c r="HH19">
        <v>8.12901</v>
      </c>
      <c r="HI19">
        <v>3</v>
      </c>
      <c r="HJ19">
        <v>0.119177</v>
      </c>
      <c r="HK19">
        <v>0</v>
      </c>
      <c r="HL19">
        <v>20.31</v>
      </c>
      <c r="HM19">
        <v>5.24604</v>
      </c>
      <c r="HN19">
        <v>11.968</v>
      </c>
      <c r="HO19">
        <v>4.9858</v>
      </c>
      <c r="HP19">
        <v>3.2925</v>
      </c>
      <c r="HQ19">
        <v>9999</v>
      </c>
      <c r="HR19">
        <v>999.9</v>
      </c>
      <c r="HS19">
        <v>9999</v>
      </c>
      <c r="HT19">
        <v>9999</v>
      </c>
      <c r="HU19">
        <v>4.97123</v>
      </c>
      <c r="HV19">
        <v>1.88293</v>
      </c>
      <c r="HW19">
        <v>1.87759</v>
      </c>
      <c r="HX19">
        <v>1.87923</v>
      </c>
      <c r="HY19">
        <v>1.87485</v>
      </c>
      <c r="HZ19">
        <v>1.87502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-1.531</v>
      </c>
      <c r="IQ19">
        <v>0.3043</v>
      </c>
      <c r="IR19">
        <v>-1.53129999999999</v>
      </c>
      <c r="IS19">
        <v>0</v>
      </c>
      <c r="IT19">
        <v>0</v>
      </c>
      <c r="IU19">
        <v>0</v>
      </c>
      <c r="IV19">
        <v>0.304279999999999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2.6</v>
      </c>
      <c r="JF19">
        <v>4.99756</v>
      </c>
      <c r="JG19">
        <v>4.99756</v>
      </c>
      <c r="JH19">
        <v>3.34595</v>
      </c>
      <c r="JI19">
        <v>3.05786</v>
      </c>
      <c r="JJ19">
        <v>3.05054</v>
      </c>
      <c r="JK19">
        <v>2.32544</v>
      </c>
      <c r="JL19">
        <v>31.9365</v>
      </c>
      <c r="JM19">
        <v>15.7431</v>
      </c>
      <c r="JN19">
        <v>2</v>
      </c>
      <c r="JO19">
        <v>555.963</v>
      </c>
      <c r="JP19">
        <v>1078.28</v>
      </c>
      <c r="JQ19">
        <v>28.2974</v>
      </c>
      <c r="JR19">
        <v>28.5119</v>
      </c>
      <c r="JS19">
        <v>30.0001</v>
      </c>
      <c r="JT19">
        <v>28.6052</v>
      </c>
      <c r="JU19">
        <v>28.5964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103.868</v>
      </c>
      <c r="KC19">
        <v>101.119</v>
      </c>
    </row>
    <row r="20" spans="1:289">
      <c r="A20">
        <v>4</v>
      </c>
      <c r="B20">
        <v>1699645069</v>
      </c>
      <c r="C20">
        <v>172</v>
      </c>
      <c r="D20" t="s">
        <v>447</v>
      </c>
      <c r="E20" t="s">
        <v>448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1699645061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323.267161218586</v>
      </c>
      <c r="AO20">
        <v>320.298175757576</v>
      </c>
      <c r="AP20">
        <v>-0.0107548673846372</v>
      </c>
      <c r="AQ20">
        <v>66.9450271772406</v>
      </c>
      <c r="AR20">
        <f>(AT20 - AS20 + EC20*1E3/(8.314*(EE20+273.15)) * AV20/EB20 * AU20) * EB20/(100*DP20) * 1000/(1000 - AT20)</f>
        <v>0</v>
      </c>
      <c r="AS20">
        <v>27.5295309592258</v>
      </c>
      <c r="AT20">
        <v>28.6955151515152</v>
      </c>
      <c r="AU20">
        <v>0.000334085988655081</v>
      </c>
      <c r="AV20">
        <v>78.340915546774</v>
      </c>
      <c r="AW20">
        <v>45</v>
      </c>
      <c r="AX20">
        <v>8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449</v>
      </c>
      <c r="BI20">
        <v>10106.7</v>
      </c>
      <c r="BJ20">
        <v>2252.47692307692</v>
      </c>
      <c r="BK20">
        <v>2467.27898526089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657</v>
      </c>
      <c r="CE20">
        <v>290</v>
      </c>
      <c r="CF20">
        <v>2457.52</v>
      </c>
      <c r="CG20">
        <v>55</v>
      </c>
      <c r="CH20">
        <v>10106.7</v>
      </c>
      <c r="CI20">
        <v>2446.08</v>
      </c>
      <c r="CJ20">
        <v>11.44</v>
      </c>
      <c r="CK20">
        <v>300</v>
      </c>
      <c r="CL20">
        <v>24.1</v>
      </c>
      <c r="CM20">
        <v>2467.27898526089</v>
      </c>
      <c r="CN20">
        <v>2.00308321391807</v>
      </c>
      <c r="CO20">
        <v>-21.4282482365502</v>
      </c>
      <c r="CP20">
        <v>1.76868981699739</v>
      </c>
      <c r="CQ20">
        <v>0.839799565337523</v>
      </c>
      <c r="CR20">
        <v>-0.00779328120133482</v>
      </c>
      <c r="CS20">
        <v>290</v>
      </c>
      <c r="CT20">
        <v>2446.45</v>
      </c>
      <c r="CU20">
        <v>845</v>
      </c>
      <c r="CV20">
        <v>10068.3</v>
      </c>
      <c r="CW20">
        <v>2446</v>
      </c>
      <c r="CX20">
        <v>0.45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1699645061</v>
      </c>
      <c r="DV20">
        <v>311.1634</v>
      </c>
      <c r="DW20">
        <v>314.407333333333</v>
      </c>
      <c r="DX20">
        <v>28.7023533333333</v>
      </c>
      <c r="DY20">
        <v>27.5014333333333</v>
      </c>
      <c r="DZ20">
        <v>312.6964</v>
      </c>
      <c r="EA20">
        <v>28.3980866666667</v>
      </c>
      <c r="EB20">
        <v>600.008733333333</v>
      </c>
      <c r="EC20">
        <v>88.4052666666667</v>
      </c>
      <c r="ED20">
        <v>0.0999731</v>
      </c>
      <c r="EE20">
        <v>30.0429333333333</v>
      </c>
      <c r="EF20">
        <v>29.2472466666667</v>
      </c>
      <c r="EG20">
        <v>999.9</v>
      </c>
      <c r="EH20">
        <v>0</v>
      </c>
      <c r="EI20">
        <v>0</v>
      </c>
      <c r="EJ20">
        <v>5011</v>
      </c>
      <c r="EK20">
        <v>0</v>
      </c>
      <c r="EL20">
        <v>-20.6610066666667</v>
      </c>
      <c r="EM20">
        <v>-3.24207933333333</v>
      </c>
      <c r="EN20">
        <v>320.3602</v>
      </c>
      <c r="EO20">
        <v>323.2984</v>
      </c>
      <c r="EP20">
        <v>1.20093333333333</v>
      </c>
      <c r="EQ20">
        <v>314.407333333333</v>
      </c>
      <c r="ER20">
        <v>27.5014333333333</v>
      </c>
      <c r="ES20">
        <v>2.537442</v>
      </c>
      <c r="ET20">
        <v>2.43127</v>
      </c>
      <c r="EU20">
        <v>21.2686666666667</v>
      </c>
      <c r="EV20">
        <v>20.5735533333333</v>
      </c>
      <c r="EW20">
        <v>700.030333333333</v>
      </c>
      <c r="EX20">
        <v>0.942989666666667</v>
      </c>
      <c r="EY20">
        <v>0.05701036</v>
      </c>
      <c r="EZ20">
        <v>0</v>
      </c>
      <c r="FA20">
        <v>2254.266</v>
      </c>
      <c r="FB20">
        <v>5.00072</v>
      </c>
      <c r="FC20">
        <v>15355.6733333333</v>
      </c>
      <c r="FD20">
        <v>6034.216</v>
      </c>
      <c r="FE20">
        <v>42.2458</v>
      </c>
      <c r="FF20">
        <v>44.437</v>
      </c>
      <c r="FG20">
        <v>43.6828666666667</v>
      </c>
      <c r="FH20">
        <v>44.937</v>
      </c>
      <c r="FI20">
        <v>44.875</v>
      </c>
      <c r="FJ20">
        <v>655.406</v>
      </c>
      <c r="FK20">
        <v>39.62</v>
      </c>
      <c r="FL20">
        <v>0</v>
      </c>
      <c r="FM20">
        <v>40.0999999046326</v>
      </c>
      <c r="FN20">
        <v>0</v>
      </c>
      <c r="FO20">
        <v>2252.47692307692</v>
      </c>
      <c r="FP20">
        <v>-149.28957245549</v>
      </c>
      <c r="FQ20">
        <v>-979.398289228299</v>
      </c>
      <c r="FR20">
        <v>15344.6769230769</v>
      </c>
      <c r="FS20">
        <v>15</v>
      </c>
      <c r="FT20">
        <v>1699645097</v>
      </c>
      <c r="FU20" t="s">
        <v>450</v>
      </c>
      <c r="FV20">
        <v>1699645097</v>
      </c>
      <c r="FW20">
        <v>1699644869</v>
      </c>
      <c r="FX20">
        <v>12</v>
      </c>
      <c r="FY20">
        <v>-0.002</v>
      </c>
      <c r="FZ20">
        <v>-0.015</v>
      </c>
      <c r="GA20">
        <v>-1.533</v>
      </c>
      <c r="GB20">
        <v>0.304</v>
      </c>
      <c r="GC20">
        <v>315</v>
      </c>
      <c r="GD20">
        <v>28</v>
      </c>
      <c r="GE20">
        <v>1</v>
      </c>
      <c r="GF20">
        <v>0.16</v>
      </c>
      <c r="GG20">
        <v>0</v>
      </c>
      <c r="GH20">
        <v>0</v>
      </c>
      <c r="GI20" t="s">
        <v>436</v>
      </c>
      <c r="GJ20">
        <v>3.23757</v>
      </c>
      <c r="GK20">
        <v>2.68115</v>
      </c>
      <c r="GL20">
        <v>0.0678488</v>
      </c>
      <c r="GM20">
        <v>0.0678526</v>
      </c>
      <c r="GN20">
        <v>0.119497</v>
      </c>
      <c r="GO20">
        <v>0.115218</v>
      </c>
      <c r="GP20">
        <v>28327.6</v>
      </c>
      <c r="GQ20">
        <v>26073.7</v>
      </c>
      <c r="GR20">
        <v>28761.9</v>
      </c>
      <c r="GS20">
        <v>26548.5</v>
      </c>
      <c r="GT20">
        <v>35320.1</v>
      </c>
      <c r="GU20">
        <v>33068.5</v>
      </c>
      <c r="GV20">
        <v>43237.8</v>
      </c>
      <c r="GW20">
        <v>40216</v>
      </c>
      <c r="GX20">
        <v>1.9983</v>
      </c>
      <c r="GY20">
        <v>2.5053</v>
      </c>
      <c r="GZ20">
        <v>0.111997</v>
      </c>
      <c r="HA20">
        <v>0</v>
      </c>
      <c r="HB20">
        <v>27.4036</v>
      </c>
      <c r="HC20">
        <v>999.9</v>
      </c>
      <c r="HD20">
        <v>68.38</v>
      </c>
      <c r="HE20">
        <v>27.422</v>
      </c>
      <c r="HF20">
        <v>28.3784</v>
      </c>
      <c r="HG20">
        <v>30.0982</v>
      </c>
      <c r="HH20">
        <v>8.20112</v>
      </c>
      <c r="HI20">
        <v>3</v>
      </c>
      <c r="HJ20">
        <v>0.120427</v>
      </c>
      <c r="HK20">
        <v>0</v>
      </c>
      <c r="HL20">
        <v>20.3098</v>
      </c>
      <c r="HM20">
        <v>5.24724</v>
      </c>
      <c r="HN20">
        <v>11.9668</v>
      </c>
      <c r="HO20">
        <v>4.9846</v>
      </c>
      <c r="HP20">
        <v>3.2923</v>
      </c>
      <c r="HQ20">
        <v>9999</v>
      </c>
      <c r="HR20">
        <v>999.9</v>
      </c>
      <c r="HS20">
        <v>9999</v>
      </c>
      <c r="HT20">
        <v>9999</v>
      </c>
      <c r="HU20">
        <v>4.97134</v>
      </c>
      <c r="HV20">
        <v>1.88288</v>
      </c>
      <c r="HW20">
        <v>1.87759</v>
      </c>
      <c r="HX20">
        <v>1.87924</v>
      </c>
      <c r="HY20">
        <v>1.87488</v>
      </c>
      <c r="HZ20">
        <v>1.875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-1.533</v>
      </c>
      <c r="IQ20">
        <v>0.3042</v>
      </c>
      <c r="IR20">
        <v>-1.53129999999999</v>
      </c>
      <c r="IS20">
        <v>0</v>
      </c>
      <c r="IT20">
        <v>0</v>
      </c>
      <c r="IU20">
        <v>0</v>
      </c>
      <c r="IV20">
        <v>0.304279999999999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1.1</v>
      </c>
      <c r="JE20">
        <v>3.3</v>
      </c>
      <c r="JF20">
        <v>4.99756</v>
      </c>
      <c r="JG20">
        <v>4.99756</v>
      </c>
      <c r="JH20">
        <v>3.34595</v>
      </c>
      <c r="JI20">
        <v>3.05786</v>
      </c>
      <c r="JJ20">
        <v>3.05054</v>
      </c>
      <c r="JK20">
        <v>2.38281</v>
      </c>
      <c r="JL20">
        <v>31.9805</v>
      </c>
      <c r="JM20">
        <v>15.7344</v>
      </c>
      <c r="JN20">
        <v>2</v>
      </c>
      <c r="JO20">
        <v>560.729</v>
      </c>
      <c r="JP20">
        <v>1075.51</v>
      </c>
      <c r="JQ20">
        <v>28.3373</v>
      </c>
      <c r="JR20">
        <v>28.5289</v>
      </c>
      <c r="JS20">
        <v>30.0001</v>
      </c>
      <c r="JT20">
        <v>28.6217</v>
      </c>
      <c r="JU20">
        <v>28.6167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103.871</v>
      </c>
      <c r="KC20">
        <v>101.122</v>
      </c>
    </row>
    <row r="21" spans="1:289">
      <c r="A21">
        <v>5</v>
      </c>
      <c r="B21">
        <v>1699645124</v>
      </c>
      <c r="C21">
        <v>227</v>
      </c>
      <c r="D21" t="s">
        <v>451</v>
      </c>
      <c r="E21" t="s">
        <v>452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1699645115.5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332.197211979004</v>
      </c>
      <c r="AO21">
        <v>330.470678787879</v>
      </c>
      <c r="AP21">
        <v>-1.50759243288431</v>
      </c>
      <c r="AQ21">
        <v>66.9461706466542</v>
      </c>
      <c r="AR21">
        <f>(AT21 - AS21 + EC21*1E3/(8.314*(EE21+273.15)) * AV21/EB21 * AU21) * EB21/(100*DP21) * 1000/(1000 - AT21)</f>
        <v>0</v>
      </c>
      <c r="AS21">
        <v>27.6060210829605</v>
      </c>
      <c r="AT21">
        <v>28.7392678787879</v>
      </c>
      <c r="AU21">
        <v>-0.00155079501500975</v>
      </c>
      <c r="AV21">
        <v>78.3408012612606</v>
      </c>
      <c r="AW21">
        <v>44</v>
      </c>
      <c r="AX21">
        <v>7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453</v>
      </c>
      <c r="BI21">
        <v>10105.4</v>
      </c>
      <c r="BJ21">
        <v>2128.93884615385</v>
      </c>
      <c r="BK21">
        <v>2360.18114844374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658</v>
      </c>
      <c r="CE21">
        <v>290</v>
      </c>
      <c r="CF21">
        <v>2346.34</v>
      </c>
      <c r="CG21">
        <v>55</v>
      </c>
      <c r="CH21">
        <v>10105.4</v>
      </c>
      <c r="CI21">
        <v>2335.54</v>
      </c>
      <c r="CJ21">
        <v>10.8</v>
      </c>
      <c r="CK21">
        <v>300</v>
      </c>
      <c r="CL21">
        <v>24.1</v>
      </c>
      <c r="CM21">
        <v>2360.18114844374</v>
      </c>
      <c r="CN21">
        <v>2.57750177883411</v>
      </c>
      <c r="CO21">
        <v>-24.9051818106493</v>
      </c>
      <c r="CP21">
        <v>2.27561044858936</v>
      </c>
      <c r="CQ21">
        <v>0.8105289125234</v>
      </c>
      <c r="CR21">
        <v>-0.00779229766407118</v>
      </c>
      <c r="CS21">
        <v>290</v>
      </c>
      <c r="CT21">
        <v>2337.9</v>
      </c>
      <c r="CU21">
        <v>895</v>
      </c>
      <c r="CV21">
        <v>10066.2</v>
      </c>
      <c r="CW21">
        <v>2335.44</v>
      </c>
      <c r="CX21">
        <v>2.46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1699645115.5</v>
      </c>
      <c r="DV21">
        <v>336.018875</v>
      </c>
      <c r="DW21">
        <v>342.966</v>
      </c>
      <c r="DX21">
        <v>28.76939375</v>
      </c>
      <c r="DY21">
        <v>27.61405</v>
      </c>
      <c r="DZ21">
        <v>337.552375</v>
      </c>
      <c r="EA21">
        <v>28.4651125</v>
      </c>
      <c r="EB21">
        <v>599.983875</v>
      </c>
      <c r="EC21">
        <v>88.4064375</v>
      </c>
      <c r="ED21">
        <v>0.10016341875</v>
      </c>
      <c r="EE21">
        <v>30.0966125</v>
      </c>
      <c r="EF21">
        <v>29.30659375</v>
      </c>
      <c r="EG21">
        <v>999.9</v>
      </c>
      <c r="EH21">
        <v>0</v>
      </c>
      <c r="EI21">
        <v>0</v>
      </c>
      <c r="EJ21">
        <v>4993.125</v>
      </c>
      <c r="EK21">
        <v>0</v>
      </c>
      <c r="EL21">
        <v>-22.59003125</v>
      </c>
      <c r="EM21">
        <v>-6.947054375</v>
      </c>
      <c r="EN21">
        <v>345.9725</v>
      </c>
      <c r="EO21">
        <v>352.7061875</v>
      </c>
      <c r="EP21">
        <v>1.155335625</v>
      </c>
      <c r="EQ21">
        <v>342.966</v>
      </c>
      <c r="ER21">
        <v>27.61405</v>
      </c>
      <c r="ES21">
        <v>2.5434</v>
      </c>
      <c r="ET21">
        <v>2.441259375</v>
      </c>
      <c r="EU21">
        <v>21.306925</v>
      </c>
      <c r="EV21">
        <v>20.6400875</v>
      </c>
      <c r="EW21">
        <v>700.007625</v>
      </c>
      <c r="EX21">
        <v>0.9429945625</v>
      </c>
      <c r="EY21">
        <v>0.057005525</v>
      </c>
      <c r="EZ21">
        <v>0</v>
      </c>
      <c r="FA21">
        <v>2130.1575</v>
      </c>
      <c r="FB21">
        <v>5.00072</v>
      </c>
      <c r="FC21">
        <v>14541.4625</v>
      </c>
      <c r="FD21">
        <v>6034.02625</v>
      </c>
      <c r="FE21">
        <v>42.312</v>
      </c>
      <c r="FF21">
        <v>44.5</v>
      </c>
      <c r="FG21">
        <v>43.75</v>
      </c>
      <c r="FH21">
        <v>44.992125</v>
      </c>
      <c r="FI21">
        <v>44.937</v>
      </c>
      <c r="FJ21">
        <v>655.38875</v>
      </c>
      <c r="FK21">
        <v>39.62</v>
      </c>
      <c r="FL21">
        <v>0</v>
      </c>
      <c r="FM21">
        <v>53.5</v>
      </c>
      <c r="FN21">
        <v>0</v>
      </c>
      <c r="FO21">
        <v>2128.93884615385</v>
      </c>
      <c r="FP21">
        <v>-38.2082050872763</v>
      </c>
      <c r="FQ21">
        <v>-268.126495418141</v>
      </c>
      <c r="FR21">
        <v>14533.2807692308</v>
      </c>
      <c r="FS21">
        <v>15</v>
      </c>
      <c r="FT21">
        <v>1699645097</v>
      </c>
      <c r="FU21" t="s">
        <v>450</v>
      </c>
      <c r="FV21">
        <v>1699645097</v>
      </c>
      <c r="FW21">
        <v>1699644869</v>
      </c>
      <c r="FX21">
        <v>12</v>
      </c>
      <c r="FY21">
        <v>-0.002</v>
      </c>
      <c r="FZ21">
        <v>-0.015</v>
      </c>
      <c r="GA21">
        <v>-1.533</v>
      </c>
      <c r="GB21">
        <v>0.304</v>
      </c>
      <c r="GC21">
        <v>315</v>
      </c>
      <c r="GD21">
        <v>28</v>
      </c>
      <c r="GE21">
        <v>1</v>
      </c>
      <c r="GF21">
        <v>0.16</v>
      </c>
      <c r="GG21">
        <v>0</v>
      </c>
      <c r="GH21">
        <v>0</v>
      </c>
      <c r="GI21" t="s">
        <v>436</v>
      </c>
      <c r="GJ21">
        <v>3.23757</v>
      </c>
      <c r="GK21">
        <v>2.68084</v>
      </c>
      <c r="GL21">
        <v>0.0702813</v>
      </c>
      <c r="GM21">
        <v>0.0691314</v>
      </c>
      <c r="GN21">
        <v>0.119604</v>
      </c>
      <c r="GO21">
        <v>0.115509</v>
      </c>
      <c r="GP21">
        <v>28251.1</v>
      </c>
      <c r="GQ21">
        <v>26038</v>
      </c>
      <c r="GR21">
        <v>28759.4</v>
      </c>
      <c r="GS21">
        <v>26548.6</v>
      </c>
      <c r="GT21">
        <v>35312.9</v>
      </c>
      <c r="GU21">
        <v>33057.1</v>
      </c>
      <c r="GV21">
        <v>43234.2</v>
      </c>
      <c r="GW21">
        <v>40215.5</v>
      </c>
      <c r="GX21">
        <v>2.0006</v>
      </c>
      <c r="GY21">
        <v>2.5056</v>
      </c>
      <c r="GZ21">
        <v>0.114948</v>
      </c>
      <c r="HA21">
        <v>0</v>
      </c>
      <c r="HB21">
        <v>27.4409</v>
      </c>
      <c r="HC21">
        <v>999.9</v>
      </c>
      <c r="HD21">
        <v>68.258</v>
      </c>
      <c r="HE21">
        <v>27.503</v>
      </c>
      <c r="HF21">
        <v>28.4628</v>
      </c>
      <c r="HG21">
        <v>30.2282</v>
      </c>
      <c r="HH21">
        <v>8.08894</v>
      </c>
      <c r="HI21">
        <v>3</v>
      </c>
      <c r="HJ21">
        <v>0.122094</v>
      </c>
      <c r="HK21">
        <v>0</v>
      </c>
      <c r="HL21">
        <v>20.3099</v>
      </c>
      <c r="HM21">
        <v>5.24724</v>
      </c>
      <c r="HN21">
        <v>11.968</v>
      </c>
      <c r="HO21">
        <v>4.9848</v>
      </c>
      <c r="HP21">
        <v>3.2924</v>
      </c>
      <c r="HQ21">
        <v>9999</v>
      </c>
      <c r="HR21">
        <v>999.9</v>
      </c>
      <c r="HS21">
        <v>9999</v>
      </c>
      <c r="HT21">
        <v>9999</v>
      </c>
      <c r="HU21">
        <v>4.97118</v>
      </c>
      <c r="HV21">
        <v>1.88293</v>
      </c>
      <c r="HW21">
        <v>1.87759</v>
      </c>
      <c r="HX21">
        <v>1.87927</v>
      </c>
      <c r="HY21">
        <v>1.8749</v>
      </c>
      <c r="HZ21">
        <v>1.87503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-1.533</v>
      </c>
      <c r="IQ21">
        <v>0.3043</v>
      </c>
      <c r="IR21">
        <v>-1.53339999999997</v>
      </c>
      <c r="IS21">
        <v>0</v>
      </c>
      <c r="IT21">
        <v>0</v>
      </c>
      <c r="IU21">
        <v>0</v>
      </c>
      <c r="IV21">
        <v>0.304279999999999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0.5</v>
      </c>
      <c r="JE21">
        <v>4.2</v>
      </c>
      <c r="JF21">
        <v>4.99756</v>
      </c>
      <c r="JG21">
        <v>4.99756</v>
      </c>
      <c r="JH21">
        <v>3.34595</v>
      </c>
      <c r="JI21">
        <v>3.05786</v>
      </c>
      <c r="JJ21">
        <v>3.05054</v>
      </c>
      <c r="JK21">
        <v>2.32422</v>
      </c>
      <c r="JL21">
        <v>32.0464</v>
      </c>
      <c r="JM21">
        <v>15.7344</v>
      </c>
      <c r="JN21">
        <v>2</v>
      </c>
      <c r="JO21">
        <v>562.698</v>
      </c>
      <c r="JP21">
        <v>1076.43</v>
      </c>
      <c r="JQ21">
        <v>28.3902</v>
      </c>
      <c r="JR21">
        <v>28.5533</v>
      </c>
      <c r="JS21">
        <v>30.0001</v>
      </c>
      <c r="JT21">
        <v>28.65</v>
      </c>
      <c r="JU21">
        <v>28.6436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103.862</v>
      </c>
      <c r="KC21">
        <v>101.122</v>
      </c>
    </row>
    <row r="22" spans="1:289">
      <c r="A22">
        <v>6</v>
      </c>
      <c r="B22">
        <v>1699645159</v>
      </c>
      <c r="C22">
        <v>262</v>
      </c>
      <c r="D22" t="s">
        <v>454</v>
      </c>
      <c r="E22" t="s">
        <v>455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1699645151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323.472287678923</v>
      </c>
      <c r="AO22">
        <v>320.571018181818</v>
      </c>
      <c r="AP22">
        <v>-0.0487509359022537</v>
      </c>
      <c r="AQ22">
        <v>66.9461706466542</v>
      </c>
      <c r="AR22">
        <f>(AT22 - AS22 + EC22*1E3/(8.314*(EE22+273.15)) * AV22/EB22 * AU22) * EB22/(100*DP22) * 1000/(1000 - AT22)</f>
        <v>0</v>
      </c>
      <c r="AS22">
        <v>27.6413732870728</v>
      </c>
      <c r="AT22">
        <v>28.7728581818182</v>
      </c>
      <c r="AU22">
        <v>-0.00110424758931289</v>
      </c>
      <c r="AV22">
        <v>78.3408012612606</v>
      </c>
      <c r="AW22">
        <v>43</v>
      </c>
      <c r="AX22">
        <v>7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456</v>
      </c>
      <c r="BI22">
        <v>10104.5</v>
      </c>
      <c r="BJ22">
        <v>2067.2496</v>
      </c>
      <c r="BK22">
        <v>2281.5442733313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659</v>
      </c>
      <c r="CE22">
        <v>290</v>
      </c>
      <c r="CF22">
        <v>2275.58</v>
      </c>
      <c r="CG22">
        <v>55</v>
      </c>
      <c r="CH22">
        <v>10104.5</v>
      </c>
      <c r="CI22">
        <v>2265.19</v>
      </c>
      <c r="CJ22">
        <v>10.39</v>
      </c>
      <c r="CK22">
        <v>300</v>
      </c>
      <c r="CL22">
        <v>24.1</v>
      </c>
      <c r="CM22">
        <v>2281.5442733313</v>
      </c>
      <c r="CN22">
        <v>2.47159160856018</v>
      </c>
      <c r="CO22">
        <v>-16.5231396453981</v>
      </c>
      <c r="CP22">
        <v>2.18189795128445</v>
      </c>
      <c r="CQ22">
        <v>0.671930372356408</v>
      </c>
      <c r="CR22">
        <v>-0.00779163470522804</v>
      </c>
      <c r="CS22">
        <v>290</v>
      </c>
      <c r="CT22">
        <v>2267.6</v>
      </c>
      <c r="CU22">
        <v>885</v>
      </c>
      <c r="CV22">
        <v>10065.2</v>
      </c>
      <c r="CW22">
        <v>2265.13</v>
      </c>
      <c r="CX22">
        <v>2.47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1699645151</v>
      </c>
      <c r="DV22">
        <v>311.613666666667</v>
      </c>
      <c r="DW22">
        <v>314.687666666667</v>
      </c>
      <c r="DX22">
        <v>28.7975866666667</v>
      </c>
      <c r="DY22">
        <v>27.6467866666667</v>
      </c>
      <c r="DZ22">
        <v>313.130666666667</v>
      </c>
      <c r="EA22">
        <v>28.4933</v>
      </c>
      <c r="EB22">
        <v>599.9866</v>
      </c>
      <c r="EC22">
        <v>88.4031933333333</v>
      </c>
      <c r="ED22">
        <v>0.0999788866666667</v>
      </c>
      <c r="EE22">
        <v>30.1621533333333</v>
      </c>
      <c r="EF22">
        <v>29.4623133333333</v>
      </c>
      <c r="EG22">
        <v>999.9</v>
      </c>
      <c r="EH22">
        <v>0</v>
      </c>
      <c r="EI22">
        <v>0</v>
      </c>
      <c r="EJ22">
        <v>5005.83333333333</v>
      </c>
      <c r="EK22">
        <v>0</v>
      </c>
      <c r="EL22">
        <v>-22.9850533333333</v>
      </c>
      <c r="EM22">
        <v>-3.09042333333333</v>
      </c>
      <c r="EN22">
        <v>320.836533333333</v>
      </c>
      <c r="EO22">
        <v>323.635</v>
      </c>
      <c r="EP22">
        <v>1.15078733333333</v>
      </c>
      <c r="EQ22">
        <v>314.687666666667</v>
      </c>
      <c r="ER22">
        <v>27.6467866666667</v>
      </c>
      <c r="ES22">
        <v>2.54579933333333</v>
      </c>
      <c r="ET22">
        <v>2.44406466666667</v>
      </c>
      <c r="EU22">
        <v>21.3222866666667</v>
      </c>
      <c r="EV22">
        <v>20.65872</v>
      </c>
      <c r="EW22">
        <v>700.0182</v>
      </c>
      <c r="EX22">
        <v>0.943002133333333</v>
      </c>
      <c r="EY22">
        <v>0.0569978866666667</v>
      </c>
      <c r="EZ22">
        <v>0</v>
      </c>
      <c r="FA22">
        <v>2068.556</v>
      </c>
      <c r="FB22">
        <v>5.00072</v>
      </c>
      <c r="FC22">
        <v>14133.9933333333</v>
      </c>
      <c r="FD22">
        <v>6034.13266666667</v>
      </c>
      <c r="FE22">
        <v>42.375</v>
      </c>
      <c r="FF22">
        <v>44.5330666666667</v>
      </c>
      <c r="FG22">
        <v>43.7789333333333</v>
      </c>
      <c r="FH22">
        <v>45.062</v>
      </c>
      <c r="FI22">
        <v>45</v>
      </c>
      <c r="FJ22">
        <v>655.403333333333</v>
      </c>
      <c r="FK22">
        <v>39.614</v>
      </c>
      <c r="FL22">
        <v>0</v>
      </c>
      <c r="FM22">
        <v>33.6999998092651</v>
      </c>
      <c r="FN22">
        <v>0</v>
      </c>
      <c r="FO22">
        <v>2067.2496</v>
      </c>
      <c r="FP22">
        <v>-96.4961539987936</v>
      </c>
      <c r="FQ22">
        <v>-644.053846985397</v>
      </c>
      <c r="FR22">
        <v>14124.652</v>
      </c>
      <c r="FS22">
        <v>15</v>
      </c>
      <c r="FT22">
        <v>1699645174</v>
      </c>
      <c r="FU22" t="s">
        <v>457</v>
      </c>
      <c r="FV22">
        <v>1699645174</v>
      </c>
      <c r="FW22">
        <v>1699644869</v>
      </c>
      <c r="FX22">
        <v>13</v>
      </c>
      <c r="FY22">
        <v>0.016</v>
      </c>
      <c r="FZ22">
        <v>-0.015</v>
      </c>
      <c r="GA22">
        <v>-1.517</v>
      </c>
      <c r="GB22">
        <v>0.304</v>
      </c>
      <c r="GC22">
        <v>315</v>
      </c>
      <c r="GD22">
        <v>28</v>
      </c>
      <c r="GE22">
        <v>0.92</v>
      </c>
      <c r="GF22">
        <v>0.16</v>
      </c>
      <c r="GG22">
        <v>0</v>
      </c>
      <c r="GH22">
        <v>0</v>
      </c>
      <c r="GI22" t="s">
        <v>436</v>
      </c>
      <c r="GJ22">
        <v>3.23772</v>
      </c>
      <c r="GK22">
        <v>2.68102</v>
      </c>
      <c r="GL22">
        <v>0.0679009</v>
      </c>
      <c r="GM22">
        <v>0.0678612</v>
      </c>
      <c r="GN22">
        <v>0.119683</v>
      </c>
      <c r="GO22">
        <v>0.115359</v>
      </c>
      <c r="GP22">
        <v>28323.1</v>
      </c>
      <c r="GQ22">
        <v>26072.9</v>
      </c>
      <c r="GR22">
        <v>28759.1</v>
      </c>
      <c r="GS22">
        <v>26548</v>
      </c>
      <c r="GT22">
        <v>35309.6</v>
      </c>
      <c r="GU22">
        <v>33063.2</v>
      </c>
      <c r="GV22">
        <v>43233.9</v>
      </c>
      <c r="GW22">
        <v>40215.9</v>
      </c>
      <c r="GX22">
        <v>2.0012</v>
      </c>
      <c r="GY22">
        <v>2.5041</v>
      </c>
      <c r="GZ22">
        <v>0.117689</v>
      </c>
      <c r="HA22">
        <v>0</v>
      </c>
      <c r="HB22">
        <v>27.4937</v>
      </c>
      <c r="HC22">
        <v>999.9</v>
      </c>
      <c r="HD22">
        <v>68.142</v>
      </c>
      <c r="HE22">
        <v>27.563</v>
      </c>
      <c r="HF22">
        <v>28.5138</v>
      </c>
      <c r="HG22">
        <v>30.0082</v>
      </c>
      <c r="HH22">
        <v>8.18109</v>
      </c>
      <c r="HI22">
        <v>3</v>
      </c>
      <c r="HJ22">
        <v>0.123476</v>
      </c>
      <c r="HK22">
        <v>0</v>
      </c>
      <c r="HL22">
        <v>20.3098</v>
      </c>
      <c r="HM22">
        <v>5.24784</v>
      </c>
      <c r="HN22">
        <v>11.968</v>
      </c>
      <c r="HO22">
        <v>4.9848</v>
      </c>
      <c r="HP22">
        <v>3.2924</v>
      </c>
      <c r="HQ22">
        <v>9999</v>
      </c>
      <c r="HR22">
        <v>999.9</v>
      </c>
      <c r="HS22">
        <v>9999</v>
      </c>
      <c r="HT22">
        <v>9999</v>
      </c>
      <c r="HU22">
        <v>4.97136</v>
      </c>
      <c r="HV22">
        <v>1.88293</v>
      </c>
      <c r="HW22">
        <v>1.87759</v>
      </c>
      <c r="HX22">
        <v>1.87924</v>
      </c>
      <c r="HY22">
        <v>1.87488</v>
      </c>
      <c r="HZ22">
        <v>1.87503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-1.517</v>
      </c>
      <c r="IQ22">
        <v>0.3042</v>
      </c>
      <c r="IR22">
        <v>-1.53339999999997</v>
      </c>
      <c r="IS22">
        <v>0</v>
      </c>
      <c r="IT22">
        <v>0</v>
      </c>
      <c r="IU22">
        <v>0</v>
      </c>
      <c r="IV22">
        <v>0.304279999999999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</v>
      </c>
      <c r="JE22">
        <v>4.8</v>
      </c>
      <c r="JF22">
        <v>4.99756</v>
      </c>
      <c r="JG22">
        <v>4.99756</v>
      </c>
      <c r="JH22">
        <v>3.34595</v>
      </c>
      <c r="JI22">
        <v>3.05786</v>
      </c>
      <c r="JJ22">
        <v>3.05054</v>
      </c>
      <c r="JK22">
        <v>2.2998</v>
      </c>
      <c r="JL22">
        <v>32.0684</v>
      </c>
      <c r="JM22">
        <v>15.7169</v>
      </c>
      <c r="JN22">
        <v>2</v>
      </c>
      <c r="JO22">
        <v>563.304</v>
      </c>
      <c r="JP22">
        <v>1074.86</v>
      </c>
      <c r="JQ22">
        <v>28.4233</v>
      </c>
      <c r="JR22">
        <v>28.5704</v>
      </c>
      <c r="JS22">
        <v>30.0003</v>
      </c>
      <c r="JT22">
        <v>28.6666</v>
      </c>
      <c r="JU22">
        <v>28.6601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103.862</v>
      </c>
      <c r="KC22">
        <v>101.121</v>
      </c>
    </row>
    <row r="23" spans="1:289">
      <c r="A23">
        <v>7</v>
      </c>
      <c r="B23">
        <v>1699645248</v>
      </c>
      <c r="C23">
        <v>351</v>
      </c>
      <c r="D23" t="s">
        <v>458</v>
      </c>
      <c r="E23" t="s">
        <v>459</v>
      </c>
      <c r="F23">
        <v>15</v>
      </c>
      <c r="G23" t="s">
        <v>425</v>
      </c>
      <c r="H23" t="s">
        <v>426</v>
      </c>
      <c r="I23" t="s">
        <v>427</v>
      </c>
      <c r="J23" t="s">
        <v>428</v>
      </c>
      <c r="K23" t="s">
        <v>429</v>
      </c>
      <c r="L23" t="s">
        <v>430</v>
      </c>
      <c r="M23">
        <v>1699645240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323.941821221442</v>
      </c>
      <c r="AO23">
        <v>320.783163636364</v>
      </c>
      <c r="AP23">
        <v>0.0438272457441053</v>
      </c>
      <c r="AQ23">
        <v>66.9442022477637</v>
      </c>
      <c r="AR23">
        <f>(AT23 - AS23 + EC23*1E3/(8.314*(EE23+273.15)) * AV23/EB23 * AU23) * EB23/(100*DP23) * 1000/(1000 - AT23)</f>
        <v>0</v>
      </c>
      <c r="AS23">
        <v>27.6163804270001</v>
      </c>
      <c r="AT23">
        <v>28.6785121212121</v>
      </c>
      <c r="AU23">
        <v>0.000302441755141797</v>
      </c>
      <c r="AV23">
        <v>78.3410332969105</v>
      </c>
      <c r="AW23">
        <v>42</v>
      </c>
      <c r="AX23">
        <v>7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431</v>
      </c>
      <c r="BC23">
        <v>10090.5</v>
      </c>
      <c r="BD23">
        <v>918.917307692308</v>
      </c>
      <c r="BE23">
        <v>4653.53</v>
      </c>
      <c r="BF23">
        <f>1-BD23/BE23</f>
        <v>0</v>
      </c>
      <c r="BG23">
        <v>-0.204273046024211</v>
      </c>
      <c r="BH23" t="s">
        <v>460</v>
      </c>
      <c r="BI23">
        <v>10104.8</v>
      </c>
      <c r="BJ23">
        <v>1952.83269230769</v>
      </c>
      <c r="BK23">
        <v>2170.23577671846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433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660</v>
      </c>
      <c r="CE23">
        <v>290</v>
      </c>
      <c r="CF23">
        <v>2160.57</v>
      </c>
      <c r="CG23">
        <v>45</v>
      </c>
      <c r="CH23">
        <v>10104.8</v>
      </c>
      <c r="CI23">
        <v>2151.87</v>
      </c>
      <c r="CJ23">
        <v>8.7</v>
      </c>
      <c r="CK23">
        <v>300</v>
      </c>
      <c r="CL23">
        <v>24.1</v>
      </c>
      <c r="CM23">
        <v>2170.23577671846</v>
      </c>
      <c r="CN23">
        <v>2.11724971601342</v>
      </c>
      <c r="CO23">
        <v>-18.5609363841433</v>
      </c>
      <c r="CP23">
        <v>1.86889759483371</v>
      </c>
      <c r="CQ23">
        <v>0.778891181507026</v>
      </c>
      <c r="CR23">
        <v>-0.00779083804226919</v>
      </c>
      <c r="CS23">
        <v>290</v>
      </c>
      <c r="CT23">
        <v>2155.05</v>
      </c>
      <c r="CU23">
        <v>875</v>
      </c>
      <c r="CV23">
        <v>10064.3</v>
      </c>
      <c r="CW23">
        <v>2151.79</v>
      </c>
      <c r="CX23">
        <v>3.26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434</v>
      </c>
      <c r="DS23">
        <v>2</v>
      </c>
      <c r="DT23" t="b">
        <v>1</v>
      </c>
      <c r="DU23">
        <v>1699645240</v>
      </c>
      <c r="DV23">
        <v>311.328933333333</v>
      </c>
      <c r="DW23">
        <v>314.7842</v>
      </c>
      <c r="DX23">
        <v>28.6582533333333</v>
      </c>
      <c r="DY23">
        <v>27.5850666666667</v>
      </c>
      <c r="DZ23">
        <v>312.851933333333</v>
      </c>
      <c r="EA23">
        <v>28.3539733333333</v>
      </c>
      <c r="EB23">
        <v>600.030933333333</v>
      </c>
      <c r="EC23">
        <v>88.4041466666667</v>
      </c>
      <c r="ED23">
        <v>0.100030566666667</v>
      </c>
      <c r="EE23">
        <v>30.23914</v>
      </c>
      <c r="EF23">
        <v>29.4970866666667</v>
      </c>
      <c r="EG23">
        <v>999.9</v>
      </c>
      <c r="EH23">
        <v>0</v>
      </c>
      <c r="EI23">
        <v>0</v>
      </c>
      <c r="EJ23">
        <v>5004</v>
      </c>
      <c r="EK23">
        <v>0</v>
      </c>
      <c r="EL23">
        <v>-24.21326</v>
      </c>
      <c r="EM23">
        <v>-3.44927866666667</v>
      </c>
      <c r="EN23">
        <v>320.520466666667</v>
      </c>
      <c r="EO23">
        <v>323.714066666667</v>
      </c>
      <c r="EP23">
        <v>1.073188</v>
      </c>
      <c r="EQ23">
        <v>314.7842</v>
      </c>
      <c r="ER23">
        <v>27.5850666666667</v>
      </c>
      <c r="ES23">
        <v>2.53350866666667</v>
      </c>
      <c r="ET23">
        <v>2.43863466666667</v>
      </c>
      <c r="EU23">
        <v>21.2433866666667</v>
      </c>
      <c r="EV23">
        <v>20.62264</v>
      </c>
      <c r="EW23">
        <v>700.0344</v>
      </c>
      <c r="EX23">
        <v>0.943006733333333</v>
      </c>
      <c r="EY23">
        <v>0.05699328</v>
      </c>
      <c r="EZ23">
        <v>0</v>
      </c>
      <c r="FA23">
        <v>1953.53933333333</v>
      </c>
      <c r="FB23">
        <v>5.00072</v>
      </c>
      <c r="FC23">
        <v>13362.6</v>
      </c>
      <c r="FD23">
        <v>6034.282</v>
      </c>
      <c r="FE23">
        <v>42.4328666666667</v>
      </c>
      <c r="FF23">
        <v>44.625</v>
      </c>
      <c r="FG23">
        <v>43.875</v>
      </c>
      <c r="FH23">
        <v>45.125</v>
      </c>
      <c r="FI23">
        <v>45.0578666666667</v>
      </c>
      <c r="FJ23">
        <v>655.422666666667</v>
      </c>
      <c r="FK23">
        <v>39.61</v>
      </c>
      <c r="FL23">
        <v>0</v>
      </c>
      <c r="FM23">
        <v>88.0999999046326</v>
      </c>
      <c r="FN23">
        <v>0</v>
      </c>
      <c r="FO23">
        <v>1952.83269230769</v>
      </c>
      <c r="FP23">
        <v>-60.7483759870521</v>
      </c>
      <c r="FQ23">
        <v>-385.425640412047</v>
      </c>
      <c r="FR23">
        <v>13358.0038461538</v>
      </c>
      <c r="FS23">
        <v>15</v>
      </c>
      <c r="FT23">
        <v>1699645268</v>
      </c>
      <c r="FU23" t="s">
        <v>461</v>
      </c>
      <c r="FV23">
        <v>1699645268</v>
      </c>
      <c r="FW23">
        <v>1699644869</v>
      </c>
      <c r="FX23">
        <v>14</v>
      </c>
      <c r="FY23">
        <v>-0.006</v>
      </c>
      <c r="FZ23">
        <v>-0.015</v>
      </c>
      <c r="GA23">
        <v>-1.523</v>
      </c>
      <c r="GB23">
        <v>0.304</v>
      </c>
      <c r="GC23">
        <v>315</v>
      </c>
      <c r="GD23">
        <v>28</v>
      </c>
      <c r="GE23">
        <v>1.25</v>
      </c>
      <c r="GF23">
        <v>0.16</v>
      </c>
      <c r="GG23">
        <v>0</v>
      </c>
      <c r="GH23">
        <v>0</v>
      </c>
      <c r="GI23" t="s">
        <v>436</v>
      </c>
      <c r="GJ23">
        <v>3.23773</v>
      </c>
      <c r="GK23">
        <v>2.68097</v>
      </c>
      <c r="GL23">
        <v>0.0679235</v>
      </c>
      <c r="GM23">
        <v>0.067909</v>
      </c>
      <c r="GN23">
        <v>0.119412</v>
      </c>
      <c r="GO23">
        <v>0.115236</v>
      </c>
      <c r="GP23">
        <v>28320.1</v>
      </c>
      <c r="GQ23">
        <v>26069.7</v>
      </c>
      <c r="GR23">
        <v>28757.1</v>
      </c>
      <c r="GS23">
        <v>26546.4</v>
      </c>
      <c r="GT23">
        <v>35318.6</v>
      </c>
      <c r="GU23">
        <v>33065.8</v>
      </c>
      <c r="GV23">
        <v>43231.1</v>
      </c>
      <c r="GW23">
        <v>40213.1</v>
      </c>
      <c r="GX23">
        <v>2.0026</v>
      </c>
      <c r="GY23">
        <v>2.5011</v>
      </c>
      <c r="GZ23">
        <v>0.118256</v>
      </c>
      <c r="HA23">
        <v>0</v>
      </c>
      <c r="HB23">
        <v>27.5695</v>
      </c>
      <c r="HC23">
        <v>999.9</v>
      </c>
      <c r="HD23">
        <v>67.617</v>
      </c>
      <c r="HE23">
        <v>27.694</v>
      </c>
      <c r="HF23">
        <v>28.5111</v>
      </c>
      <c r="HG23">
        <v>30.0583</v>
      </c>
      <c r="HH23">
        <v>8.13702</v>
      </c>
      <c r="HI23">
        <v>3</v>
      </c>
      <c r="HJ23">
        <v>0.126555</v>
      </c>
      <c r="HK23">
        <v>0</v>
      </c>
      <c r="HL23">
        <v>20.31</v>
      </c>
      <c r="HM23">
        <v>5.24784</v>
      </c>
      <c r="HN23">
        <v>11.968</v>
      </c>
      <c r="HO23">
        <v>4.985</v>
      </c>
      <c r="HP23">
        <v>3.2923</v>
      </c>
      <c r="HQ23">
        <v>9999</v>
      </c>
      <c r="HR23">
        <v>999.9</v>
      </c>
      <c r="HS23">
        <v>9999</v>
      </c>
      <c r="HT23">
        <v>9999</v>
      </c>
      <c r="HU23">
        <v>4.97141</v>
      </c>
      <c r="HV23">
        <v>1.88293</v>
      </c>
      <c r="HW23">
        <v>1.87759</v>
      </c>
      <c r="HX23">
        <v>1.87923</v>
      </c>
      <c r="HY23">
        <v>1.87485</v>
      </c>
      <c r="HZ23">
        <v>1.87502</v>
      </c>
      <c r="IA23">
        <v>1.87836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437</v>
      </c>
      <c r="IH23" t="s">
        <v>438</v>
      </c>
      <c r="II23" t="s">
        <v>439</v>
      </c>
      <c r="IJ23" t="s">
        <v>439</v>
      </c>
      <c r="IK23" t="s">
        <v>439</v>
      </c>
      <c r="IL23" t="s">
        <v>439</v>
      </c>
      <c r="IM23">
        <v>0</v>
      </c>
      <c r="IN23">
        <v>100</v>
      </c>
      <c r="IO23">
        <v>100</v>
      </c>
      <c r="IP23">
        <v>-1.523</v>
      </c>
      <c r="IQ23">
        <v>0.3042</v>
      </c>
      <c r="IR23">
        <v>-1.51690909090911</v>
      </c>
      <c r="IS23">
        <v>0</v>
      </c>
      <c r="IT23">
        <v>0</v>
      </c>
      <c r="IU23">
        <v>0</v>
      </c>
      <c r="IV23">
        <v>0.304279999999999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1.2</v>
      </c>
      <c r="JE23">
        <v>6.3</v>
      </c>
      <c r="JF23">
        <v>4.99756</v>
      </c>
      <c r="JG23">
        <v>4.99756</v>
      </c>
      <c r="JH23">
        <v>3.34595</v>
      </c>
      <c r="JI23">
        <v>3.05664</v>
      </c>
      <c r="JJ23">
        <v>3.05054</v>
      </c>
      <c r="JK23">
        <v>2.31201</v>
      </c>
      <c r="JL23">
        <v>32.1784</v>
      </c>
      <c r="JM23">
        <v>15.6906</v>
      </c>
      <c r="JN23">
        <v>2</v>
      </c>
      <c r="JO23">
        <v>564.758</v>
      </c>
      <c r="JP23">
        <v>1071.95</v>
      </c>
      <c r="JQ23">
        <v>28.509</v>
      </c>
      <c r="JR23">
        <v>28.6144</v>
      </c>
      <c r="JS23">
        <v>30.0002</v>
      </c>
      <c r="JT23">
        <v>28.7092</v>
      </c>
      <c r="JU23">
        <v>28.7051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0</v>
      </c>
      <c r="KB23">
        <v>103.854</v>
      </c>
      <c r="KC23">
        <v>101.115</v>
      </c>
    </row>
    <row r="24" spans="1:289">
      <c r="A24">
        <v>8</v>
      </c>
      <c r="B24">
        <v>1699645309</v>
      </c>
      <c r="C24">
        <v>412</v>
      </c>
      <c r="D24" t="s">
        <v>462</v>
      </c>
      <c r="E24" t="s">
        <v>463</v>
      </c>
      <c r="F24">
        <v>15</v>
      </c>
      <c r="G24" t="s">
        <v>425</v>
      </c>
      <c r="H24" t="s">
        <v>426</v>
      </c>
      <c r="I24" t="s">
        <v>427</v>
      </c>
      <c r="J24" t="s">
        <v>428</v>
      </c>
      <c r="K24" t="s">
        <v>429</v>
      </c>
      <c r="L24" t="s">
        <v>430</v>
      </c>
      <c r="M24">
        <v>1699645300.5</v>
      </c>
      <c r="N24">
        <f>(O24)/1000</f>
        <v>0</v>
      </c>
      <c r="O24">
        <f>IF(DT24, AR24, AL24)</f>
        <v>0</v>
      </c>
      <c r="P24">
        <f>IF(DT24, AM24, AK24)</f>
        <v>0</v>
      </c>
      <c r="Q24">
        <f>DV24 - IF(AY24&gt;1, P24*DP24*100.0/(BA24*EJ24), 0)</f>
        <v>0</v>
      </c>
      <c r="R24">
        <f>((X24-N24/2)*Q24-P24)/(X24+N24/2)</f>
        <v>0</v>
      </c>
      <c r="S24">
        <f>R24*(EC24+ED24)/1000.0</f>
        <v>0</v>
      </c>
      <c r="T24">
        <f>(DV24 - IF(AY24&gt;1, P24*DP24*100.0/(BA24*EJ24), 0))*(EC24+ED24)/1000.0</f>
        <v>0</v>
      </c>
      <c r="U24">
        <f>2.0/((1/W24-1/V24)+SIGN(W24)*SQRT((1/W24-1/V24)*(1/W24-1/V24) + 4*DQ24/((DQ24+1)*(DQ24+1))*(2*1/W24*1/V24-1/V24*1/V24)))</f>
        <v>0</v>
      </c>
      <c r="V24">
        <f>IF(LEFT(DR24,1)&lt;&gt;"0",IF(LEFT(DR24,1)="1",3.0,DS24),$D$5+$E$5*(EJ24*EC24/($K$5*1000))+$F$5*(EJ24*EC24/($K$5*1000))*MAX(MIN(DP24,$J$5),$I$5)*MAX(MIN(DP24,$J$5),$I$5)+$G$5*MAX(MIN(DP24,$J$5),$I$5)*(EJ24*EC24/($K$5*1000))+$H$5*(EJ24*EC24/($K$5*1000))*(EJ24*EC24/($K$5*1000)))</f>
        <v>0</v>
      </c>
      <c r="W24">
        <f>N24*(1000-(1000*0.61365*exp(17.502*AA24/(240.97+AA24))/(EC24+ED24)+DX24)/2)/(1000*0.61365*exp(17.502*AA24/(240.97+AA24))/(EC24+ED24)-DX24)</f>
        <v>0</v>
      </c>
      <c r="X24">
        <f>1/((DQ24+1)/(U24/1.6)+1/(V24/1.37)) + DQ24/((DQ24+1)/(U24/1.6) + DQ24/(V24/1.37))</f>
        <v>0</v>
      </c>
      <c r="Y24">
        <f>(DL24*DO24)</f>
        <v>0</v>
      </c>
      <c r="Z24">
        <f>(EE24+(Y24+2*0.95*5.67E-8*(((EE24+$B$7)+273)^4-(EE24+273)^4)-44100*N24)/(1.84*29.3*V24+8*0.95*5.67E-8*(EE24+273)^3))</f>
        <v>0</v>
      </c>
      <c r="AA24">
        <f>($C$7*EF24+$D$7*EG24+$E$7*Z24)</f>
        <v>0</v>
      </c>
      <c r="AB24">
        <f>0.61365*exp(17.502*AA24/(240.97+AA24))</f>
        <v>0</v>
      </c>
      <c r="AC24">
        <f>(AD24/AE24*100)</f>
        <v>0</v>
      </c>
      <c r="AD24">
        <f>DX24*(EC24+ED24)/1000</f>
        <v>0</v>
      </c>
      <c r="AE24">
        <f>0.61365*exp(17.502*EE24/(240.97+EE24))</f>
        <v>0</v>
      </c>
      <c r="AF24">
        <f>(AB24-DX24*(EC24+ED24)/1000)</f>
        <v>0</v>
      </c>
      <c r="AG24">
        <f>(-N24*44100)</f>
        <v>0</v>
      </c>
      <c r="AH24">
        <f>2*29.3*V24*0.92*(EE24-AA24)</f>
        <v>0</v>
      </c>
      <c r="AI24">
        <f>2*0.95*5.67E-8*(((EE24+$B$7)+273)^4-(AA24+273)^4)</f>
        <v>0</v>
      </c>
      <c r="AJ24">
        <f>Y24+AI24+AG24+AH24</f>
        <v>0</v>
      </c>
      <c r="AK24">
        <f>EB24*AY24*(DW24-DV24*(1000-AY24*DY24)/(1000-AY24*DX24))/(100*DP24)</f>
        <v>0</v>
      </c>
      <c r="AL24">
        <f>1000*EB24*AY24*(DX24-DY24)/(100*DP24*(1000-AY24*DX24))</f>
        <v>0</v>
      </c>
      <c r="AM24">
        <f>(AN24 - AO24 - EC24*1E3/(8.314*(EE24+273.15)) * AQ24/EB24 * AP24) * EB24/(100*DP24) * (1000 - DY24)/1000</f>
        <v>0</v>
      </c>
      <c r="AN24">
        <v>324.032718634092</v>
      </c>
      <c r="AO24">
        <v>321.044278787879</v>
      </c>
      <c r="AP24">
        <v>0.000981088672882442</v>
      </c>
      <c r="AQ24">
        <v>66.9474433047155</v>
      </c>
      <c r="AR24">
        <f>(AT24 - AS24 + EC24*1E3/(8.314*(EE24+273.15)) * AV24/EB24 * AU24) * EB24/(100*DP24) * 1000/(1000 - AT24)</f>
        <v>0</v>
      </c>
      <c r="AS24">
        <v>27.6979159661905</v>
      </c>
      <c r="AT24">
        <v>28.7490660606061</v>
      </c>
      <c r="AU24">
        <v>0.000343959256429665</v>
      </c>
      <c r="AV24">
        <v>78.43</v>
      </c>
      <c r="AW24">
        <v>41</v>
      </c>
      <c r="AX24">
        <v>7</v>
      </c>
      <c r="AY24">
        <f>IF(AW24*$H$13&gt;=BA24,1.0,(BA24/(BA24-AW24*$H$13)))</f>
        <v>0</v>
      </c>
      <c r="AZ24">
        <f>(AY24-1)*100</f>
        <v>0</v>
      </c>
      <c r="BA24">
        <f>MAX(0,($B$13+$C$13*EJ24)/(1+$D$13*EJ24)*EC24/(EE24+273)*$E$13)</f>
        <v>0</v>
      </c>
      <c r="BB24" t="s">
        <v>431</v>
      </c>
      <c r="BC24">
        <v>10090.5</v>
      </c>
      <c r="BD24">
        <v>918.917307692308</v>
      </c>
      <c r="BE24">
        <v>4653.53</v>
      </c>
      <c r="BF24">
        <f>1-BD24/BE24</f>
        <v>0</v>
      </c>
      <c r="BG24">
        <v>-0.204273046024211</v>
      </c>
      <c r="BH24" t="s">
        <v>464</v>
      </c>
      <c r="BI24">
        <v>10102.9</v>
      </c>
      <c r="BJ24">
        <v>1896.56192307692</v>
      </c>
      <c r="BK24">
        <v>2118.30308101033</v>
      </c>
      <c r="BL24">
        <f>1-BJ24/BK24</f>
        <v>0</v>
      </c>
      <c r="BM24">
        <v>0.5</v>
      </c>
      <c r="BN24">
        <f>DM24</f>
        <v>0</v>
      </c>
      <c r="BO24">
        <f>P24</f>
        <v>0</v>
      </c>
      <c r="BP24">
        <f>BL24*BM24*BN24</f>
        <v>0</v>
      </c>
      <c r="BQ24">
        <f>(BO24-BG24)/BN24</f>
        <v>0</v>
      </c>
      <c r="BR24">
        <f>(BE24-BK24)/BK24</f>
        <v>0</v>
      </c>
      <c r="BS24">
        <f>BD24/(BF24+BD24/BK24)</f>
        <v>0</v>
      </c>
      <c r="BT24" t="s">
        <v>433</v>
      </c>
      <c r="BU24">
        <v>0</v>
      </c>
      <c r="BV24">
        <f>IF(BU24&lt;&gt;0, BU24, BS24)</f>
        <v>0</v>
      </c>
      <c r="BW24">
        <f>1-BV24/BK24</f>
        <v>0</v>
      </c>
      <c r="BX24">
        <f>(BK24-BJ24)/(BK24-BV24)</f>
        <v>0</v>
      </c>
      <c r="BY24">
        <f>(BE24-BK24)/(BE24-BV24)</f>
        <v>0</v>
      </c>
      <c r="BZ24">
        <f>(BK24-BJ24)/(BK24-BD24)</f>
        <v>0</v>
      </c>
      <c r="CA24">
        <f>(BE24-BK24)/(BE24-BD24)</f>
        <v>0</v>
      </c>
      <c r="CB24">
        <f>(BX24*BV24/BJ24)</f>
        <v>0</v>
      </c>
      <c r="CC24">
        <f>(1-CB24)</f>
        <v>0</v>
      </c>
      <c r="CD24">
        <v>661</v>
      </c>
      <c r="CE24">
        <v>290</v>
      </c>
      <c r="CF24">
        <v>2104.62</v>
      </c>
      <c r="CG24">
        <v>55</v>
      </c>
      <c r="CH24">
        <v>10102.9</v>
      </c>
      <c r="CI24">
        <v>2095.76</v>
      </c>
      <c r="CJ24">
        <v>8.86</v>
      </c>
      <c r="CK24">
        <v>300</v>
      </c>
      <c r="CL24">
        <v>24.1</v>
      </c>
      <c r="CM24">
        <v>2118.30308101033</v>
      </c>
      <c r="CN24">
        <v>2.28026869499286</v>
      </c>
      <c r="CO24">
        <v>-22.7706835042758</v>
      </c>
      <c r="CP24">
        <v>2.01264596236154</v>
      </c>
      <c r="CQ24">
        <v>0.820515327067907</v>
      </c>
      <c r="CR24">
        <v>-0.00779041824249166</v>
      </c>
      <c r="CS24">
        <v>290</v>
      </c>
      <c r="CT24">
        <v>2096.8</v>
      </c>
      <c r="CU24">
        <v>805</v>
      </c>
      <c r="CV24">
        <v>10065.3</v>
      </c>
      <c r="CW24">
        <v>2095.68</v>
      </c>
      <c r="CX24">
        <v>1.12</v>
      </c>
      <c r="DL24">
        <f>$B$11*EK24+$C$11*EL24+$F$11*EW24*(1-EZ24)</f>
        <v>0</v>
      </c>
      <c r="DM24">
        <f>DL24*DN24</f>
        <v>0</v>
      </c>
      <c r="DN24">
        <f>($B$11*$D$9+$C$11*$D$9+$F$11*((FJ24+FB24)/MAX(FJ24+FB24+FK24, 0.1)*$I$9+FK24/MAX(FJ24+FB24+FK24, 0.1)*$J$9))/($B$11+$C$11+$F$11)</f>
        <v>0</v>
      </c>
      <c r="DO24">
        <f>($B$11*$K$9+$C$11*$K$9+$F$11*((FJ24+FB24)/MAX(FJ24+FB24+FK24, 0.1)*$P$9+FK24/MAX(FJ24+FB24+FK24, 0.1)*$Q$9))/($B$11+$C$11+$F$11)</f>
        <v>0</v>
      </c>
      <c r="DP24">
        <v>6</v>
      </c>
      <c r="DQ24">
        <v>0.5</v>
      </c>
      <c r="DR24" t="s">
        <v>434</v>
      </c>
      <c r="DS24">
        <v>2</v>
      </c>
      <c r="DT24" t="b">
        <v>1</v>
      </c>
      <c r="DU24">
        <v>1699645300.5</v>
      </c>
      <c r="DV24">
        <v>311.712875</v>
      </c>
      <c r="DW24">
        <v>315.0731875</v>
      </c>
      <c r="DX24">
        <v>28.736275</v>
      </c>
      <c r="DY24">
        <v>27.6702</v>
      </c>
      <c r="DZ24">
        <v>313.226875</v>
      </c>
      <c r="EA24">
        <v>28.4320125</v>
      </c>
      <c r="EB24">
        <v>600.03125</v>
      </c>
      <c r="EC24">
        <v>88.40459375</v>
      </c>
      <c r="ED24">
        <v>0.10009158125</v>
      </c>
      <c r="EE24">
        <v>30.31080625</v>
      </c>
      <c r="EF24">
        <v>29.58305</v>
      </c>
      <c r="EG24">
        <v>999.9</v>
      </c>
      <c r="EH24">
        <v>0</v>
      </c>
      <c r="EI24">
        <v>0</v>
      </c>
      <c r="EJ24">
        <v>4995.9375</v>
      </c>
      <c r="EK24">
        <v>0</v>
      </c>
      <c r="EL24">
        <v>-24.802225</v>
      </c>
      <c r="EM24">
        <v>-3.368826875</v>
      </c>
      <c r="EN24">
        <v>320.9264375</v>
      </c>
      <c r="EO24">
        <v>324.039375</v>
      </c>
      <c r="EP24">
        <v>1.066083125</v>
      </c>
      <c r="EQ24">
        <v>315.0731875</v>
      </c>
      <c r="ER24">
        <v>27.6702</v>
      </c>
      <c r="ES24">
        <v>2.54041875</v>
      </c>
      <c r="ET24">
        <v>2.446173125</v>
      </c>
      <c r="EU24">
        <v>21.28780625</v>
      </c>
      <c r="EV24">
        <v>20.67271875</v>
      </c>
      <c r="EW24">
        <v>700.0618125</v>
      </c>
      <c r="EX24">
        <v>0.94301325</v>
      </c>
      <c r="EY24">
        <v>0.0569866625</v>
      </c>
      <c r="EZ24">
        <v>0</v>
      </c>
      <c r="FA24">
        <v>1897.1825</v>
      </c>
      <c r="FB24">
        <v>5.00072</v>
      </c>
      <c r="FC24">
        <v>12994.3625</v>
      </c>
      <c r="FD24">
        <v>6034.53125</v>
      </c>
      <c r="FE24">
        <v>42.476375</v>
      </c>
      <c r="FF24">
        <v>44.67925</v>
      </c>
      <c r="FG24">
        <v>43.937</v>
      </c>
      <c r="FH24">
        <v>45.167625</v>
      </c>
      <c r="FI24">
        <v>45.125</v>
      </c>
      <c r="FJ24">
        <v>655.45125</v>
      </c>
      <c r="FK24">
        <v>39.61</v>
      </c>
      <c r="FL24">
        <v>0</v>
      </c>
      <c r="FM24">
        <v>59.5</v>
      </c>
      <c r="FN24">
        <v>0</v>
      </c>
      <c r="FO24">
        <v>1896.56192307692</v>
      </c>
      <c r="FP24">
        <v>-44.8174358835408</v>
      </c>
      <c r="FQ24">
        <v>-263.435897433394</v>
      </c>
      <c r="FR24">
        <v>12989.5192307692</v>
      </c>
      <c r="FS24">
        <v>15</v>
      </c>
      <c r="FT24">
        <v>1699645329</v>
      </c>
      <c r="FU24" t="s">
        <v>465</v>
      </c>
      <c r="FV24">
        <v>1699645329</v>
      </c>
      <c r="FW24">
        <v>1699644869</v>
      </c>
      <c r="FX24">
        <v>15</v>
      </c>
      <c r="FY24">
        <v>0.009</v>
      </c>
      <c r="FZ24">
        <v>-0.015</v>
      </c>
      <c r="GA24">
        <v>-1.514</v>
      </c>
      <c r="GB24">
        <v>0.304</v>
      </c>
      <c r="GC24">
        <v>315</v>
      </c>
      <c r="GD24">
        <v>28</v>
      </c>
      <c r="GE24">
        <v>0.89</v>
      </c>
      <c r="GF24">
        <v>0.16</v>
      </c>
      <c r="GG24">
        <v>0</v>
      </c>
      <c r="GH24">
        <v>0</v>
      </c>
      <c r="GI24" t="s">
        <v>436</v>
      </c>
      <c r="GJ24">
        <v>3.23766</v>
      </c>
      <c r="GK24">
        <v>2.68107</v>
      </c>
      <c r="GL24">
        <v>0.0679499</v>
      </c>
      <c r="GM24">
        <v>0.0679038</v>
      </c>
      <c r="GN24">
        <v>0.119607</v>
      </c>
      <c r="GO24">
        <v>0.115465</v>
      </c>
      <c r="GP24">
        <v>28318.1</v>
      </c>
      <c r="GQ24">
        <v>26068.7</v>
      </c>
      <c r="GR24">
        <v>28755.9</v>
      </c>
      <c r="GS24">
        <v>26545.4</v>
      </c>
      <c r="GT24">
        <v>35309.3</v>
      </c>
      <c r="GU24">
        <v>33056.7</v>
      </c>
      <c r="GV24">
        <v>43229.2</v>
      </c>
      <c r="GW24">
        <v>40212.6</v>
      </c>
      <c r="GX24">
        <v>2.0032</v>
      </c>
      <c r="GY24">
        <v>2.5012</v>
      </c>
      <c r="GZ24">
        <v>0.119627</v>
      </c>
      <c r="HA24">
        <v>0</v>
      </c>
      <c r="HB24">
        <v>27.6165</v>
      </c>
      <c r="HC24">
        <v>999.9</v>
      </c>
      <c r="HD24">
        <v>67.446</v>
      </c>
      <c r="HE24">
        <v>27.775</v>
      </c>
      <c r="HF24">
        <v>28.5726</v>
      </c>
      <c r="HG24">
        <v>30.3382</v>
      </c>
      <c r="HH24">
        <v>8.22916</v>
      </c>
      <c r="HI24">
        <v>3</v>
      </c>
      <c r="HJ24">
        <v>0.129146</v>
      </c>
      <c r="HK24">
        <v>0</v>
      </c>
      <c r="HL24">
        <v>20.3091</v>
      </c>
      <c r="HM24">
        <v>5.24844</v>
      </c>
      <c r="HN24">
        <v>11.9662</v>
      </c>
      <c r="HO24">
        <v>4.9848</v>
      </c>
      <c r="HP24">
        <v>3.2924</v>
      </c>
      <c r="HQ24">
        <v>9999</v>
      </c>
      <c r="HR24">
        <v>999.9</v>
      </c>
      <c r="HS24">
        <v>9999</v>
      </c>
      <c r="HT24">
        <v>9999</v>
      </c>
      <c r="HU24">
        <v>4.97101</v>
      </c>
      <c r="HV24">
        <v>1.88293</v>
      </c>
      <c r="HW24">
        <v>1.87759</v>
      </c>
      <c r="HX24">
        <v>1.87925</v>
      </c>
      <c r="HY24">
        <v>1.87486</v>
      </c>
      <c r="HZ24">
        <v>1.87506</v>
      </c>
      <c r="IA24">
        <v>1.87836</v>
      </c>
      <c r="IB24">
        <v>1.87881</v>
      </c>
      <c r="IC24">
        <v>0</v>
      </c>
      <c r="ID24">
        <v>0</v>
      </c>
      <c r="IE24">
        <v>0</v>
      </c>
      <c r="IF24">
        <v>0</v>
      </c>
      <c r="IG24" t="s">
        <v>437</v>
      </c>
      <c r="IH24" t="s">
        <v>438</v>
      </c>
      <c r="II24" t="s">
        <v>439</v>
      </c>
      <c r="IJ24" t="s">
        <v>439</v>
      </c>
      <c r="IK24" t="s">
        <v>439</v>
      </c>
      <c r="IL24" t="s">
        <v>439</v>
      </c>
      <c r="IM24">
        <v>0</v>
      </c>
      <c r="IN24">
        <v>100</v>
      </c>
      <c r="IO24">
        <v>100</v>
      </c>
      <c r="IP24">
        <v>-1.514</v>
      </c>
      <c r="IQ24">
        <v>0.3043</v>
      </c>
      <c r="IR24">
        <v>-1.52260000000001</v>
      </c>
      <c r="IS24">
        <v>0</v>
      </c>
      <c r="IT24">
        <v>0</v>
      </c>
      <c r="IU24">
        <v>0</v>
      </c>
      <c r="IV24">
        <v>0.304279999999999</v>
      </c>
      <c r="IW24">
        <v>0</v>
      </c>
      <c r="IX24">
        <v>0</v>
      </c>
      <c r="IY24">
        <v>0</v>
      </c>
      <c r="IZ24">
        <v>-1</v>
      </c>
      <c r="JA24">
        <v>-1</v>
      </c>
      <c r="JB24">
        <v>1</v>
      </c>
      <c r="JC24">
        <v>23</v>
      </c>
      <c r="JD24">
        <v>0.7</v>
      </c>
      <c r="JE24">
        <v>7.3</v>
      </c>
      <c r="JF24">
        <v>4.99756</v>
      </c>
      <c r="JG24">
        <v>4.99756</v>
      </c>
      <c r="JH24">
        <v>3.34595</v>
      </c>
      <c r="JI24">
        <v>3.05664</v>
      </c>
      <c r="JJ24">
        <v>3.05054</v>
      </c>
      <c r="JK24">
        <v>2.33032</v>
      </c>
      <c r="JL24">
        <v>32.2446</v>
      </c>
      <c r="JM24">
        <v>15.6993</v>
      </c>
      <c r="JN24">
        <v>2</v>
      </c>
      <c r="JO24">
        <v>565.523</v>
      </c>
      <c r="JP24">
        <v>1072.68</v>
      </c>
      <c r="JQ24">
        <v>28.5644</v>
      </c>
      <c r="JR24">
        <v>28.6462</v>
      </c>
      <c r="JS24">
        <v>30.0005</v>
      </c>
      <c r="JT24">
        <v>28.7419</v>
      </c>
      <c r="JU24">
        <v>28.7359</v>
      </c>
      <c r="JV24">
        <v>-1</v>
      </c>
      <c r="JW24">
        <v>-30</v>
      </c>
      <c r="JX24">
        <v>-30</v>
      </c>
      <c r="JY24">
        <v>-999.9</v>
      </c>
      <c r="JZ24">
        <v>1000</v>
      </c>
      <c r="KA24">
        <v>0</v>
      </c>
      <c r="KB24">
        <v>103.85</v>
      </c>
      <c r="KC24">
        <v>101.112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2023-11-10T12:46:50Z</dcterms:created>
  <dcterms:modified xsi:type="dcterms:W3CDTF">2023-11-10T12:46:50Z</dcterms:modified>
</cp:coreProperties>
</file>