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<sst xmlns="http://schemas.openxmlformats.org/spreadsheetml/2006/main" count="1049" uniqueCount="465">
  <si>
    <t>File opened</t>
  </si>
  <si>
    <t>2024-03-27 11:38:12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</si>
  <si>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</si>
  <si>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</si>
  <si>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</si>
  <si>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</si>
  <si>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</si>
  <si>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</si>
  <si>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</si>
  <si>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</si>
  <si>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</si>
  <si>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</si>
  <si>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</si>
  <si>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{"h2obspan1": "1.02346", "co2bspan1": "0.999707", "co2aspan2": "-0.0330502", "flowazero": "0.34111", "flowmeterzero": "2.49761", "h2oaspan2": "0", "co2bspan2": "-0.031693", "ssb_ref": "33011.8", "h2oaspan2a": "0.0714516", "tbzero": "0.853567", "co2aspanconc1": "2500", "h2obzero": "1.07388", "h2oaspan1": "1.01076", "co2bspanconc2": "296.4", "h2oaspan2b": "0.0722207", "co2azero": "0.942071", "h2oaspanconc2": "0", "co2aspan2a": "0.288205", "co2bzero": "0.94469", "co2aspanconc2": "296.4", "co2aspan1": "1.00021", "oxygen": "21", "co2aspan2b": "0.285521", "h2oaspanconc1": "12.29", "h2obspanconc2": "0", "h2obspan2": "0", "h2obspan2a": "0.0710331", "flowbzero": "0.27371", "co2bspanconc1": "2500", "tazero": "0.855284", "h2oazero": "1.07566", "co2bspan2a": "0.28732", "h2obspan2b": "0.0726998", "chamberpressurezero": "2.56408", "co2bspan2b": "0.284619", "h2obspanconc1": "12.29", "ssa_ref": "34658.2"}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</si>
  <si>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</si>
  <si>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</si>
  <si>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</si>
  <si>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</si>
  <si>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</si>
  <si>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</si>
  <si>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</si>
  <si>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</si>
  <si>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</si>
  <si>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</si>
  <si>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</si>
  <si>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</si>
  <si>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</si>
  <si>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11:38:12</t>
  </si>
  <si>
    <t>Stability Definition:	none</t>
  </si>
  <si>
    <t>11:49:01</t>
  </si>
  <si>
    <t>lvl2_ref</t>
  </si>
  <si>
    <t>11:49:02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</si>
  <si>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</si>
  <si>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</si>
  <si>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</si>
  <si>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</si>
  <si>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</si>
  <si>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</si>
  <si>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</si>
  <si>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</si>
  <si>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</si>
  <si>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</si>
  <si>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</si>
  <si>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</si>
  <si>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</si>
  <si>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</si>
  <si>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</si>
  <si>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</si>
  <si>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</si>
  <si>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</si>
  <si>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</si>
  <si>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</si>
  <si>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</si>
  <si>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</si>
  <si>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</si>
  <si>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</si>
  <si>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</si>
  <si>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</si>
  <si>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</si>
  <si>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</si>
  <si>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</si>
  <si>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</si>
  <si>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</si>
  <si>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</si>
  <si>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</si>
  <si>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</si>
  <si>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</si>
  <si>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</si>
  <si>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</si>
  <si>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</si>
  <si>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</si>
  <si>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</si>
  <si>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</si>
  <si>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</si>
  <si>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</si>
  <si>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</si>
  <si>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</si>
  <si>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</si>
  <si>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</si>
  <si>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</si>
  <si>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</si>
  <si>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</si>
  <si>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</si>
  <si>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2.03742 197.663 353.936 622.448 836.732 1020.61 1200.3 1315.34</t>
  </si>
  <si>
    <t>Fs_true</t>
  </si>
  <si>
    <t>-1.2376 220.327 379.736 611.361 800.553 1005.49 1200.93 1401.54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</si>
  <si>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</si>
  <si>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</si>
  <si>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</si>
  <si>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</si>
  <si>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</si>
  <si>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</si>
  <si>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</si>
  <si>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</si>
  <si>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</si>
  <si>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</si>
  <si>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</si>
  <si>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</si>
  <si>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</si>
  <si>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</si>
  <si>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</si>
  <si>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</si>
  <si>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</si>
  <si>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</si>
  <si>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</si>
  <si>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</si>
  <si>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</si>
  <si>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</si>
  <si>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</si>
  <si>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</si>
  <si>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</si>
  <si>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</si>
  <si>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</si>
  <si>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</si>
  <si>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</si>
  <si>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</si>
  <si>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</si>
  <si>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</si>
  <si>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</si>
  <si>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</si>
  <si>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</si>
  <si>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</si>
  <si>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</si>
  <si>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</si>
  <si>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</si>
  <si>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</si>
  <si>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</si>
  <si>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</si>
  <si>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</si>
  <si>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</si>
  <si>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</si>
  <si>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</si>
  <si>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</si>
  <si>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</si>
  <si>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</si>
  <si>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</si>
  <si>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</si>
  <si>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</si>
  <si>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</si>
  <si>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</si>
  <si>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</si>
  <si>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</si>
  <si>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</si>
  <si>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</si>
  <si>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</si>
  <si>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</si>
  <si>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</si>
  <si>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</si>
  <si>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</si>
  <si>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</si>
  <si>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</si>
  <si>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</si>
  <si>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</si>
  <si>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</si>
  <si>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</si>
  <si>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</si>
  <si>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</si>
  <si>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</si>
  <si>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</si>
  <si>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</si>
  <si>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</si>
  <si>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</si>
  <si>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</si>
  <si>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</si>
  <si>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</si>
  <si>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</si>
  <si>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</si>
  <si>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</si>
  <si>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</si>
  <si>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</si>
  <si>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</si>
  <si>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</si>
  <si>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</si>
  <si>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</si>
  <si>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</si>
  <si>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</si>
  <si>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</si>
  <si>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</si>
  <si>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</si>
  <si>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</si>
  <si>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</si>
  <si>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</si>
  <si>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</si>
  <si>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</si>
  <si>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</si>
  <si>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</si>
  <si>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</si>
  <si>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</si>
  <si>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</si>
  <si>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</si>
  <si>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</si>
  <si>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</si>
  <si>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</si>
  <si>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</si>
  <si>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</si>
  <si>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</si>
  <si>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</si>
  <si>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</si>
  <si>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</si>
  <si>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</si>
  <si>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</si>
  <si>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</si>
  <si>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</si>
  <si>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</si>
  <si>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</si>
  <si>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</si>
  <si>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</si>
  <si>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</si>
  <si>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</si>
  <si>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</si>
  <si>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</si>
  <si>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</si>
  <si>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</si>
  <si>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</si>
  <si>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</si>
  <si>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</si>
  <si>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</si>
  <si>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</si>
  <si>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</si>
  <si>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</si>
  <si>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</si>
  <si>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</si>
  <si>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</si>
  <si>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</si>
  <si>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</si>
  <si>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</si>
  <si>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</si>
  <si>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</si>
  <si>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</si>
  <si>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</si>
  <si>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</si>
  <si>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</si>
  <si>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</si>
  <si>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</si>
  <si>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</si>
  <si>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</si>
  <si>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</si>
  <si>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</si>
  <si>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</si>
  <si>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</si>
  <si>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</si>
  <si>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</si>
  <si>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</si>
  <si>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</si>
  <si>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</si>
  <si>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</si>
  <si>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</si>
  <si>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</si>
  <si>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</si>
  <si>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</si>
  <si>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</si>
  <si>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</si>
  <si>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</si>
  <si>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</si>
  <si>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</si>
  <si>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</si>
  <si>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</si>
  <si>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</si>
  <si>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</si>
  <si>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</si>
  <si>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</si>
  <si>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</si>
  <si>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</si>
  <si>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</si>
  <si>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</si>
  <si>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</si>
  <si>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</si>
  <si>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</si>
  <si>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</si>
  <si>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</si>
  <si>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</si>
  <si>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</si>
  <si>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</si>
  <si>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</si>
  <si>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</si>
  <si>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</si>
  <si>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</si>
  <si>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</si>
  <si>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</si>
  <si>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</si>
  <si>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</si>
  <si>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</si>
  <si>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</si>
  <si>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</si>
  <si>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</si>
  <si>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</si>
  <si>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</si>
  <si>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</si>
  <si>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</si>
  <si>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</si>
  <si>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</si>
  <si>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</si>
  <si>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</si>
  <si>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</si>
  <si>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</si>
  <si>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</si>
  <si>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</si>
  <si>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</si>
  <si>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</si>
  <si>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</si>
  <si>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</si>
  <si>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</si>
  <si>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</si>
  <si>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</si>
  <si>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</si>
  <si>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</si>
  <si>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</si>
  <si>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</si>
  <si>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</si>
  <si>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</si>
  <si>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</si>
  <si>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</si>
  <si>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</si>
  <si>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</si>
  <si>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</si>
  <si>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</si>
  <si>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</si>
  <si>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</si>
  <si>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</si>
  <si>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</si>
  <si>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</si>
  <si>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</si>
  <si>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</si>
  <si>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</si>
  <si>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</si>
  <si>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</si>
  <si>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</si>
  <si>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</si>
  <si>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</si>
  <si>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</si>
  <si>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</si>
  <si>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</si>
  <si>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</si>
  <si>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</si>
  <si>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</si>
  <si>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</si>
  <si>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</si>
  <si>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</si>
  <si>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</si>
  <si>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</si>
  <si>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</si>
  <si>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</si>
  <si>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</si>
  <si>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</si>
  <si>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</si>
  <si>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</si>
  <si>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</si>
  <si>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</si>
  <si>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</si>
  <si>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</si>
  <si>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</si>
  <si>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</si>
  <si>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</si>
  <si>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</si>
  <si>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</si>
  <si>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</si>
  <si>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</si>
  <si>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</si>
  <si>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</si>
  <si>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</si>
  <si>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</si>
  <si>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</si>
  <si>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</si>
  <si>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</si>
  <si>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</si>
  <si>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</si>
  <si>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</si>
  <si>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</si>
  <si>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</si>
  <si>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</si>
  <si>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</si>
  <si>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</si>
  <si>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</si>
  <si>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</si>
  <si>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</si>
  <si>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</si>
  <si>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</si>
  <si>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</si>
  <si>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</si>
  <si>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</si>
  <si>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</si>
  <si>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</si>
  <si>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</si>
  <si>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</si>
  <si>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</si>
  <si>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</si>
  <si>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</si>
  <si>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</si>
  <si>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</si>
  <si>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</si>
  <si>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</si>
  <si>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</si>
  <si>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</si>
  <si>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</si>
  <si>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</si>
  <si>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</si>
  <si>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</si>
  <si>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</si>
  <si>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</si>
  <si>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</si>
  <si>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</si>
  <si>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</si>
  <si>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</si>
  <si>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</si>
  <si>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</si>
  <si>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</si>
  <si>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</si>
  <si>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</si>
  <si>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</si>
  <si>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</si>
  <si>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</si>
  <si>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</si>
  <si>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</si>
  <si>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</si>
  <si>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</si>
  <si>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</si>
  <si>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</si>
  <si>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</si>
  <si>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</si>
  <si>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</si>
  <si>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</si>
  <si>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</si>
  <si>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</si>
  <si>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20240327 12:10:56</t>
  </si>
  <si>
    <t>12:10:56</t>
  </si>
  <si>
    <t>pre-dawn (1AM-4AM)</t>
  </si>
  <si>
    <t>predominantly south</t>
  </si>
  <si>
    <t>light green</t>
  </si>
  <si>
    <t>leaf A</t>
  </si>
  <si>
    <t>level 1</t>
  </si>
  <si>
    <t>coffee</t>
  </si>
  <si>
    <t>RECT-2100-20240325-16_03_48</t>
  </si>
  <si>
    <t>MPF-2109-20240327-12_10_59</t>
  </si>
  <si>
    <t>-</t>
  </si>
  <si>
    <t>0: Broadleaf</t>
  </si>
  <si>
    <t>12:11:18</t>
  </si>
  <si>
    <t>0/0</t>
  </si>
  <si>
    <t>11111111</t>
  </si>
  <si>
    <t>oooooooo</t>
  </si>
  <si>
    <t>on</t>
  </si>
  <si>
    <t>20240327 12:12:15</t>
  </si>
  <si>
    <t>12:12:15</t>
  </si>
  <si>
    <t>MPF-2110-20240327-12_12_18</t>
  </si>
  <si>
    <t>12:12:32</t>
  </si>
  <si>
    <t>20240327 12:15:12</t>
  </si>
  <si>
    <t>12:15:12</t>
  </si>
  <si>
    <t>MPF-2111-20240327-12_15_15</t>
  </si>
  <si>
    <t>12:15:31</t>
  </si>
  <si>
    <t>20240327 12:16:14</t>
  </si>
  <si>
    <t>12:16:14</t>
  </si>
  <si>
    <t>MPF-2112-20240327-12_16_17</t>
  </si>
  <si>
    <t>12:16:34</t>
  </si>
  <si>
    <t>20240327 12:17:06</t>
  </si>
  <si>
    <t>12:17:06</t>
  </si>
  <si>
    <t>MPF-2113-20240327-12_17_09</t>
  </si>
  <si>
    <t>12:17:21</t>
  </si>
  <si>
    <t>20240327 12:18:07</t>
  </si>
  <si>
    <t>12:18:07</t>
  </si>
  <si>
    <t>MPF-2114-20240327-12_18_10</t>
  </si>
  <si>
    <t>12:18:24</t>
  </si>
  <si>
    <t>20240327 12:18:57</t>
  </si>
  <si>
    <t>12:18:57</t>
  </si>
  <si>
    <t>MPF-2115-20240327-12_19_00</t>
  </si>
  <si>
    <t>12:19:19</t>
  </si>
  <si>
    <t>12:19:49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</si>
</sst>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3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421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1711566656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1711566648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361.650156313212</v>
      </c>
      <c r="AO17">
        <v>360.878678787879</v>
      </c>
      <c r="AP17">
        <v>-0.0324457910216897</v>
      </c>
      <c r="AQ17">
        <v>66.9990948078992</v>
      </c>
      <c r="AR17">
        <f>(AT17 - AS17 + EC17*1E3/(8.314*(EE17+273.15)) * AV17/EB17 * AU17) * EB17/(100*DP17) * 1000/(1000 - AT17)</f>
        <v>0</v>
      </c>
      <c r="AS17">
        <v>36.8941300345807</v>
      </c>
      <c r="AT17">
        <v>37.3203242424242</v>
      </c>
      <c r="AU17">
        <v>0.0059409114927096</v>
      </c>
      <c r="AV17">
        <v>77.6946700180423</v>
      </c>
      <c r="AW17">
        <v>119</v>
      </c>
      <c r="AX17">
        <v>20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10084.4</v>
      </c>
      <c r="BD17">
        <v>1100.64384615385</v>
      </c>
      <c r="BE17">
        <v>4643.41</v>
      </c>
      <c r="BF17">
        <f>1-BD17/BE17</f>
        <v>0</v>
      </c>
      <c r="BG17">
        <v>-0.207354627803168</v>
      </c>
      <c r="BH17" t="s">
        <v>432</v>
      </c>
      <c r="BI17">
        <v>10082.5</v>
      </c>
      <c r="BJ17">
        <v>1648.582</v>
      </c>
      <c r="BK17">
        <v>1822.80763338461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2109</v>
      </c>
      <c r="CE17">
        <v>290</v>
      </c>
      <c r="CF17">
        <v>1810.96</v>
      </c>
      <c r="CG17">
        <v>105</v>
      </c>
      <c r="CH17">
        <v>10082.5</v>
      </c>
      <c r="CI17">
        <v>1805.23</v>
      </c>
      <c r="CJ17">
        <v>5.73</v>
      </c>
      <c r="CK17">
        <v>300</v>
      </c>
      <c r="CL17">
        <v>24.1</v>
      </c>
      <c r="CM17">
        <v>1822.80763338461</v>
      </c>
      <c r="CN17">
        <v>1.9547178170055</v>
      </c>
      <c r="CO17">
        <v>-17.7179479821502</v>
      </c>
      <c r="CP17">
        <v>1.72266435575751</v>
      </c>
      <c r="CQ17">
        <v>0.790709514065066</v>
      </c>
      <c r="CR17">
        <v>-0.00778027964404895</v>
      </c>
      <c r="CS17">
        <v>290</v>
      </c>
      <c r="CT17">
        <v>1804.59</v>
      </c>
      <c r="CU17">
        <v>835</v>
      </c>
      <c r="CV17">
        <v>10048.6</v>
      </c>
      <c r="CW17">
        <v>1805.18</v>
      </c>
      <c r="CX17">
        <v>-0.59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1711566648</v>
      </c>
      <c r="DV17">
        <v>347.4496</v>
      </c>
      <c r="DW17">
        <v>348.346266666667</v>
      </c>
      <c r="DX17">
        <v>37.27978</v>
      </c>
      <c r="DY17">
        <v>36.8726866666667</v>
      </c>
      <c r="DZ17">
        <v>348.7106</v>
      </c>
      <c r="EA17">
        <v>36.6825266666667</v>
      </c>
      <c r="EB17">
        <v>600.004</v>
      </c>
      <c r="EC17">
        <v>88.98764</v>
      </c>
      <c r="ED17">
        <v>0.100040426666667</v>
      </c>
      <c r="EE17">
        <v>31.8729066666667</v>
      </c>
      <c r="EF17">
        <v>31.64672</v>
      </c>
      <c r="EG17">
        <v>999.9</v>
      </c>
      <c r="EH17">
        <v>0</v>
      </c>
      <c r="EI17">
        <v>0</v>
      </c>
      <c r="EJ17">
        <v>7000.16666666667</v>
      </c>
      <c r="EK17">
        <v>0</v>
      </c>
      <c r="EL17">
        <v>-331.804666666667</v>
      </c>
      <c r="EM17">
        <v>-0.9211634</v>
      </c>
      <c r="EN17">
        <v>360.878533333333</v>
      </c>
      <c r="EO17">
        <v>361.6824</v>
      </c>
      <c r="EP17">
        <v>0.407096266666667</v>
      </c>
      <c r="EQ17">
        <v>348.346266666667</v>
      </c>
      <c r="ER17">
        <v>36.8726866666667</v>
      </c>
      <c r="ES17">
        <v>3.317442</v>
      </c>
      <c r="ET17">
        <v>3.28121466666667</v>
      </c>
      <c r="EU17">
        <v>25.71332</v>
      </c>
      <c r="EV17">
        <v>25.52828</v>
      </c>
      <c r="EW17">
        <v>700.038133333333</v>
      </c>
      <c r="EX17">
        <v>0.943005733333333</v>
      </c>
      <c r="EY17">
        <v>0.0569941066666667</v>
      </c>
      <c r="EZ17">
        <v>0</v>
      </c>
      <c r="FA17">
        <v>1648.69533333333</v>
      </c>
      <c r="FB17">
        <v>5.00072</v>
      </c>
      <c r="FC17">
        <v>11352.92</v>
      </c>
      <c r="FD17">
        <v>6034.30933333333</v>
      </c>
      <c r="FE17">
        <v>44.1622</v>
      </c>
      <c r="FF17">
        <v>46.4328666666667</v>
      </c>
      <c r="FG17">
        <v>45.625</v>
      </c>
      <c r="FH17">
        <v>46.958</v>
      </c>
      <c r="FI17">
        <v>46.7582666666667</v>
      </c>
      <c r="FJ17">
        <v>655.424</v>
      </c>
      <c r="FK17">
        <v>39.61</v>
      </c>
      <c r="FL17">
        <v>0</v>
      </c>
      <c r="FM17">
        <v>1711566655.8</v>
      </c>
      <c r="FN17">
        <v>0</v>
      </c>
      <c r="FO17">
        <v>1648.582</v>
      </c>
      <c r="FP17">
        <v>-6.00769233247442</v>
      </c>
      <c r="FQ17">
        <v>-43.1615385891697</v>
      </c>
      <c r="FR17">
        <v>11352.34</v>
      </c>
      <c r="FS17">
        <v>15</v>
      </c>
      <c r="FT17">
        <v>1711566678</v>
      </c>
      <c r="FU17" t="s">
        <v>435</v>
      </c>
      <c r="FV17">
        <v>1711566678</v>
      </c>
      <c r="FW17">
        <v>1711566629</v>
      </c>
      <c r="FX17">
        <v>6</v>
      </c>
      <c r="FY17">
        <v>0.024</v>
      </c>
      <c r="FZ17">
        <v>0.109</v>
      </c>
      <c r="GA17">
        <v>-1.261</v>
      </c>
      <c r="GB17">
        <v>0.597</v>
      </c>
      <c r="GC17">
        <v>349</v>
      </c>
      <c r="GD17">
        <v>37</v>
      </c>
      <c r="GE17">
        <v>0.97</v>
      </c>
      <c r="GF17">
        <v>0.51</v>
      </c>
      <c r="GG17">
        <v>0</v>
      </c>
      <c r="GH17">
        <v>0</v>
      </c>
      <c r="GI17" t="s">
        <v>436</v>
      </c>
      <c r="GJ17">
        <v>3.23952</v>
      </c>
      <c r="GK17">
        <v>2.69114</v>
      </c>
      <c r="GL17">
        <v>0.0740392</v>
      </c>
      <c r="GM17">
        <v>0.0736026</v>
      </c>
      <c r="GN17">
        <v>0.142406</v>
      </c>
      <c r="GO17">
        <v>0.140016</v>
      </c>
      <c r="GP17">
        <v>28074.4</v>
      </c>
      <c r="GQ17">
        <v>25713.2</v>
      </c>
      <c r="GR17">
        <v>28706.4</v>
      </c>
      <c r="GS17">
        <v>26354.1</v>
      </c>
      <c r="GT17">
        <v>34316.9</v>
      </c>
      <c r="GU17">
        <v>31904.7</v>
      </c>
      <c r="GV17">
        <v>43127.6</v>
      </c>
      <c r="GW17">
        <v>39924.6</v>
      </c>
      <c r="GX17">
        <v>1.8363</v>
      </c>
      <c r="GY17">
        <v>2.0482</v>
      </c>
      <c r="GZ17">
        <v>0.107914</v>
      </c>
      <c r="HA17">
        <v>0</v>
      </c>
      <c r="HB17">
        <v>29.9431</v>
      </c>
      <c r="HC17">
        <v>999.9</v>
      </c>
      <c r="HD17">
        <v>88.774</v>
      </c>
      <c r="HE17">
        <v>26.949</v>
      </c>
      <c r="HF17">
        <v>35.5983</v>
      </c>
      <c r="HG17">
        <v>42.9801</v>
      </c>
      <c r="HH17">
        <v>24.8878</v>
      </c>
      <c r="HI17">
        <v>2</v>
      </c>
      <c r="HJ17">
        <v>0.34372</v>
      </c>
      <c r="HK17">
        <v>0</v>
      </c>
      <c r="HL17">
        <v>20.3027</v>
      </c>
      <c r="HM17">
        <v>5.24664</v>
      </c>
      <c r="HN17">
        <v>11.9644</v>
      </c>
      <c r="HO17">
        <v>4.9836</v>
      </c>
      <c r="HP17">
        <v>3.2924</v>
      </c>
      <c r="HQ17">
        <v>9999</v>
      </c>
      <c r="HR17">
        <v>9999</v>
      </c>
      <c r="HS17">
        <v>999.9</v>
      </c>
      <c r="HT17">
        <v>9999</v>
      </c>
      <c r="HU17">
        <v>4.97107</v>
      </c>
      <c r="HV17">
        <v>1.88292</v>
      </c>
      <c r="HW17">
        <v>1.87759</v>
      </c>
      <c r="HX17">
        <v>1.87912</v>
      </c>
      <c r="HY17">
        <v>1.87485</v>
      </c>
      <c r="HZ17">
        <v>1.875</v>
      </c>
      <c r="IA17">
        <v>1.87836</v>
      </c>
      <c r="IB17">
        <v>1.87877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-1.261</v>
      </c>
      <c r="IQ17">
        <v>0.5972</v>
      </c>
      <c r="IR17">
        <v>-1.28563636363634</v>
      </c>
      <c r="IS17">
        <v>0</v>
      </c>
      <c r="IT17">
        <v>0</v>
      </c>
      <c r="IU17">
        <v>0</v>
      </c>
      <c r="IV17">
        <v>0.597272727272731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0.5</v>
      </c>
      <c r="JE17">
        <v>0.5</v>
      </c>
      <c r="JF17">
        <v>4.99756</v>
      </c>
      <c r="JG17">
        <v>4.99756</v>
      </c>
      <c r="JH17">
        <v>2.39624</v>
      </c>
      <c r="JI17">
        <v>2.65991</v>
      </c>
      <c r="JJ17">
        <v>2.30103</v>
      </c>
      <c r="JK17">
        <v>2.30713</v>
      </c>
      <c r="JL17">
        <v>32.3549</v>
      </c>
      <c r="JM17">
        <v>15.3841</v>
      </c>
      <c r="JN17">
        <v>2</v>
      </c>
      <c r="JO17">
        <v>471.68</v>
      </c>
      <c r="JP17">
        <v>638.42</v>
      </c>
      <c r="JQ17">
        <v>30.2603</v>
      </c>
      <c r="JR17">
        <v>31.1866</v>
      </c>
      <c r="JS17">
        <v>30.0004</v>
      </c>
      <c r="JT17">
        <v>31.2461</v>
      </c>
      <c r="JU17">
        <v>31.2734</v>
      </c>
      <c r="JV17">
        <v>-1</v>
      </c>
      <c r="JW17">
        <v>-30</v>
      </c>
      <c r="JX17">
        <v>-30</v>
      </c>
      <c r="JY17">
        <v>-999.9</v>
      </c>
      <c r="JZ17">
        <v>700</v>
      </c>
      <c r="KA17">
        <v>27.6352</v>
      </c>
      <c r="KB17">
        <v>103.632</v>
      </c>
      <c r="KC17">
        <v>100.386</v>
      </c>
    </row>
    <row r="18" spans="1:289">
      <c r="A18">
        <v>2</v>
      </c>
      <c r="B18">
        <v>1711566735</v>
      </c>
      <c r="C18">
        <v>79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1711566726.5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363.772895593297</v>
      </c>
      <c r="AO18">
        <v>363.06196969697</v>
      </c>
      <c r="AP18">
        <v>-0.0254442370949388</v>
      </c>
      <c r="AQ18">
        <v>66.9990059545285</v>
      </c>
      <c r="AR18">
        <f>(AT18 - AS18 + EC18*1E3/(8.314*(EE18+273.15)) * AV18/EB18 * AU18) * EB18/(100*DP18) * 1000/(1000 - AT18)</f>
        <v>0</v>
      </c>
      <c r="AS18">
        <v>37.3343889284505</v>
      </c>
      <c r="AT18">
        <v>37.7607606060606</v>
      </c>
      <c r="AU18">
        <v>0.00565089981766197</v>
      </c>
      <c r="AV18">
        <v>77.6931073938127</v>
      </c>
      <c r="AW18">
        <v>117</v>
      </c>
      <c r="AX18">
        <v>19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10084.4</v>
      </c>
      <c r="BD18">
        <v>1100.64384615385</v>
      </c>
      <c r="BE18">
        <v>4643.41</v>
      </c>
      <c r="BF18">
        <f>1-BD18/BE18</f>
        <v>0</v>
      </c>
      <c r="BG18">
        <v>-0.207354627803168</v>
      </c>
      <c r="BH18" t="s">
        <v>442</v>
      </c>
      <c r="BI18">
        <v>10081.7</v>
      </c>
      <c r="BJ18">
        <v>1638.7176</v>
      </c>
      <c r="BK18">
        <v>1816.12429794491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2110</v>
      </c>
      <c r="CE18">
        <v>290</v>
      </c>
      <c r="CF18">
        <v>1802.59</v>
      </c>
      <c r="CG18">
        <v>105</v>
      </c>
      <c r="CH18">
        <v>10081.7</v>
      </c>
      <c r="CI18">
        <v>1796.37</v>
      </c>
      <c r="CJ18">
        <v>6.22</v>
      </c>
      <c r="CK18">
        <v>300</v>
      </c>
      <c r="CL18">
        <v>24.1</v>
      </c>
      <c r="CM18">
        <v>1816.12429794491</v>
      </c>
      <c r="CN18">
        <v>1.58445308831427</v>
      </c>
      <c r="CO18">
        <v>-19.9155907880464</v>
      </c>
      <c r="CP18">
        <v>1.39621993201834</v>
      </c>
      <c r="CQ18">
        <v>0.87902869569149</v>
      </c>
      <c r="CR18">
        <v>-0.00777974215795329</v>
      </c>
      <c r="CS18">
        <v>290</v>
      </c>
      <c r="CT18">
        <v>1795.5</v>
      </c>
      <c r="CU18">
        <v>885</v>
      </c>
      <c r="CV18">
        <v>10046.3</v>
      </c>
      <c r="CW18">
        <v>1796.3</v>
      </c>
      <c r="CX18">
        <v>-0.8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1711566726.5</v>
      </c>
      <c r="DV18">
        <v>349.532125</v>
      </c>
      <c r="DW18">
        <v>350.34925</v>
      </c>
      <c r="DX18">
        <v>37.7185125</v>
      </c>
      <c r="DY18">
        <v>37.31048125</v>
      </c>
      <c r="DZ18">
        <v>350.772125</v>
      </c>
      <c r="EA18">
        <v>37.12123125</v>
      </c>
      <c r="EB18">
        <v>600.0100625</v>
      </c>
      <c r="EC18">
        <v>88.9888</v>
      </c>
      <c r="ED18">
        <v>0.1000180375</v>
      </c>
      <c r="EE18">
        <v>32.0632375</v>
      </c>
      <c r="EF18">
        <v>31.85048125</v>
      </c>
      <c r="EG18">
        <v>999.9</v>
      </c>
      <c r="EH18">
        <v>0</v>
      </c>
      <c r="EI18">
        <v>0</v>
      </c>
      <c r="EJ18">
        <v>6996.40625</v>
      </c>
      <c r="EK18">
        <v>0</v>
      </c>
      <c r="EL18">
        <v>-312.3521875</v>
      </c>
      <c r="EM18">
        <v>-0.838445625</v>
      </c>
      <c r="EN18">
        <v>363.210625</v>
      </c>
      <c r="EO18">
        <v>363.9276875</v>
      </c>
      <c r="EP18">
        <v>0.4080348125</v>
      </c>
      <c r="EQ18">
        <v>350.34925</v>
      </c>
      <c r="ER18">
        <v>37.31048125</v>
      </c>
      <c r="ES18">
        <v>3.356526875</v>
      </c>
      <c r="ET18">
        <v>3.320214375</v>
      </c>
      <c r="EU18">
        <v>25.91096875</v>
      </c>
      <c r="EV18">
        <v>25.72740625</v>
      </c>
      <c r="EW18">
        <v>699.916875</v>
      </c>
      <c r="EX18">
        <v>0.9430009375</v>
      </c>
      <c r="EY18">
        <v>0.05699904375</v>
      </c>
      <c r="EZ18">
        <v>0</v>
      </c>
      <c r="FA18">
        <v>1638.835</v>
      </c>
      <c r="FB18">
        <v>5.00072</v>
      </c>
      <c r="FC18">
        <v>11291.04375</v>
      </c>
      <c r="FD18">
        <v>6033.25</v>
      </c>
      <c r="FE18">
        <v>44.3710625</v>
      </c>
      <c r="FF18">
        <v>46.562</v>
      </c>
      <c r="FG18">
        <v>45.812</v>
      </c>
      <c r="FH18">
        <v>47.117125</v>
      </c>
      <c r="FI18">
        <v>46.976375</v>
      </c>
      <c r="FJ18">
        <v>655.305</v>
      </c>
      <c r="FK18">
        <v>39.61</v>
      </c>
      <c r="FL18">
        <v>0</v>
      </c>
      <c r="FM18">
        <v>78.1000001430511</v>
      </c>
      <c r="FN18">
        <v>0</v>
      </c>
      <c r="FO18">
        <v>1638.7176</v>
      </c>
      <c r="FP18">
        <v>-5.62538461010711</v>
      </c>
      <c r="FQ18">
        <v>-27.0000001387571</v>
      </c>
      <c r="FR18">
        <v>11292.072</v>
      </c>
      <c r="FS18">
        <v>15</v>
      </c>
      <c r="FT18">
        <v>1711566752</v>
      </c>
      <c r="FU18" t="s">
        <v>443</v>
      </c>
      <c r="FV18">
        <v>1711566752</v>
      </c>
      <c r="FW18">
        <v>1711566629</v>
      </c>
      <c r="FX18">
        <v>7</v>
      </c>
      <c r="FY18">
        <v>0.021</v>
      </c>
      <c r="FZ18">
        <v>0.109</v>
      </c>
      <c r="GA18">
        <v>-1.24</v>
      </c>
      <c r="GB18">
        <v>0.597</v>
      </c>
      <c r="GC18">
        <v>351</v>
      </c>
      <c r="GD18">
        <v>37</v>
      </c>
      <c r="GE18">
        <v>0.84</v>
      </c>
      <c r="GF18">
        <v>0.51</v>
      </c>
      <c r="GG18">
        <v>0</v>
      </c>
      <c r="GH18">
        <v>0</v>
      </c>
      <c r="GI18" t="s">
        <v>436</v>
      </c>
      <c r="GJ18">
        <v>3.23979</v>
      </c>
      <c r="GK18">
        <v>2.69124</v>
      </c>
      <c r="GL18">
        <v>0.074341</v>
      </c>
      <c r="GM18">
        <v>0.0738078</v>
      </c>
      <c r="GN18">
        <v>0.143523</v>
      </c>
      <c r="GO18">
        <v>0.141084</v>
      </c>
      <c r="GP18">
        <v>28060.6</v>
      </c>
      <c r="GQ18">
        <v>25703.9</v>
      </c>
      <c r="GR18">
        <v>28702.1</v>
      </c>
      <c r="GS18">
        <v>26350.9</v>
      </c>
      <c r="GT18">
        <v>34267.9</v>
      </c>
      <c r="GU18">
        <v>31861.8</v>
      </c>
      <c r="GV18">
        <v>43121.8</v>
      </c>
      <c r="GW18">
        <v>39920.4</v>
      </c>
      <c r="GX18">
        <v>1.8372</v>
      </c>
      <c r="GY18">
        <v>2.0465</v>
      </c>
      <c r="GZ18">
        <v>0.108272</v>
      </c>
      <c r="HA18">
        <v>0</v>
      </c>
      <c r="HB18">
        <v>30.1094</v>
      </c>
      <c r="HC18">
        <v>999.9</v>
      </c>
      <c r="HD18">
        <v>88.841</v>
      </c>
      <c r="HE18">
        <v>27.15</v>
      </c>
      <c r="HF18">
        <v>36.0488</v>
      </c>
      <c r="HG18">
        <v>43.1202</v>
      </c>
      <c r="HH18">
        <v>24.8558</v>
      </c>
      <c r="HI18">
        <v>2</v>
      </c>
      <c r="HJ18">
        <v>0.351951</v>
      </c>
      <c r="HK18">
        <v>0</v>
      </c>
      <c r="HL18">
        <v>20.3026</v>
      </c>
      <c r="HM18">
        <v>5.24724</v>
      </c>
      <c r="HN18">
        <v>11.9662</v>
      </c>
      <c r="HO18">
        <v>4.9838</v>
      </c>
      <c r="HP18">
        <v>3.2926</v>
      </c>
      <c r="HQ18">
        <v>9999</v>
      </c>
      <c r="HR18">
        <v>9999</v>
      </c>
      <c r="HS18">
        <v>999.9</v>
      </c>
      <c r="HT18">
        <v>9999</v>
      </c>
      <c r="HU18">
        <v>4.97109</v>
      </c>
      <c r="HV18">
        <v>1.88293</v>
      </c>
      <c r="HW18">
        <v>1.87759</v>
      </c>
      <c r="HX18">
        <v>1.87912</v>
      </c>
      <c r="HY18">
        <v>1.87485</v>
      </c>
      <c r="HZ18">
        <v>1.87503</v>
      </c>
      <c r="IA18">
        <v>1.87834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-1.24</v>
      </c>
      <c r="IQ18">
        <v>0.5972</v>
      </c>
      <c r="IR18">
        <v>-1.26119999999997</v>
      </c>
      <c r="IS18">
        <v>0</v>
      </c>
      <c r="IT18">
        <v>0</v>
      </c>
      <c r="IU18">
        <v>0</v>
      </c>
      <c r="IV18">
        <v>0.597272727272731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0.9</v>
      </c>
      <c r="JE18">
        <v>1.8</v>
      </c>
      <c r="JF18">
        <v>4.99756</v>
      </c>
      <c r="JG18">
        <v>4.99756</v>
      </c>
      <c r="JH18">
        <v>2.39624</v>
      </c>
      <c r="JI18">
        <v>2.65991</v>
      </c>
      <c r="JJ18">
        <v>2.30103</v>
      </c>
      <c r="JK18">
        <v>2.31812</v>
      </c>
      <c r="JL18">
        <v>32.5097</v>
      </c>
      <c r="JM18">
        <v>15.3666</v>
      </c>
      <c r="JN18">
        <v>2</v>
      </c>
      <c r="JO18">
        <v>473.146</v>
      </c>
      <c r="JP18">
        <v>638.265</v>
      </c>
      <c r="JQ18">
        <v>30.4365</v>
      </c>
      <c r="JR18">
        <v>31.2986</v>
      </c>
      <c r="JS18">
        <v>30.0005</v>
      </c>
      <c r="JT18">
        <v>31.3597</v>
      </c>
      <c r="JU18">
        <v>31.3885</v>
      </c>
      <c r="JV18">
        <v>-1</v>
      </c>
      <c r="JW18">
        <v>-30</v>
      </c>
      <c r="JX18">
        <v>-30</v>
      </c>
      <c r="JY18">
        <v>-999.9</v>
      </c>
      <c r="JZ18">
        <v>700</v>
      </c>
      <c r="KA18">
        <v>27.6352</v>
      </c>
      <c r="KB18">
        <v>103.617</v>
      </c>
      <c r="KC18">
        <v>100.375</v>
      </c>
    </row>
    <row r="19" spans="1:289">
      <c r="A19">
        <v>3</v>
      </c>
      <c r="B19">
        <v>1711566912</v>
      </c>
      <c r="C19">
        <v>256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1711566904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363.437246021636</v>
      </c>
      <c r="AO19">
        <v>362.672751515152</v>
      </c>
      <c r="AP19">
        <v>-0.00469380132067551</v>
      </c>
      <c r="AQ19">
        <v>67.0156276691005</v>
      </c>
      <c r="AR19">
        <f>(AT19 - AS19 + EC19*1E3/(8.314*(EE19+273.15)) * AV19/EB19 * AU19) * EB19/(100*DP19) * 1000/(1000 - AT19)</f>
        <v>0</v>
      </c>
      <c r="AS19">
        <v>38.2190438165903</v>
      </c>
      <c r="AT19">
        <v>38.6689018181818</v>
      </c>
      <c r="AU19">
        <v>0.00273738625760251</v>
      </c>
      <c r="AV19">
        <v>77.9699662864157</v>
      </c>
      <c r="AW19">
        <v>116</v>
      </c>
      <c r="AX19">
        <v>19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10084.4</v>
      </c>
      <c r="BD19">
        <v>1100.64384615385</v>
      </c>
      <c r="BE19">
        <v>4643.41</v>
      </c>
      <c r="BF19">
        <f>1-BD19/BE19</f>
        <v>0</v>
      </c>
      <c r="BG19">
        <v>-0.207354627803168</v>
      </c>
      <c r="BH19" t="s">
        <v>446</v>
      </c>
      <c r="BI19">
        <v>10079.2</v>
      </c>
      <c r="BJ19">
        <v>1622.27846153846</v>
      </c>
      <c r="BK19">
        <v>1801.27605887777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2111</v>
      </c>
      <c r="CE19">
        <v>290</v>
      </c>
      <c r="CF19">
        <v>1785.79</v>
      </c>
      <c r="CG19">
        <v>115</v>
      </c>
      <c r="CH19">
        <v>10079.2</v>
      </c>
      <c r="CI19">
        <v>1780.93</v>
      </c>
      <c r="CJ19">
        <v>4.86</v>
      </c>
      <c r="CK19">
        <v>300</v>
      </c>
      <c r="CL19">
        <v>24.1</v>
      </c>
      <c r="CM19">
        <v>1801.27605887777</v>
      </c>
      <c r="CN19">
        <v>1.7714697630686</v>
      </c>
      <c r="CO19">
        <v>-20.5087721097621</v>
      </c>
      <c r="CP19">
        <v>1.56077972208493</v>
      </c>
      <c r="CQ19">
        <v>0.860461684123838</v>
      </c>
      <c r="CR19">
        <v>-0.0077788914349277</v>
      </c>
      <c r="CS19">
        <v>290</v>
      </c>
      <c r="CT19">
        <v>1779.94</v>
      </c>
      <c r="CU19">
        <v>865</v>
      </c>
      <c r="CV19">
        <v>10045.2</v>
      </c>
      <c r="CW19">
        <v>1780.86</v>
      </c>
      <c r="CX19">
        <v>-0.92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1711566904</v>
      </c>
      <c r="DV19">
        <v>348.692466666667</v>
      </c>
      <c r="DW19">
        <v>349.595733333333</v>
      </c>
      <c r="DX19">
        <v>38.63964</v>
      </c>
      <c r="DY19">
        <v>38.2013733333333</v>
      </c>
      <c r="DZ19">
        <v>349.906466666667</v>
      </c>
      <c r="EA19">
        <v>37.99764</v>
      </c>
      <c r="EB19">
        <v>599.972333333333</v>
      </c>
      <c r="EC19">
        <v>88.9884533333333</v>
      </c>
      <c r="ED19">
        <v>0.10001688</v>
      </c>
      <c r="EE19">
        <v>32.3821666666667</v>
      </c>
      <c r="EF19">
        <v>32.1281733333333</v>
      </c>
      <c r="EG19">
        <v>999.9</v>
      </c>
      <c r="EH19">
        <v>0</v>
      </c>
      <c r="EI19">
        <v>0</v>
      </c>
      <c r="EJ19">
        <v>6997.83333333333</v>
      </c>
      <c r="EK19">
        <v>0</v>
      </c>
      <c r="EL19">
        <v>-304.3298</v>
      </c>
      <c r="EM19">
        <v>-0.914290266666667</v>
      </c>
      <c r="EN19">
        <v>362.696</v>
      </c>
      <c r="EO19">
        <v>363.481133333333</v>
      </c>
      <c r="EP19">
        <v>0.438246933333333</v>
      </c>
      <c r="EQ19">
        <v>349.595733333333</v>
      </c>
      <c r="ER19">
        <v>38.2013733333333</v>
      </c>
      <c r="ES19">
        <v>3.43848066666667</v>
      </c>
      <c r="ET19">
        <v>3.399484</v>
      </c>
      <c r="EU19">
        <v>26.3190133333333</v>
      </c>
      <c r="EV19">
        <v>26.12592</v>
      </c>
      <c r="EW19">
        <v>699.979266666667</v>
      </c>
      <c r="EX19">
        <v>0.943013533333333</v>
      </c>
      <c r="EY19">
        <v>0.0569861466666667</v>
      </c>
      <c r="EZ19">
        <v>0</v>
      </c>
      <c r="FA19">
        <v>1622.37266666667</v>
      </c>
      <c r="FB19">
        <v>5.00072</v>
      </c>
      <c r="FC19">
        <v>11192.74</v>
      </c>
      <c r="FD19">
        <v>6033.81333333333</v>
      </c>
      <c r="FE19">
        <v>44.6746</v>
      </c>
      <c r="FF19">
        <v>46.8414</v>
      </c>
      <c r="FG19">
        <v>46.125</v>
      </c>
      <c r="FH19">
        <v>47.375</v>
      </c>
      <c r="FI19">
        <v>47.2789333333333</v>
      </c>
      <c r="FJ19">
        <v>655.374</v>
      </c>
      <c r="FK19">
        <v>39.6</v>
      </c>
      <c r="FL19">
        <v>0</v>
      </c>
      <c r="FM19">
        <v>175.900000095367</v>
      </c>
      <c r="FN19">
        <v>0</v>
      </c>
      <c r="FO19">
        <v>1622.27846153846</v>
      </c>
      <c r="FP19">
        <v>-4.65914530279884</v>
      </c>
      <c r="FQ19">
        <v>-25.0017093509607</v>
      </c>
      <c r="FR19">
        <v>11192.6115384615</v>
      </c>
      <c r="FS19">
        <v>15</v>
      </c>
      <c r="FT19">
        <v>1711566931</v>
      </c>
      <c r="FU19" t="s">
        <v>447</v>
      </c>
      <c r="FV19">
        <v>1711566931</v>
      </c>
      <c r="FW19">
        <v>1711566887</v>
      </c>
      <c r="FX19">
        <v>9</v>
      </c>
      <c r="FY19">
        <v>0.012</v>
      </c>
      <c r="FZ19">
        <v>0.045</v>
      </c>
      <c r="GA19">
        <v>-1.214</v>
      </c>
      <c r="GB19">
        <v>0.642</v>
      </c>
      <c r="GC19">
        <v>349</v>
      </c>
      <c r="GD19">
        <v>38</v>
      </c>
      <c r="GE19">
        <v>0.67</v>
      </c>
      <c r="GF19">
        <v>0.4</v>
      </c>
      <c r="GG19">
        <v>0</v>
      </c>
      <c r="GH19">
        <v>0</v>
      </c>
      <c r="GI19" t="s">
        <v>436</v>
      </c>
      <c r="GJ19">
        <v>3.23986</v>
      </c>
      <c r="GK19">
        <v>2.69158</v>
      </c>
      <c r="GL19">
        <v>0.0741703</v>
      </c>
      <c r="GM19">
        <v>0.0737464</v>
      </c>
      <c r="GN19">
        <v>0.14569</v>
      </c>
      <c r="GO19">
        <v>0.1432</v>
      </c>
      <c r="GP19">
        <v>28056.4</v>
      </c>
      <c r="GQ19">
        <v>25697.5</v>
      </c>
      <c r="GR19">
        <v>28693.4</v>
      </c>
      <c r="GS19">
        <v>26343.4</v>
      </c>
      <c r="GT19">
        <v>34172.7</v>
      </c>
      <c r="GU19">
        <v>31776.1</v>
      </c>
      <c r="GV19">
        <v>43110.2</v>
      </c>
      <c r="GW19">
        <v>39911.1</v>
      </c>
      <c r="GX19">
        <v>1.8377</v>
      </c>
      <c r="GY19">
        <v>2.0489</v>
      </c>
      <c r="GZ19">
        <v>0.11003</v>
      </c>
      <c r="HA19">
        <v>0</v>
      </c>
      <c r="HB19">
        <v>30.3438</v>
      </c>
      <c r="HC19">
        <v>999.9</v>
      </c>
      <c r="HD19">
        <v>88.89</v>
      </c>
      <c r="HE19">
        <v>27.563</v>
      </c>
      <c r="HF19">
        <v>36.9492</v>
      </c>
      <c r="HG19">
        <v>42.9102</v>
      </c>
      <c r="HH19">
        <v>24.5473</v>
      </c>
      <c r="HI19">
        <v>2</v>
      </c>
      <c r="HJ19">
        <v>0.367774</v>
      </c>
      <c r="HK19">
        <v>0</v>
      </c>
      <c r="HL19">
        <v>20.3014</v>
      </c>
      <c r="HM19">
        <v>5.24664</v>
      </c>
      <c r="HN19">
        <v>11.9632</v>
      </c>
      <c r="HO19">
        <v>4.9842</v>
      </c>
      <c r="HP19">
        <v>3.2925</v>
      </c>
      <c r="HQ19">
        <v>9999</v>
      </c>
      <c r="HR19">
        <v>9999</v>
      </c>
      <c r="HS19">
        <v>999.9</v>
      </c>
      <c r="HT19">
        <v>9999</v>
      </c>
      <c r="HU19">
        <v>4.97112</v>
      </c>
      <c r="HV19">
        <v>1.88287</v>
      </c>
      <c r="HW19">
        <v>1.87759</v>
      </c>
      <c r="HX19">
        <v>1.87912</v>
      </c>
      <c r="HY19">
        <v>1.87485</v>
      </c>
      <c r="HZ19">
        <v>1.87502</v>
      </c>
      <c r="IA19">
        <v>1.87836</v>
      </c>
      <c r="IB19">
        <v>1.87877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-1.214</v>
      </c>
      <c r="IQ19">
        <v>0.642</v>
      </c>
      <c r="IR19">
        <v>-1.22499999999997</v>
      </c>
      <c r="IS19">
        <v>0</v>
      </c>
      <c r="IT19">
        <v>0</v>
      </c>
      <c r="IU19">
        <v>0</v>
      </c>
      <c r="IV19">
        <v>0.641990000000007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0.5</v>
      </c>
      <c r="JE19">
        <v>0.4</v>
      </c>
      <c r="JF19">
        <v>4.99756</v>
      </c>
      <c r="JG19">
        <v>4.99756</v>
      </c>
      <c r="JH19">
        <v>2.39624</v>
      </c>
      <c r="JI19">
        <v>2.67334</v>
      </c>
      <c r="JJ19">
        <v>2.30103</v>
      </c>
      <c r="JK19">
        <v>2.31323</v>
      </c>
      <c r="JL19">
        <v>32.8202</v>
      </c>
      <c r="JM19">
        <v>15.3491</v>
      </c>
      <c r="JN19">
        <v>2</v>
      </c>
      <c r="JO19">
        <v>475.176</v>
      </c>
      <c r="JP19">
        <v>642.758</v>
      </c>
      <c r="JQ19">
        <v>30.7946</v>
      </c>
      <c r="JR19">
        <v>31.5103</v>
      </c>
      <c r="JS19">
        <v>30.0005</v>
      </c>
      <c r="JT19">
        <v>31.5797</v>
      </c>
      <c r="JU19">
        <v>31.6082</v>
      </c>
      <c r="JV19">
        <v>-1</v>
      </c>
      <c r="JW19">
        <v>-30</v>
      </c>
      <c r="JX19">
        <v>-30</v>
      </c>
      <c r="JY19">
        <v>-999.9</v>
      </c>
      <c r="JZ19">
        <v>700</v>
      </c>
      <c r="KA19">
        <v>27.6352</v>
      </c>
      <c r="KB19">
        <v>103.588</v>
      </c>
      <c r="KC19">
        <v>100.35</v>
      </c>
    </row>
    <row r="20" spans="1:289">
      <c r="A20">
        <v>4</v>
      </c>
      <c r="B20">
        <v>1711566974</v>
      </c>
      <c r="C20">
        <v>318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1711566965.5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362.787267158194</v>
      </c>
      <c r="AO20">
        <v>361.967654545454</v>
      </c>
      <c r="AP20">
        <v>0.0335522935419732</v>
      </c>
      <c r="AQ20">
        <v>67.0155702437884</v>
      </c>
      <c r="AR20">
        <f>(AT20 - AS20 + EC20*1E3/(8.314*(EE20+273.15)) * AV20/EB20 * AU20) * EB20/(100*DP20) * 1000/(1000 - AT20)</f>
        <v>0</v>
      </c>
      <c r="AS20">
        <v>38.4970139745192</v>
      </c>
      <c r="AT20">
        <v>38.9490484848485</v>
      </c>
      <c r="AU20">
        <v>0.000448722093630083</v>
      </c>
      <c r="AV20">
        <v>77.9711093894623</v>
      </c>
      <c r="AW20">
        <v>115</v>
      </c>
      <c r="AX20">
        <v>19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10084.4</v>
      </c>
      <c r="BD20">
        <v>1100.64384615385</v>
      </c>
      <c r="BE20">
        <v>4643.41</v>
      </c>
      <c r="BF20">
        <f>1-BD20/BE20</f>
        <v>0</v>
      </c>
      <c r="BG20">
        <v>-0.207354627803168</v>
      </c>
      <c r="BH20" t="s">
        <v>450</v>
      </c>
      <c r="BI20">
        <v>10082.2</v>
      </c>
      <c r="BJ20">
        <v>1615.62230769231</v>
      </c>
      <c r="BK20">
        <v>1794.5001160369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2112</v>
      </c>
      <c r="CE20">
        <v>290</v>
      </c>
      <c r="CF20">
        <v>1779.04</v>
      </c>
      <c r="CG20">
        <v>85</v>
      </c>
      <c r="CH20">
        <v>10082.2</v>
      </c>
      <c r="CI20">
        <v>1774.22</v>
      </c>
      <c r="CJ20">
        <v>4.82</v>
      </c>
      <c r="CK20">
        <v>300</v>
      </c>
      <c r="CL20">
        <v>24.1</v>
      </c>
      <c r="CM20">
        <v>1794.5001160369</v>
      </c>
      <c r="CN20">
        <v>2.42032857094739</v>
      </c>
      <c r="CO20">
        <v>-20.4451248537481</v>
      </c>
      <c r="CP20">
        <v>2.13230453351245</v>
      </c>
      <c r="CQ20">
        <v>0.766540288869763</v>
      </c>
      <c r="CR20">
        <v>-0.00777844560622914</v>
      </c>
      <c r="CS20">
        <v>290</v>
      </c>
      <c r="CT20">
        <v>1773.16</v>
      </c>
      <c r="CU20">
        <v>895</v>
      </c>
      <c r="CV20">
        <v>10043.8</v>
      </c>
      <c r="CW20">
        <v>1774.14</v>
      </c>
      <c r="CX20">
        <v>-0.98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1711566965.5</v>
      </c>
      <c r="DV20">
        <v>347.7863125</v>
      </c>
      <c r="DW20">
        <v>348.77225</v>
      </c>
      <c r="DX20">
        <v>38.91843125</v>
      </c>
      <c r="DY20">
        <v>38.4759625</v>
      </c>
      <c r="DZ20">
        <v>349.0033125</v>
      </c>
      <c r="EA20">
        <v>38.27643125</v>
      </c>
      <c r="EB20">
        <v>600.017875</v>
      </c>
      <c r="EC20">
        <v>88.987075</v>
      </c>
      <c r="ED20">
        <v>0.1000259</v>
      </c>
      <c r="EE20">
        <v>32.51079375</v>
      </c>
      <c r="EF20">
        <v>32.2348125</v>
      </c>
      <c r="EG20">
        <v>999.9</v>
      </c>
      <c r="EH20">
        <v>0</v>
      </c>
      <c r="EI20">
        <v>0</v>
      </c>
      <c r="EJ20">
        <v>7004.375</v>
      </c>
      <c r="EK20">
        <v>0</v>
      </c>
      <c r="EL20">
        <v>-303.5895</v>
      </c>
      <c r="EM20">
        <v>-0.982536125</v>
      </c>
      <c r="EN20">
        <v>361.8733125</v>
      </c>
      <c r="EO20">
        <v>362.7286875</v>
      </c>
      <c r="EP20">
        <v>0.4424689375</v>
      </c>
      <c r="EQ20">
        <v>348.77225</v>
      </c>
      <c r="ER20">
        <v>38.4759625</v>
      </c>
      <c r="ES20">
        <v>3.4632375</v>
      </c>
      <c r="ET20">
        <v>3.4238625</v>
      </c>
      <c r="EU20">
        <v>26.4405875</v>
      </c>
      <c r="EV20">
        <v>26.24685</v>
      </c>
      <c r="EW20">
        <v>700.00025</v>
      </c>
      <c r="EX20">
        <v>0.9430005625</v>
      </c>
      <c r="EY20">
        <v>0.056999125</v>
      </c>
      <c r="EZ20">
        <v>0</v>
      </c>
      <c r="FA20">
        <v>1615.605</v>
      </c>
      <c r="FB20">
        <v>5.00072</v>
      </c>
      <c r="FC20">
        <v>11153.45625</v>
      </c>
      <c r="FD20">
        <v>6033.973125</v>
      </c>
      <c r="FE20">
        <v>44.812</v>
      </c>
      <c r="FF20">
        <v>46.937</v>
      </c>
      <c r="FG20">
        <v>46.25</v>
      </c>
      <c r="FH20">
        <v>47.5</v>
      </c>
      <c r="FI20">
        <v>47.437</v>
      </c>
      <c r="FJ20">
        <v>655.384375</v>
      </c>
      <c r="FK20">
        <v>39.614375</v>
      </c>
      <c r="FL20">
        <v>0</v>
      </c>
      <c r="FM20">
        <v>61.0999999046326</v>
      </c>
      <c r="FN20">
        <v>0</v>
      </c>
      <c r="FO20">
        <v>1615.62230769231</v>
      </c>
      <c r="FP20">
        <v>-4.33299144838302</v>
      </c>
      <c r="FQ20">
        <v>-27.3025641308008</v>
      </c>
      <c r="FR20">
        <v>11152.8384615385</v>
      </c>
      <c r="FS20">
        <v>15</v>
      </c>
      <c r="FT20">
        <v>1711566994</v>
      </c>
      <c r="FU20" t="s">
        <v>451</v>
      </c>
      <c r="FV20">
        <v>1711566994</v>
      </c>
      <c r="FW20">
        <v>1711566887</v>
      </c>
      <c r="FX20">
        <v>10</v>
      </c>
      <c r="FY20">
        <v>-0.003</v>
      </c>
      <c r="FZ20">
        <v>0.045</v>
      </c>
      <c r="GA20">
        <v>-1.217</v>
      </c>
      <c r="GB20">
        <v>0.642</v>
      </c>
      <c r="GC20">
        <v>349</v>
      </c>
      <c r="GD20">
        <v>38</v>
      </c>
      <c r="GE20">
        <v>0.95</v>
      </c>
      <c r="GF20">
        <v>0.4</v>
      </c>
      <c r="GG20">
        <v>0</v>
      </c>
      <c r="GH20">
        <v>0</v>
      </c>
      <c r="GI20" t="s">
        <v>436</v>
      </c>
      <c r="GJ20">
        <v>3.24005</v>
      </c>
      <c r="GK20">
        <v>2.69103</v>
      </c>
      <c r="GL20">
        <v>0.0740296</v>
      </c>
      <c r="GM20">
        <v>0.0736722</v>
      </c>
      <c r="GN20">
        <v>0.146373</v>
      </c>
      <c r="GO20">
        <v>0.143846</v>
      </c>
      <c r="GP20">
        <v>28057.7</v>
      </c>
      <c r="GQ20">
        <v>25698.6</v>
      </c>
      <c r="GR20">
        <v>28690.7</v>
      </c>
      <c r="GS20">
        <v>26342.6</v>
      </c>
      <c r="GT20">
        <v>34142.2</v>
      </c>
      <c r="GU20">
        <v>31751.2</v>
      </c>
      <c r="GV20">
        <v>43106</v>
      </c>
      <c r="GW20">
        <v>39909.9</v>
      </c>
      <c r="GX20">
        <v>1.8381</v>
      </c>
      <c r="GY20">
        <v>2.0494</v>
      </c>
      <c r="GZ20">
        <v>0.111401</v>
      </c>
      <c r="HA20">
        <v>0</v>
      </c>
      <c r="HB20">
        <v>30.4536</v>
      </c>
      <c r="HC20">
        <v>999.9</v>
      </c>
      <c r="HD20">
        <v>88.866</v>
      </c>
      <c r="HE20">
        <v>27.704</v>
      </c>
      <c r="HF20">
        <v>37.2417</v>
      </c>
      <c r="HG20">
        <v>43.1302</v>
      </c>
      <c r="HH20">
        <v>24.4391</v>
      </c>
      <c r="HI20">
        <v>2</v>
      </c>
      <c r="HJ20">
        <v>0.372215</v>
      </c>
      <c r="HK20">
        <v>0</v>
      </c>
      <c r="HL20">
        <v>20.3014</v>
      </c>
      <c r="HM20">
        <v>5.24604</v>
      </c>
      <c r="HN20">
        <v>11.9638</v>
      </c>
      <c r="HO20">
        <v>4.9838</v>
      </c>
      <c r="HP20">
        <v>3.2928</v>
      </c>
      <c r="HQ20">
        <v>9999</v>
      </c>
      <c r="HR20">
        <v>9999</v>
      </c>
      <c r="HS20">
        <v>999.9</v>
      </c>
      <c r="HT20">
        <v>9999</v>
      </c>
      <c r="HU20">
        <v>4.97112</v>
      </c>
      <c r="HV20">
        <v>1.88288</v>
      </c>
      <c r="HW20">
        <v>1.87759</v>
      </c>
      <c r="HX20">
        <v>1.87912</v>
      </c>
      <c r="HY20">
        <v>1.87485</v>
      </c>
      <c r="HZ20">
        <v>1.87505</v>
      </c>
      <c r="IA20">
        <v>1.87833</v>
      </c>
      <c r="IB20">
        <v>1.87878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-1.217</v>
      </c>
      <c r="IQ20">
        <v>0.642</v>
      </c>
      <c r="IR20">
        <v>-1.2135454545454</v>
      </c>
      <c r="IS20">
        <v>0</v>
      </c>
      <c r="IT20">
        <v>0</v>
      </c>
      <c r="IU20">
        <v>0</v>
      </c>
      <c r="IV20">
        <v>0.641990000000007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0.7</v>
      </c>
      <c r="JE20">
        <v>1.4</v>
      </c>
      <c r="JF20">
        <v>4.99756</v>
      </c>
      <c r="JG20">
        <v>4.99756</v>
      </c>
      <c r="JH20">
        <v>2.39624</v>
      </c>
      <c r="JI20">
        <v>2.67334</v>
      </c>
      <c r="JJ20">
        <v>2.30103</v>
      </c>
      <c r="JK20">
        <v>2.2937</v>
      </c>
      <c r="JL20">
        <v>32.9315</v>
      </c>
      <c r="JM20">
        <v>15.3228</v>
      </c>
      <c r="JN20">
        <v>2</v>
      </c>
      <c r="JO20">
        <v>475.945</v>
      </c>
      <c r="JP20">
        <v>643.903</v>
      </c>
      <c r="JQ20">
        <v>30.9118</v>
      </c>
      <c r="JR20">
        <v>31.574</v>
      </c>
      <c r="JS20">
        <v>30.0002</v>
      </c>
      <c r="JT20">
        <v>31.6447</v>
      </c>
      <c r="JU20">
        <v>31.6725</v>
      </c>
      <c r="JV20">
        <v>-1</v>
      </c>
      <c r="JW20">
        <v>-30</v>
      </c>
      <c r="JX20">
        <v>-30</v>
      </c>
      <c r="JY20">
        <v>-999.9</v>
      </c>
      <c r="JZ20">
        <v>700</v>
      </c>
      <c r="KA20">
        <v>27.6352</v>
      </c>
      <c r="KB20">
        <v>103.578</v>
      </c>
      <c r="KC20">
        <v>100.347</v>
      </c>
    </row>
    <row r="21" spans="1:289">
      <c r="A21">
        <v>5</v>
      </c>
      <c r="B21">
        <v>1711567026</v>
      </c>
      <c r="C21">
        <v>370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1711567018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363.497506347302</v>
      </c>
      <c r="AO21">
        <v>362.818703030303</v>
      </c>
      <c r="AP21">
        <v>-0.00391658636306252</v>
      </c>
      <c r="AQ21">
        <v>67.0155549629084</v>
      </c>
      <c r="AR21">
        <f>(AT21 - AS21 + EC21*1E3/(8.314*(EE21+273.15)) * AV21/EB21 * AU21) * EB21/(100*DP21) * 1000/(1000 - AT21)</f>
        <v>0</v>
      </c>
      <c r="AS21">
        <v>38.7083379319334</v>
      </c>
      <c r="AT21">
        <v>39.1635333333333</v>
      </c>
      <c r="AU21">
        <v>0.000676499943368977</v>
      </c>
      <c r="AV21">
        <v>77.9716019743011</v>
      </c>
      <c r="AW21">
        <v>114</v>
      </c>
      <c r="AX21">
        <v>19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10084.4</v>
      </c>
      <c r="BD21">
        <v>1100.64384615385</v>
      </c>
      <c r="BE21">
        <v>4643.41</v>
      </c>
      <c r="BF21">
        <f>1-BD21/BE21</f>
        <v>0</v>
      </c>
      <c r="BG21">
        <v>-0.207354627803168</v>
      </c>
      <c r="BH21" t="s">
        <v>454</v>
      </c>
      <c r="BI21">
        <v>10080.4</v>
      </c>
      <c r="BJ21">
        <v>1610.14653846154</v>
      </c>
      <c r="BK21">
        <v>1787.20528921574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2113</v>
      </c>
      <c r="CE21">
        <v>290</v>
      </c>
      <c r="CF21">
        <v>1773.88</v>
      </c>
      <c r="CG21">
        <v>95</v>
      </c>
      <c r="CH21">
        <v>10080.4</v>
      </c>
      <c r="CI21">
        <v>1768.74</v>
      </c>
      <c r="CJ21">
        <v>5.14</v>
      </c>
      <c r="CK21">
        <v>300</v>
      </c>
      <c r="CL21">
        <v>24.1</v>
      </c>
      <c r="CM21">
        <v>1787.20528921574</v>
      </c>
      <c r="CN21">
        <v>2.2301391370447</v>
      </c>
      <c r="CO21">
        <v>-18.6102669634825</v>
      </c>
      <c r="CP21">
        <v>1.96463622409678</v>
      </c>
      <c r="CQ21">
        <v>0.762169025706215</v>
      </c>
      <c r="CR21">
        <v>-0.00777804783092326</v>
      </c>
      <c r="CS21">
        <v>290</v>
      </c>
      <c r="CT21">
        <v>1767.97</v>
      </c>
      <c r="CU21">
        <v>795</v>
      </c>
      <c r="CV21">
        <v>10045.7</v>
      </c>
      <c r="CW21">
        <v>1768.68</v>
      </c>
      <c r="CX21">
        <v>-0.71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1711567018</v>
      </c>
      <c r="DV21">
        <v>348.688133333333</v>
      </c>
      <c r="DW21">
        <v>349.546466666667</v>
      </c>
      <c r="DX21">
        <v>39.1349533333333</v>
      </c>
      <c r="DY21">
        <v>38.6918133333333</v>
      </c>
      <c r="DZ21">
        <v>349.907133333333</v>
      </c>
      <c r="EA21">
        <v>38.4929533333333</v>
      </c>
      <c r="EB21">
        <v>599.994133333333</v>
      </c>
      <c r="EC21">
        <v>88.9906266666667</v>
      </c>
      <c r="ED21">
        <v>0.0999697666666667</v>
      </c>
      <c r="EE21">
        <v>32.6133</v>
      </c>
      <c r="EF21">
        <v>32.3448266666667</v>
      </c>
      <c r="EG21">
        <v>999.9</v>
      </c>
      <c r="EH21">
        <v>0</v>
      </c>
      <c r="EI21">
        <v>0</v>
      </c>
      <c r="EJ21">
        <v>7003.33333333333</v>
      </c>
      <c r="EK21">
        <v>0</v>
      </c>
      <c r="EL21">
        <v>-306.572066666667</v>
      </c>
      <c r="EM21">
        <v>-0.856101533333333</v>
      </c>
      <c r="EN21">
        <v>362.892266666667</v>
      </c>
      <c r="EO21">
        <v>363.615466666667</v>
      </c>
      <c r="EP21">
        <v>0.4431198</v>
      </c>
      <c r="EQ21">
        <v>349.546466666667</v>
      </c>
      <c r="ER21">
        <v>38.6918133333333</v>
      </c>
      <c r="ES21">
        <v>3.482642</v>
      </c>
      <c r="ET21">
        <v>3.44320933333333</v>
      </c>
      <c r="EU21">
        <v>26.53536</v>
      </c>
      <c r="EV21">
        <v>26.3422866666667</v>
      </c>
      <c r="EW21">
        <v>700.010466666667</v>
      </c>
      <c r="EX21">
        <v>0.942972533333333</v>
      </c>
      <c r="EY21">
        <v>0.0570269933333333</v>
      </c>
      <c r="EZ21">
        <v>0</v>
      </c>
      <c r="FA21">
        <v>1610.21666666667</v>
      </c>
      <c r="FB21">
        <v>5.00072</v>
      </c>
      <c r="FC21">
        <v>11118.4</v>
      </c>
      <c r="FD21">
        <v>6034.01333333333</v>
      </c>
      <c r="FE21">
        <v>44.937</v>
      </c>
      <c r="FF21">
        <v>47</v>
      </c>
      <c r="FG21">
        <v>46.375</v>
      </c>
      <c r="FH21">
        <v>47.562</v>
      </c>
      <c r="FI21">
        <v>47.562</v>
      </c>
      <c r="FJ21">
        <v>655.376</v>
      </c>
      <c r="FK21">
        <v>39.63</v>
      </c>
      <c r="FL21">
        <v>0</v>
      </c>
      <c r="FM21">
        <v>51.1000001430511</v>
      </c>
      <c r="FN21">
        <v>0</v>
      </c>
      <c r="FO21">
        <v>1610.14653846154</v>
      </c>
      <c r="FP21">
        <v>-4.07555555291095</v>
      </c>
      <c r="FQ21">
        <v>-8.10940172795873</v>
      </c>
      <c r="FR21">
        <v>11118.3076923077</v>
      </c>
      <c r="FS21">
        <v>15</v>
      </c>
      <c r="FT21">
        <v>1711567041</v>
      </c>
      <c r="FU21" t="s">
        <v>455</v>
      </c>
      <c r="FV21">
        <v>1711567041</v>
      </c>
      <c r="FW21">
        <v>1711566887</v>
      </c>
      <c r="FX21">
        <v>11</v>
      </c>
      <c r="FY21">
        <v>-0.002</v>
      </c>
      <c r="FZ21">
        <v>0.045</v>
      </c>
      <c r="GA21">
        <v>-1.219</v>
      </c>
      <c r="GB21">
        <v>0.642</v>
      </c>
      <c r="GC21">
        <v>349</v>
      </c>
      <c r="GD21">
        <v>38</v>
      </c>
      <c r="GE21">
        <v>1.62</v>
      </c>
      <c r="GF21">
        <v>0.4</v>
      </c>
      <c r="GG21">
        <v>0</v>
      </c>
      <c r="GH21">
        <v>0</v>
      </c>
      <c r="GI21" t="s">
        <v>436</v>
      </c>
      <c r="GJ21">
        <v>3.23971</v>
      </c>
      <c r="GK21">
        <v>2.69035</v>
      </c>
      <c r="GL21">
        <v>0.0741477</v>
      </c>
      <c r="GM21">
        <v>0.0737176</v>
      </c>
      <c r="GN21">
        <v>0.146917</v>
      </c>
      <c r="GO21">
        <v>0.144358</v>
      </c>
      <c r="GP21">
        <v>28051.8</v>
      </c>
      <c r="GQ21">
        <v>25695.2</v>
      </c>
      <c r="GR21">
        <v>28688.5</v>
      </c>
      <c r="GS21">
        <v>26340.7</v>
      </c>
      <c r="GT21">
        <v>34118.2</v>
      </c>
      <c r="GU21">
        <v>31730.8</v>
      </c>
      <c r="GV21">
        <v>43103</v>
      </c>
      <c r="GW21">
        <v>39908.1</v>
      </c>
      <c r="GX21">
        <v>1.8379</v>
      </c>
      <c r="GY21">
        <v>2.0493</v>
      </c>
      <c r="GZ21">
        <v>0.112832</v>
      </c>
      <c r="HA21">
        <v>0</v>
      </c>
      <c r="HB21">
        <v>30.5236</v>
      </c>
      <c r="HC21">
        <v>999.9</v>
      </c>
      <c r="HD21">
        <v>88.817</v>
      </c>
      <c r="HE21">
        <v>27.815</v>
      </c>
      <c r="HF21">
        <v>37.47</v>
      </c>
      <c r="HG21">
        <v>43.1802</v>
      </c>
      <c r="HH21">
        <v>24.4952</v>
      </c>
      <c r="HI21">
        <v>2</v>
      </c>
      <c r="HJ21">
        <v>0.376057</v>
      </c>
      <c r="HK21">
        <v>0</v>
      </c>
      <c r="HL21">
        <v>20.2993</v>
      </c>
      <c r="HM21">
        <v>5.23346</v>
      </c>
      <c r="HN21">
        <v>11.9632</v>
      </c>
      <c r="HO21">
        <v>4.9796</v>
      </c>
      <c r="HP21">
        <v>3.2901</v>
      </c>
      <c r="HQ21">
        <v>9999</v>
      </c>
      <c r="HR21">
        <v>9999</v>
      </c>
      <c r="HS21">
        <v>999.9</v>
      </c>
      <c r="HT21">
        <v>9999</v>
      </c>
      <c r="HU21">
        <v>4.97106</v>
      </c>
      <c r="HV21">
        <v>1.88292</v>
      </c>
      <c r="HW21">
        <v>1.87759</v>
      </c>
      <c r="HX21">
        <v>1.87913</v>
      </c>
      <c r="HY21">
        <v>1.87485</v>
      </c>
      <c r="HZ21">
        <v>1.87502</v>
      </c>
      <c r="IA21">
        <v>1.87836</v>
      </c>
      <c r="IB21">
        <v>1.87878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-1.219</v>
      </c>
      <c r="IQ21">
        <v>0.642</v>
      </c>
      <c r="IR21">
        <v>-1.21659999999997</v>
      </c>
      <c r="IS21">
        <v>0</v>
      </c>
      <c r="IT21">
        <v>0</v>
      </c>
      <c r="IU21">
        <v>0</v>
      </c>
      <c r="IV21">
        <v>0.641990000000007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0.5</v>
      </c>
      <c r="JE21">
        <v>2.3</v>
      </c>
      <c r="JF21">
        <v>4.99756</v>
      </c>
      <c r="JG21">
        <v>4.99756</v>
      </c>
      <c r="JH21">
        <v>2.39624</v>
      </c>
      <c r="JI21">
        <v>2.67334</v>
      </c>
      <c r="JJ21">
        <v>2.30103</v>
      </c>
      <c r="JK21">
        <v>2.31079</v>
      </c>
      <c r="JL21">
        <v>33.0206</v>
      </c>
      <c r="JM21">
        <v>15.3228</v>
      </c>
      <c r="JN21">
        <v>2</v>
      </c>
      <c r="JO21">
        <v>476.209</v>
      </c>
      <c r="JP21">
        <v>644.401</v>
      </c>
      <c r="JQ21">
        <v>31.0048</v>
      </c>
      <c r="JR21">
        <v>31.6239</v>
      </c>
      <c r="JS21">
        <v>30.0004</v>
      </c>
      <c r="JT21">
        <v>31.6957</v>
      </c>
      <c r="JU21">
        <v>31.7249</v>
      </c>
      <c r="JV21">
        <v>-1</v>
      </c>
      <c r="JW21">
        <v>-30</v>
      </c>
      <c r="JX21">
        <v>-30</v>
      </c>
      <c r="JY21">
        <v>-999.9</v>
      </c>
      <c r="JZ21">
        <v>700</v>
      </c>
      <c r="KA21">
        <v>27.6352</v>
      </c>
      <c r="KB21">
        <v>103.571</v>
      </c>
      <c r="KC21">
        <v>100.341</v>
      </c>
    </row>
    <row r="22" spans="1:289">
      <c r="A22">
        <v>6</v>
      </c>
      <c r="B22">
        <v>1711567087</v>
      </c>
      <c r="C22">
        <v>431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1711567079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363.115414693437</v>
      </c>
      <c r="AO22">
        <v>362.293303030303</v>
      </c>
      <c r="AP22">
        <v>0.0266178988206456</v>
      </c>
      <c r="AQ22">
        <v>67.0155318165515</v>
      </c>
      <c r="AR22">
        <f>(AT22 - AS22 + EC22*1E3/(8.314*(EE22+273.15)) * AV22/EB22 * AU22) * EB22/(100*DP22) * 1000/(1000 - AT22)</f>
        <v>0</v>
      </c>
      <c r="AS22">
        <v>38.9455952237572</v>
      </c>
      <c r="AT22">
        <v>39.3903775757576</v>
      </c>
      <c r="AU22">
        <v>0.000311975405276623</v>
      </c>
      <c r="AV22">
        <v>77.9724939700565</v>
      </c>
      <c r="AW22">
        <v>114</v>
      </c>
      <c r="AX22">
        <v>19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10084.4</v>
      </c>
      <c r="BD22">
        <v>1100.64384615385</v>
      </c>
      <c r="BE22">
        <v>4643.41</v>
      </c>
      <c r="BF22">
        <f>1-BD22/BE22</f>
        <v>0</v>
      </c>
      <c r="BG22">
        <v>-0.207354627803168</v>
      </c>
      <c r="BH22" t="s">
        <v>458</v>
      </c>
      <c r="BI22">
        <v>10077.6</v>
      </c>
      <c r="BJ22">
        <v>1604.47846153846</v>
      </c>
      <c r="BK22">
        <v>1783.32888765913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2114</v>
      </c>
      <c r="CE22">
        <v>290</v>
      </c>
      <c r="CF22">
        <v>1768.44</v>
      </c>
      <c r="CG22">
        <v>115</v>
      </c>
      <c r="CH22">
        <v>10077.6</v>
      </c>
      <c r="CI22">
        <v>1763.37</v>
      </c>
      <c r="CJ22">
        <v>5.07</v>
      </c>
      <c r="CK22">
        <v>300</v>
      </c>
      <c r="CL22">
        <v>24.1</v>
      </c>
      <c r="CM22">
        <v>1783.32888765913</v>
      </c>
      <c r="CN22">
        <v>2.61166408478825</v>
      </c>
      <c r="CO22">
        <v>-20.1117003145671</v>
      </c>
      <c r="CP22">
        <v>2.30062089927462</v>
      </c>
      <c r="CQ22">
        <v>0.731852326833754</v>
      </c>
      <c r="CR22">
        <v>-0.00777742380422692</v>
      </c>
      <c r="CS22">
        <v>290</v>
      </c>
      <c r="CT22">
        <v>1762.56</v>
      </c>
      <c r="CU22">
        <v>885</v>
      </c>
      <c r="CV22">
        <v>10042.6</v>
      </c>
      <c r="CW22">
        <v>1763.3</v>
      </c>
      <c r="CX22">
        <v>-0.74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1711567079</v>
      </c>
      <c r="DV22">
        <v>347.911666666667</v>
      </c>
      <c r="DW22">
        <v>348.905666666667</v>
      </c>
      <c r="DX22">
        <v>39.3673933333333</v>
      </c>
      <c r="DY22">
        <v>38.92886</v>
      </c>
      <c r="DZ22">
        <v>349.160666666667</v>
      </c>
      <c r="EA22">
        <v>38.7253933333333</v>
      </c>
      <c r="EB22">
        <v>600.022866666667</v>
      </c>
      <c r="EC22">
        <v>88.9878066666667</v>
      </c>
      <c r="ED22">
        <v>0.100019833333333</v>
      </c>
      <c r="EE22">
        <v>32.7204666666667</v>
      </c>
      <c r="EF22">
        <v>32.4388066666667</v>
      </c>
      <c r="EG22">
        <v>999.9</v>
      </c>
      <c r="EH22">
        <v>0</v>
      </c>
      <c r="EI22">
        <v>0</v>
      </c>
      <c r="EJ22">
        <v>6993</v>
      </c>
      <c r="EK22">
        <v>0</v>
      </c>
      <c r="EL22">
        <v>-315.0068</v>
      </c>
      <c r="EM22">
        <v>-0.964099666666667</v>
      </c>
      <c r="EN22">
        <v>362.2006</v>
      </c>
      <c r="EO22">
        <v>363.038466666667</v>
      </c>
      <c r="EP22">
        <v>0.438530666666667</v>
      </c>
      <c r="EQ22">
        <v>348.905666666667</v>
      </c>
      <c r="ER22">
        <v>38.92886</v>
      </c>
      <c r="ES22">
        <v>3.50321733333333</v>
      </c>
      <c r="ET22">
        <v>3.46419266666667</v>
      </c>
      <c r="EU22">
        <v>26.6353466666667</v>
      </c>
      <c r="EV22">
        <v>26.44526</v>
      </c>
      <c r="EW22">
        <v>700.022333333333</v>
      </c>
      <c r="EX22">
        <v>0.942986866666667</v>
      </c>
      <c r="EY22">
        <v>0.0570128466666667</v>
      </c>
      <c r="EZ22">
        <v>0</v>
      </c>
      <c r="FA22">
        <v>1604.56066666667</v>
      </c>
      <c r="FB22">
        <v>5.00072</v>
      </c>
      <c r="FC22">
        <v>11085.5133333333</v>
      </c>
      <c r="FD22">
        <v>6034.14066666667</v>
      </c>
      <c r="FE22">
        <v>45.062</v>
      </c>
      <c r="FF22">
        <v>47.104</v>
      </c>
      <c r="FG22">
        <v>46.4832</v>
      </c>
      <c r="FH22">
        <v>47.6663333333333</v>
      </c>
      <c r="FI22">
        <v>47.687</v>
      </c>
      <c r="FJ22">
        <v>655.397333333333</v>
      </c>
      <c r="FK22">
        <v>39.624</v>
      </c>
      <c r="FL22">
        <v>0</v>
      </c>
      <c r="FM22">
        <v>59.5</v>
      </c>
      <c r="FN22">
        <v>0</v>
      </c>
      <c r="FO22">
        <v>1604.47846153846</v>
      </c>
      <c r="FP22">
        <v>-3.58290599246103</v>
      </c>
      <c r="FQ22">
        <v>-21.8017094186684</v>
      </c>
      <c r="FR22">
        <v>11085.1346153846</v>
      </c>
      <c r="FS22">
        <v>15</v>
      </c>
      <c r="FT22">
        <v>1711567104</v>
      </c>
      <c r="FU22" t="s">
        <v>459</v>
      </c>
      <c r="FV22">
        <v>1711567104</v>
      </c>
      <c r="FW22">
        <v>1711566887</v>
      </c>
      <c r="FX22">
        <v>12</v>
      </c>
      <c r="FY22">
        <v>-0.03</v>
      </c>
      <c r="FZ22">
        <v>0.045</v>
      </c>
      <c r="GA22">
        <v>-1.249</v>
      </c>
      <c r="GB22">
        <v>0.642</v>
      </c>
      <c r="GC22">
        <v>349</v>
      </c>
      <c r="GD22">
        <v>38</v>
      </c>
      <c r="GE22">
        <v>0.8</v>
      </c>
      <c r="GF22">
        <v>0.4</v>
      </c>
      <c r="GG22">
        <v>0</v>
      </c>
      <c r="GH22">
        <v>0</v>
      </c>
      <c r="GI22" t="s">
        <v>436</v>
      </c>
      <c r="GJ22">
        <v>3.24013</v>
      </c>
      <c r="GK22">
        <v>2.69152</v>
      </c>
      <c r="GL22">
        <v>0.074039</v>
      </c>
      <c r="GM22">
        <v>0.0736109</v>
      </c>
      <c r="GN22">
        <v>0.147474</v>
      </c>
      <c r="GO22">
        <v>0.144918</v>
      </c>
      <c r="GP22">
        <v>28052.6</v>
      </c>
      <c r="GQ22">
        <v>25697.1</v>
      </c>
      <c r="GR22">
        <v>28686.2</v>
      </c>
      <c r="GS22">
        <v>26339.7</v>
      </c>
      <c r="GT22">
        <v>34093.9</v>
      </c>
      <c r="GU22">
        <v>31709.2</v>
      </c>
      <c r="GV22">
        <v>43100.2</v>
      </c>
      <c r="GW22">
        <v>39907</v>
      </c>
      <c r="GX22">
        <v>1.8387</v>
      </c>
      <c r="GY22">
        <v>2.0492</v>
      </c>
      <c r="GZ22">
        <v>0.112444</v>
      </c>
      <c r="HA22">
        <v>0</v>
      </c>
      <c r="HB22">
        <v>30.6006</v>
      </c>
      <c r="HC22">
        <v>999.9</v>
      </c>
      <c r="HD22">
        <v>88.75</v>
      </c>
      <c r="HE22">
        <v>27.936</v>
      </c>
      <c r="HF22">
        <v>37.7053</v>
      </c>
      <c r="HG22">
        <v>43.0202</v>
      </c>
      <c r="HH22">
        <v>24.383</v>
      </c>
      <c r="HI22">
        <v>2</v>
      </c>
      <c r="HJ22">
        <v>0.380366</v>
      </c>
      <c r="HK22">
        <v>0</v>
      </c>
      <c r="HL22">
        <v>20.3011</v>
      </c>
      <c r="HM22">
        <v>5.24664</v>
      </c>
      <c r="HN22">
        <v>11.9662</v>
      </c>
      <c r="HO22">
        <v>4.9836</v>
      </c>
      <c r="HP22">
        <v>3.2928</v>
      </c>
      <c r="HQ22">
        <v>9999</v>
      </c>
      <c r="HR22">
        <v>9999</v>
      </c>
      <c r="HS22">
        <v>999.9</v>
      </c>
      <c r="HT22">
        <v>9999</v>
      </c>
      <c r="HU22">
        <v>4.97113</v>
      </c>
      <c r="HV22">
        <v>1.88287</v>
      </c>
      <c r="HW22">
        <v>1.87761</v>
      </c>
      <c r="HX22">
        <v>1.87912</v>
      </c>
      <c r="HY22">
        <v>1.87485</v>
      </c>
      <c r="HZ22">
        <v>1.87505</v>
      </c>
      <c r="IA22">
        <v>1.87834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-1.249</v>
      </c>
      <c r="IQ22">
        <v>0.6419</v>
      </c>
      <c r="IR22">
        <v>-1.21900000000005</v>
      </c>
      <c r="IS22">
        <v>0</v>
      </c>
      <c r="IT22">
        <v>0</v>
      </c>
      <c r="IU22">
        <v>0</v>
      </c>
      <c r="IV22">
        <v>0.641990000000007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0.8</v>
      </c>
      <c r="JE22">
        <v>3.3</v>
      </c>
      <c r="JF22">
        <v>4.99756</v>
      </c>
      <c r="JG22">
        <v>4.99756</v>
      </c>
      <c r="JH22">
        <v>2.39624</v>
      </c>
      <c r="JI22">
        <v>2.67456</v>
      </c>
      <c r="JJ22">
        <v>2.30103</v>
      </c>
      <c r="JK22">
        <v>2.33032</v>
      </c>
      <c r="JL22">
        <v>33.1099</v>
      </c>
      <c r="JM22">
        <v>15.3228</v>
      </c>
      <c r="JN22">
        <v>2</v>
      </c>
      <c r="JO22">
        <v>477.186</v>
      </c>
      <c r="JP22">
        <v>644.966</v>
      </c>
      <c r="JQ22">
        <v>31.1095</v>
      </c>
      <c r="JR22">
        <v>31.6794</v>
      </c>
      <c r="JS22">
        <v>30.0005</v>
      </c>
      <c r="JT22">
        <v>31.754</v>
      </c>
      <c r="JU22">
        <v>31.7827</v>
      </c>
      <c r="JV22">
        <v>-1</v>
      </c>
      <c r="JW22">
        <v>-30</v>
      </c>
      <c r="JX22">
        <v>-30</v>
      </c>
      <c r="JY22">
        <v>-999.9</v>
      </c>
      <c r="JZ22">
        <v>700</v>
      </c>
      <c r="KA22">
        <v>27.6352</v>
      </c>
      <c r="KB22">
        <v>103.563</v>
      </c>
      <c r="KC22">
        <v>100.338</v>
      </c>
    </row>
    <row r="23" spans="1:289">
      <c r="A23">
        <v>7</v>
      </c>
      <c r="B23">
        <v>1711567137</v>
      </c>
      <c r="C23">
        <v>481</v>
      </c>
      <c r="D23" t="s">
        <v>460</v>
      </c>
      <c r="E23" t="s">
        <v>461</v>
      </c>
      <c r="F23">
        <v>15</v>
      </c>
      <c r="G23" t="s">
        <v>425</v>
      </c>
      <c r="H23" t="s">
        <v>426</v>
      </c>
      <c r="I23" t="s">
        <v>427</v>
      </c>
      <c r="J23" t="s">
        <v>428</v>
      </c>
      <c r="K23" t="s">
        <v>429</v>
      </c>
      <c r="L23" t="s">
        <v>430</v>
      </c>
      <c r="M23">
        <v>1711567128.5</v>
      </c>
      <c r="N23">
        <f>(O23)/1000</f>
        <v>0</v>
      </c>
      <c r="O23">
        <f>IF(DT23, AR23, AL23)</f>
        <v>0</v>
      </c>
      <c r="P23">
        <f>IF(DT23, AM23, AK23)</f>
        <v>0</v>
      </c>
      <c r="Q23">
        <f>DV23 - IF(AY23&gt;1, P23*DP23*100.0/(BA23*EJ23), 0)</f>
        <v>0</v>
      </c>
      <c r="R23">
        <f>((X23-N23/2)*Q23-P23)/(X23+N23/2)</f>
        <v>0</v>
      </c>
      <c r="S23">
        <f>R23*(EC23+ED23)/1000.0</f>
        <v>0</v>
      </c>
      <c r="T23">
        <f>(DV23 - IF(AY23&gt;1, P23*DP23*100.0/(BA23*EJ23), 0))*(EC23+ED23)/1000.0</f>
        <v>0</v>
      </c>
      <c r="U23">
        <f>2.0/((1/W23-1/V23)+SIGN(W23)*SQRT((1/W23-1/V23)*(1/W23-1/V23) + 4*DQ23/((DQ23+1)*(DQ23+1))*(2*1/W23*1/V23-1/V23*1/V23)))</f>
        <v>0</v>
      </c>
      <c r="V23">
        <f>IF(LEFT(DR23,1)&lt;&gt;"0",IF(LEFT(DR23,1)="1",3.0,DS23),$D$5+$E$5*(EJ23*EC23/($K$5*1000))+$F$5*(EJ23*EC23/($K$5*1000))*MAX(MIN(DP23,$J$5),$I$5)*MAX(MIN(DP23,$J$5),$I$5)+$G$5*MAX(MIN(DP23,$J$5),$I$5)*(EJ23*EC23/($K$5*1000))+$H$5*(EJ23*EC23/($K$5*1000))*(EJ23*EC23/($K$5*1000)))</f>
        <v>0</v>
      </c>
      <c r="W23">
        <f>N23*(1000-(1000*0.61365*exp(17.502*AA23/(240.97+AA23))/(EC23+ED23)+DX23)/2)/(1000*0.61365*exp(17.502*AA23/(240.97+AA23))/(EC23+ED23)-DX23)</f>
        <v>0</v>
      </c>
      <c r="X23">
        <f>1/((DQ23+1)/(U23/1.6)+1/(V23/1.37)) + DQ23/((DQ23+1)/(U23/1.6) + DQ23/(V23/1.37))</f>
        <v>0</v>
      </c>
      <c r="Y23">
        <f>(DL23*DO23)</f>
        <v>0</v>
      </c>
      <c r="Z23">
        <f>(EE23+(Y23+2*0.95*5.67E-8*(((EE23+$B$7)+273)^4-(EE23+273)^4)-44100*N23)/(1.84*29.3*V23+8*0.95*5.67E-8*(EE23+273)^3))</f>
        <v>0</v>
      </c>
      <c r="AA23">
        <f>($C$7*EF23+$D$7*EG23+$E$7*Z23)</f>
        <v>0</v>
      </c>
      <c r="AB23">
        <f>0.61365*exp(17.502*AA23/(240.97+AA23))</f>
        <v>0</v>
      </c>
      <c r="AC23">
        <f>(AD23/AE23*100)</f>
        <v>0</v>
      </c>
      <c r="AD23">
        <f>DX23*(EC23+ED23)/1000</f>
        <v>0</v>
      </c>
      <c r="AE23">
        <f>0.61365*exp(17.502*EE23/(240.97+EE23))</f>
        <v>0</v>
      </c>
      <c r="AF23">
        <f>(AB23-DX23*(EC23+ED23)/1000)</f>
        <v>0</v>
      </c>
      <c r="AG23">
        <f>(-N23*44100)</f>
        <v>0</v>
      </c>
      <c r="AH23">
        <f>2*29.3*V23*0.92*(EE23-AA23)</f>
        <v>0</v>
      </c>
      <c r="AI23">
        <f>2*0.95*5.67E-8*(((EE23+$B$7)+273)^4-(AA23+273)^4)</f>
        <v>0</v>
      </c>
      <c r="AJ23">
        <f>Y23+AI23+AG23+AH23</f>
        <v>0</v>
      </c>
      <c r="AK23">
        <f>EB23*AY23*(DW23-DV23*(1000-AY23*DY23)/(1000-AY23*DX23))/(100*DP23)</f>
        <v>0</v>
      </c>
      <c r="AL23">
        <f>1000*EB23*AY23*(DX23-DY23)/(100*DP23*(1000-AY23*DX23))</f>
        <v>0</v>
      </c>
      <c r="AM23">
        <f>(AN23 - AO23 - EC23*1E3/(8.314*(EE23+273.15)) * AQ23/EB23 * AP23) * EB23/(100*DP23) * (1000 - DY23)/1000</f>
        <v>0</v>
      </c>
      <c r="AN23">
        <v>363.639603074368</v>
      </c>
      <c r="AO23">
        <v>362.583357575757</v>
      </c>
      <c r="AP23">
        <v>0.068945309065559</v>
      </c>
      <c r="AQ23">
        <v>67.0155501931037</v>
      </c>
      <c r="AR23">
        <f>(AT23 - AS23 + EC23*1E3/(8.314*(EE23+273.15)) * AV23/EB23 * AU23) * EB23/(100*DP23) * 1000/(1000 - AT23)</f>
        <v>0</v>
      </c>
      <c r="AS23">
        <v>39.1272726620878</v>
      </c>
      <c r="AT23">
        <v>39.578563030303</v>
      </c>
      <c r="AU23">
        <v>0.00054855245232826</v>
      </c>
      <c r="AV23">
        <v>77.9717863828348</v>
      </c>
      <c r="AW23">
        <v>114</v>
      </c>
      <c r="AX23">
        <v>19</v>
      </c>
      <c r="AY23">
        <f>IF(AW23*$H$13&gt;=BA23,1.0,(BA23/(BA23-AW23*$H$13)))</f>
        <v>0</v>
      </c>
      <c r="AZ23">
        <f>(AY23-1)*100</f>
        <v>0</v>
      </c>
      <c r="BA23">
        <f>MAX(0,($B$13+$C$13*EJ23)/(1+$D$13*EJ23)*EC23/(EE23+273)*$E$13)</f>
        <v>0</v>
      </c>
      <c r="BB23" t="s">
        <v>431</v>
      </c>
      <c r="BC23">
        <v>10084.4</v>
      </c>
      <c r="BD23">
        <v>1100.64384615385</v>
      </c>
      <c r="BE23">
        <v>4643.41</v>
      </c>
      <c r="BF23">
        <f>1-BD23/BE23</f>
        <v>0</v>
      </c>
      <c r="BG23">
        <v>-0.207354627803168</v>
      </c>
      <c r="BH23" t="s">
        <v>462</v>
      </c>
      <c r="BI23">
        <v>10080.8</v>
      </c>
      <c r="BJ23">
        <v>1599.71</v>
      </c>
      <c r="BK23">
        <v>1774.5921609685</v>
      </c>
      <c r="BL23">
        <f>1-BJ23/BK23</f>
        <v>0</v>
      </c>
      <c r="BM23">
        <v>0.5</v>
      </c>
      <c r="BN23">
        <f>DM23</f>
        <v>0</v>
      </c>
      <c r="BO23">
        <f>P23</f>
        <v>0</v>
      </c>
      <c r="BP23">
        <f>BL23*BM23*BN23</f>
        <v>0</v>
      </c>
      <c r="BQ23">
        <f>(BO23-BG23)/BN23</f>
        <v>0</v>
      </c>
      <c r="BR23">
        <f>(BE23-BK23)/BK23</f>
        <v>0</v>
      </c>
      <c r="BS23">
        <f>BD23/(BF23+BD23/BK23)</f>
        <v>0</v>
      </c>
      <c r="BT23" t="s">
        <v>433</v>
      </c>
      <c r="BU23">
        <v>0</v>
      </c>
      <c r="BV23">
        <f>IF(BU23&lt;&gt;0, BU23, BS23)</f>
        <v>0</v>
      </c>
      <c r="BW23">
        <f>1-BV23/BK23</f>
        <v>0</v>
      </c>
      <c r="BX23">
        <f>(BK23-BJ23)/(BK23-BV23)</f>
        <v>0</v>
      </c>
      <c r="BY23">
        <f>(BE23-BK23)/(BE23-BV23)</f>
        <v>0</v>
      </c>
      <c r="BZ23">
        <f>(BK23-BJ23)/(BK23-BD23)</f>
        <v>0</v>
      </c>
      <c r="CA23">
        <f>(BE23-BK23)/(BE23-BD23)</f>
        <v>0</v>
      </c>
      <c r="CB23">
        <f>(BX23*BV23/BJ23)</f>
        <v>0</v>
      </c>
      <c r="CC23">
        <f>(1-CB23)</f>
        <v>0</v>
      </c>
      <c r="CD23">
        <v>2115</v>
      </c>
      <c r="CE23">
        <v>290</v>
      </c>
      <c r="CF23">
        <v>1763.52</v>
      </c>
      <c r="CG23">
        <v>85</v>
      </c>
      <c r="CH23">
        <v>10080.8</v>
      </c>
      <c r="CI23">
        <v>1757.88</v>
      </c>
      <c r="CJ23">
        <v>5.64</v>
      </c>
      <c r="CK23">
        <v>300</v>
      </c>
      <c r="CL23">
        <v>24.1</v>
      </c>
      <c r="CM23">
        <v>1774.5921609685</v>
      </c>
      <c r="CN23">
        <v>1.86822062793516</v>
      </c>
      <c r="CO23">
        <v>-16.8446946505361</v>
      </c>
      <c r="CP23">
        <v>1.64560970603247</v>
      </c>
      <c r="CQ23">
        <v>0.789122649955416</v>
      </c>
      <c r="CR23">
        <v>-0.00777730789766408</v>
      </c>
      <c r="CS23">
        <v>290</v>
      </c>
      <c r="CT23">
        <v>1757.51</v>
      </c>
      <c r="CU23">
        <v>795</v>
      </c>
      <c r="CV23">
        <v>10044.4</v>
      </c>
      <c r="CW23">
        <v>1757.82</v>
      </c>
      <c r="CX23">
        <v>-0.31</v>
      </c>
      <c r="DL23">
        <f>$B$11*EK23+$C$11*EL23+$F$11*EW23*(1-EZ23)</f>
        <v>0</v>
      </c>
      <c r="DM23">
        <f>DL23*DN23</f>
        <v>0</v>
      </c>
      <c r="DN23">
        <f>($B$11*$D$9+$C$11*$D$9+$F$11*((FJ23+FB23)/MAX(FJ23+FB23+FK23, 0.1)*$I$9+FK23/MAX(FJ23+FB23+FK23, 0.1)*$J$9))/($B$11+$C$11+$F$11)</f>
        <v>0</v>
      </c>
      <c r="DO23">
        <f>($B$11*$K$9+$C$11*$K$9+$F$11*((FJ23+FB23)/MAX(FJ23+FB23+FK23, 0.1)*$P$9+FK23/MAX(FJ23+FB23+FK23, 0.1)*$Q$9))/($B$11+$C$11+$F$11)</f>
        <v>0</v>
      </c>
      <c r="DP23">
        <v>6</v>
      </c>
      <c r="DQ23">
        <v>0.5</v>
      </c>
      <c r="DR23" t="s">
        <v>434</v>
      </c>
      <c r="DS23">
        <v>2</v>
      </c>
      <c r="DT23" t="b">
        <v>1</v>
      </c>
      <c r="DU23">
        <v>1711567128.5</v>
      </c>
      <c r="DV23">
        <v>347.88725</v>
      </c>
      <c r="DW23">
        <v>349.1420625</v>
      </c>
      <c r="DX23">
        <v>39.5531125</v>
      </c>
      <c r="DY23">
        <v>39.11075</v>
      </c>
      <c r="DZ23">
        <v>349.12025</v>
      </c>
      <c r="EA23">
        <v>38.91113125</v>
      </c>
      <c r="EB23">
        <v>599.993</v>
      </c>
      <c r="EC23">
        <v>88.988575</v>
      </c>
      <c r="ED23">
        <v>0.0999522125</v>
      </c>
      <c r="EE23">
        <v>32.79990625</v>
      </c>
      <c r="EF23">
        <v>32.51145</v>
      </c>
      <c r="EG23">
        <v>999.9</v>
      </c>
      <c r="EH23">
        <v>0</v>
      </c>
      <c r="EI23">
        <v>0</v>
      </c>
      <c r="EJ23">
        <v>7003.90625</v>
      </c>
      <c r="EK23">
        <v>0</v>
      </c>
      <c r="EL23">
        <v>-309.63825</v>
      </c>
      <c r="EM23">
        <v>-1.27105875</v>
      </c>
      <c r="EN23">
        <v>362.197125</v>
      </c>
      <c r="EO23">
        <v>363.35325</v>
      </c>
      <c r="EP23">
        <v>0.4423418125</v>
      </c>
      <c r="EQ23">
        <v>349.1420625</v>
      </c>
      <c r="ER23">
        <v>39.11075</v>
      </c>
      <c r="ES23">
        <v>3.519774375</v>
      </c>
      <c r="ET23">
        <v>3.48041125</v>
      </c>
      <c r="EU23">
        <v>26.71543125</v>
      </c>
      <c r="EV23">
        <v>26.52448125</v>
      </c>
      <c r="EW23">
        <v>700.0493125</v>
      </c>
      <c r="EX23">
        <v>0.9429945625</v>
      </c>
      <c r="EY23">
        <v>0.05700526875</v>
      </c>
      <c r="EZ23">
        <v>0</v>
      </c>
      <c r="FA23">
        <v>1599.81</v>
      </c>
      <c r="FB23">
        <v>5.00072</v>
      </c>
      <c r="FC23">
        <v>11055.75</v>
      </c>
      <c r="FD23">
        <v>6034.38875</v>
      </c>
      <c r="FE23">
        <v>45.187</v>
      </c>
      <c r="FF23">
        <v>47.187</v>
      </c>
      <c r="FG23">
        <v>46.569875</v>
      </c>
      <c r="FH23">
        <v>47.75</v>
      </c>
      <c r="FI23">
        <v>47.784875</v>
      </c>
      <c r="FJ23">
        <v>655.426875</v>
      </c>
      <c r="FK23">
        <v>39.6225</v>
      </c>
      <c r="FL23">
        <v>0</v>
      </c>
      <c r="FM23">
        <v>48.7000000476837</v>
      </c>
      <c r="FN23">
        <v>0</v>
      </c>
      <c r="FO23">
        <v>1599.71</v>
      </c>
      <c r="FP23">
        <v>-3.45709402660617</v>
      </c>
      <c r="FQ23">
        <v>-0.80000002554003</v>
      </c>
      <c r="FR23">
        <v>11055.6153846154</v>
      </c>
      <c r="FS23">
        <v>15</v>
      </c>
      <c r="FT23">
        <v>1711567159</v>
      </c>
      <c r="FU23" t="s">
        <v>463</v>
      </c>
      <c r="FV23">
        <v>1711567159</v>
      </c>
      <c r="FW23">
        <v>1711566887</v>
      </c>
      <c r="FX23">
        <v>13</v>
      </c>
      <c r="FY23">
        <v>0.016</v>
      </c>
      <c r="FZ23">
        <v>0.045</v>
      </c>
      <c r="GA23">
        <v>-1.233</v>
      </c>
      <c r="GB23">
        <v>0.642</v>
      </c>
      <c r="GC23">
        <v>349</v>
      </c>
      <c r="GD23">
        <v>38</v>
      </c>
      <c r="GE23">
        <v>0.86</v>
      </c>
      <c r="GF23">
        <v>0.4</v>
      </c>
      <c r="GG23">
        <v>0</v>
      </c>
      <c r="GH23">
        <v>0</v>
      </c>
      <c r="GI23" t="s">
        <v>436</v>
      </c>
      <c r="GJ23">
        <v>3.23981</v>
      </c>
      <c r="GK23">
        <v>2.69145</v>
      </c>
      <c r="GL23">
        <v>0.0740783</v>
      </c>
      <c r="GM23">
        <v>0.0737797</v>
      </c>
      <c r="GN23">
        <v>0.147939</v>
      </c>
      <c r="GO23">
        <v>0.145344</v>
      </c>
      <c r="GP23">
        <v>28049.7</v>
      </c>
      <c r="GQ23">
        <v>25691</v>
      </c>
      <c r="GR23">
        <v>28684.6</v>
      </c>
      <c r="GS23">
        <v>26338.5</v>
      </c>
      <c r="GT23">
        <v>34073.7</v>
      </c>
      <c r="GU23">
        <v>31692.2</v>
      </c>
      <c r="GV23">
        <v>43097.9</v>
      </c>
      <c r="GW23">
        <v>39905.3</v>
      </c>
      <c r="GX23">
        <v>1.8369</v>
      </c>
      <c r="GY23">
        <v>2.0492</v>
      </c>
      <c r="GZ23">
        <v>0.113636</v>
      </c>
      <c r="HA23">
        <v>0</v>
      </c>
      <c r="HB23">
        <v>30.67</v>
      </c>
      <c r="HC23">
        <v>999.9</v>
      </c>
      <c r="HD23">
        <v>88.701</v>
      </c>
      <c r="HE23">
        <v>28.047</v>
      </c>
      <c r="HF23">
        <v>37.9268</v>
      </c>
      <c r="HG23">
        <v>42.7902</v>
      </c>
      <c r="HH23">
        <v>24.4071</v>
      </c>
      <c r="HI23">
        <v>2</v>
      </c>
      <c r="HJ23">
        <v>0.383811</v>
      </c>
      <c r="HK23">
        <v>0</v>
      </c>
      <c r="HL23">
        <v>20.301</v>
      </c>
      <c r="HM23">
        <v>5.24484</v>
      </c>
      <c r="HN23">
        <v>11.9644</v>
      </c>
      <c r="HO23">
        <v>4.9836</v>
      </c>
      <c r="HP23">
        <v>3.2923</v>
      </c>
      <c r="HQ23">
        <v>9999</v>
      </c>
      <c r="HR23">
        <v>9999</v>
      </c>
      <c r="HS23">
        <v>999.9</v>
      </c>
      <c r="HT23">
        <v>9999</v>
      </c>
      <c r="HU23">
        <v>4.97107</v>
      </c>
      <c r="HV23">
        <v>1.88282</v>
      </c>
      <c r="HW23">
        <v>1.87762</v>
      </c>
      <c r="HX23">
        <v>1.87913</v>
      </c>
      <c r="HY23">
        <v>1.87486</v>
      </c>
      <c r="HZ23">
        <v>1.87503</v>
      </c>
      <c r="IA23">
        <v>1.87834</v>
      </c>
      <c r="IB23">
        <v>1.87881</v>
      </c>
      <c r="IC23">
        <v>0</v>
      </c>
      <c r="ID23">
        <v>0</v>
      </c>
      <c r="IE23">
        <v>0</v>
      </c>
      <c r="IF23">
        <v>0</v>
      </c>
      <c r="IG23" t="s">
        <v>437</v>
      </c>
      <c r="IH23" t="s">
        <v>438</v>
      </c>
      <c r="II23" t="s">
        <v>439</v>
      </c>
      <c r="IJ23" t="s">
        <v>439</v>
      </c>
      <c r="IK23" t="s">
        <v>439</v>
      </c>
      <c r="IL23" t="s">
        <v>439</v>
      </c>
      <c r="IM23">
        <v>0</v>
      </c>
      <c r="IN23">
        <v>100</v>
      </c>
      <c r="IO23">
        <v>100</v>
      </c>
      <c r="IP23">
        <v>-1.233</v>
      </c>
      <c r="IQ23">
        <v>0.642</v>
      </c>
      <c r="IR23">
        <v>-1.24918181818185</v>
      </c>
      <c r="IS23">
        <v>0</v>
      </c>
      <c r="IT23">
        <v>0</v>
      </c>
      <c r="IU23">
        <v>0</v>
      </c>
      <c r="IV23">
        <v>0.641990000000007</v>
      </c>
      <c r="IW23">
        <v>0</v>
      </c>
      <c r="IX23">
        <v>0</v>
      </c>
      <c r="IY23">
        <v>0</v>
      </c>
      <c r="IZ23">
        <v>-1</v>
      </c>
      <c r="JA23">
        <v>-1</v>
      </c>
      <c r="JB23">
        <v>1</v>
      </c>
      <c r="JC23">
        <v>23</v>
      </c>
      <c r="JD23">
        <v>0.6</v>
      </c>
      <c r="JE23">
        <v>4.2</v>
      </c>
      <c r="JF23">
        <v>4.99756</v>
      </c>
      <c r="JG23">
        <v>4.99756</v>
      </c>
      <c r="JH23">
        <v>2.39624</v>
      </c>
      <c r="JI23">
        <v>2.67456</v>
      </c>
      <c r="JJ23">
        <v>2.30103</v>
      </c>
      <c r="JK23">
        <v>2.33154</v>
      </c>
      <c r="JL23">
        <v>33.1769</v>
      </c>
      <c r="JM23">
        <v>15.3053</v>
      </c>
      <c r="JN23">
        <v>2</v>
      </c>
      <c r="JO23">
        <v>476.364</v>
      </c>
      <c r="JP23">
        <v>645.48</v>
      </c>
      <c r="JQ23">
        <v>31.1937</v>
      </c>
      <c r="JR23">
        <v>31.7262</v>
      </c>
      <c r="JS23">
        <v>30.0006</v>
      </c>
      <c r="JT23">
        <v>31.8007</v>
      </c>
      <c r="JU23">
        <v>31.8286</v>
      </c>
      <c r="JV23">
        <v>-1</v>
      </c>
      <c r="JW23">
        <v>-30</v>
      </c>
      <c r="JX23">
        <v>-30</v>
      </c>
      <c r="JY23">
        <v>-999.9</v>
      </c>
      <c r="JZ23">
        <v>700</v>
      </c>
      <c r="KA23">
        <v>27.6352</v>
      </c>
      <c r="KB23">
        <v>103.558</v>
      </c>
      <c r="KC23">
        <v>100.334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  <row r="19" spans="1:2">
      <c r="A19" t="s">
        <v>464</v>
      </c>
      <c r="B1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2024-03-27T12:19:55Z</dcterms:created>
  <dcterms:modified xsi:type="dcterms:W3CDTF">2024-03-27T12:19:55Z</dcterms:modified>
</cp:coreProperties>
</file>