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<sst xmlns="http://schemas.openxmlformats.org/spreadsheetml/2006/main" count="1011" uniqueCount="445">
  <si>
    <t>File opened</t>
  </si>
  <si>
    <t>2023-12-15 11:49:23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</si>
  <si>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</si>
  <si>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</si>
  <si>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</si>
  <si>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</si>
  <si>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</si>
  <si>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</si>
  <si>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</si>
  <si>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</si>
  <si>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</si>
  <si>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</si>
  <si>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</si>
  <si>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{"co2bspanconc1": "2500", "co2aspanconc1": "2500", "oxygen": "21", "co2aspanconc2": "296.4", "h2oaspan2a": "0.0714516", "h2oaspan1": "1.01076", "tbzero": "0.853567", "co2azero": "0.942071", "co2bspan2b": "0.284619", "co2aspan1": "1.00021", "h2obspan1": "1.02346", "h2oaspanconc2": "0", "h2oaspan2b": "0.0722207", "h2obspan2a": "0.0710331", "co2bspan2a": "0.28732", "co2bzero": "0.94469", "h2obzero": "1.07388", "flowazero": "0.34111", "h2oazero": "1.07566", "flowbzero": "0.27371", "ssa_ref": "34658.2", "h2obspan2": "0", "tazero": "0.855284", "h2obspan2b": "0.0726998", "h2obspanconc1": "12.29", "h2oaspanconc1": "12.29", "co2aspan2": "-0.0330502", "ssb_ref": "33011.8", "co2bspanconc2": "296.4", "chamberpressurezero": "2.56408", "co2aspan2a": "0.288205", "flowmeterzero": "2.49761", "h2oaspan2": "0", "co2bspan1": "0.999707", "h2obspanconc2": "0", "co2aspan2b": "0.285521", "co2bspan2": "-0.031693"}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</si>
  <si>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</si>
  <si>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</si>
  <si>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</si>
  <si>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</si>
  <si>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</si>
  <si>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</si>
  <si>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</si>
  <si>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</si>
  <si>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</si>
  <si>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</si>
  <si>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</si>
  <si>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</si>
  <si>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</si>
  <si>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11:49:23</t>
  </si>
  <si>
    <t>Stability Definition:	none</t>
  </si>
  <si>
    <t>11:49:45</t>
  </si>
  <si>
    <t>top_cont</t>
  </si>
  <si>
    <t>11:49:46</t>
  </si>
  <si>
    <t>11:49:50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</si>
  <si>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</si>
  <si>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</si>
  <si>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</si>
  <si>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</si>
  <si>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</si>
  <si>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</si>
  <si>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</si>
  <si>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</si>
  <si>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</si>
  <si>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</si>
  <si>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</si>
  <si>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</si>
  <si>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</si>
  <si>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</si>
  <si>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</si>
  <si>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</si>
  <si>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</si>
  <si>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</si>
  <si>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</si>
  <si>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</si>
  <si>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</si>
  <si>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</si>
  <si>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</si>
  <si>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</si>
  <si>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</si>
  <si>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</si>
  <si>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</si>
  <si>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</si>
  <si>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</si>
  <si>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</si>
  <si>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</si>
  <si>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</si>
  <si>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</si>
  <si>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</si>
  <si>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</si>
  <si>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</si>
  <si>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</si>
  <si>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</si>
  <si>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</si>
  <si>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</si>
  <si>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</si>
  <si>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</si>
  <si>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</si>
  <si>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</si>
  <si>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</si>
  <si>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</si>
  <si>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</si>
  <si>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</si>
  <si>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</si>
  <si>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</si>
  <si>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</si>
  <si>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-4.65001 179.578 334.144 588.979 787.573 956.92 1122.98 1219.09</t>
  </si>
  <si>
    <t>Fs_true</t>
  </si>
  <si>
    <t>-0.136516 217.294 382.221 614.653 799.747 1005.65 1200.99 1401.21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</si>
  <si>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</si>
  <si>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</si>
  <si>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</si>
  <si>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</si>
  <si>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</si>
  <si>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</si>
  <si>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</si>
  <si>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</si>
  <si>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</si>
  <si>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</si>
  <si>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</si>
  <si>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</si>
  <si>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</si>
  <si>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</si>
  <si>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</si>
  <si>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</si>
  <si>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</si>
  <si>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</si>
  <si>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</si>
  <si>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</si>
  <si>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</si>
  <si>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</si>
  <si>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</si>
  <si>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</si>
  <si>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</si>
  <si>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</si>
  <si>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</si>
  <si>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</si>
  <si>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</si>
  <si>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</si>
  <si>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</si>
  <si>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</si>
  <si>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</si>
  <si>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</si>
  <si>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</si>
  <si>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</si>
  <si>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</si>
  <si>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</si>
  <si>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</si>
  <si>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</si>
  <si>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</si>
  <si>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</si>
  <si>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</si>
  <si>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</si>
  <si>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</si>
  <si>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</si>
  <si>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</si>
  <si>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</si>
  <si>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</si>
  <si>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</si>
  <si>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</si>
  <si>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</si>
  <si>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</si>
  <si>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</si>
  <si>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</si>
  <si>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</si>
  <si>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</si>
  <si>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</si>
  <si>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</si>
  <si>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</si>
  <si>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</si>
  <si>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</si>
  <si>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</si>
  <si>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</si>
  <si>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</si>
  <si>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</si>
  <si>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</si>
  <si>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</si>
  <si>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</si>
  <si>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</si>
  <si>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</si>
  <si>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</si>
  <si>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</si>
  <si>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</si>
  <si>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</si>
  <si>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</si>
  <si>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</si>
  <si>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</si>
  <si>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</si>
  <si>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</si>
  <si>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</si>
  <si>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</si>
  <si>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</si>
  <si>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</si>
  <si>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</si>
  <si>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</si>
  <si>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</si>
  <si>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</si>
  <si>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</si>
  <si>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</si>
  <si>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</si>
  <si>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</si>
  <si>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</si>
  <si>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</si>
  <si>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</si>
  <si>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</si>
  <si>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</si>
  <si>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</si>
  <si>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</si>
  <si>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</si>
  <si>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</si>
  <si>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</si>
  <si>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</si>
  <si>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</si>
  <si>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</si>
  <si>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</si>
  <si>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</si>
  <si>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</si>
  <si>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</si>
  <si>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</si>
  <si>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</si>
  <si>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</si>
  <si>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</si>
  <si>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</si>
  <si>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</si>
  <si>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</si>
  <si>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</si>
  <si>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</si>
  <si>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</si>
  <si>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</si>
  <si>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</si>
  <si>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</si>
  <si>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</si>
  <si>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</si>
  <si>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</si>
  <si>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</si>
  <si>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</si>
  <si>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</si>
  <si>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</si>
  <si>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</si>
  <si>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</si>
  <si>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</si>
  <si>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</si>
  <si>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</si>
  <si>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</si>
  <si>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</si>
  <si>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</si>
  <si>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</si>
  <si>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</si>
  <si>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</si>
  <si>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</si>
  <si>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</si>
  <si>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</si>
  <si>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</si>
  <si>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</si>
  <si>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</si>
  <si>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</si>
  <si>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</si>
  <si>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</si>
  <si>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</si>
  <si>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</si>
  <si>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</si>
  <si>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</si>
  <si>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</si>
  <si>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</si>
  <si>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</si>
  <si>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</si>
  <si>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</si>
  <si>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</si>
  <si>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</si>
  <si>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</si>
  <si>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</si>
  <si>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</si>
  <si>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</si>
  <si>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</si>
  <si>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</si>
  <si>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</si>
  <si>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</si>
  <si>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</si>
  <si>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</si>
  <si>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</si>
  <si>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</si>
  <si>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</si>
  <si>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</si>
  <si>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</si>
  <si>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</si>
  <si>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</si>
  <si>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</si>
  <si>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</si>
  <si>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</si>
  <si>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</si>
  <si>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</si>
  <si>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</si>
  <si>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</si>
  <si>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</si>
  <si>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</si>
  <si>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</si>
  <si>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</si>
  <si>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</si>
  <si>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</si>
  <si>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</si>
  <si>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</si>
  <si>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</si>
  <si>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</si>
  <si>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</si>
  <si>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</si>
  <si>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</si>
  <si>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</si>
  <si>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</si>
  <si>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</si>
  <si>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</si>
  <si>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</si>
  <si>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</si>
  <si>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</si>
  <si>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</si>
  <si>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</si>
  <si>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</si>
  <si>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</si>
  <si>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</si>
  <si>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</si>
  <si>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</si>
  <si>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</si>
  <si>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</si>
  <si>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</si>
  <si>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</si>
  <si>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</si>
  <si>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</si>
  <si>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</si>
  <si>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</si>
  <si>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</si>
  <si>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</si>
  <si>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</si>
  <si>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</si>
  <si>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</si>
  <si>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</si>
  <si>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</si>
  <si>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</si>
  <si>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</si>
  <si>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</si>
  <si>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</si>
  <si>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</si>
  <si>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</si>
  <si>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</si>
  <si>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</si>
  <si>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</si>
  <si>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</si>
  <si>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</si>
  <si>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</si>
  <si>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</si>
  <si>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</si>
  <si>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</si>
  <si>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</si>
  <si>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</si>
  <si>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</si>
  <si>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</si>
  <si>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</si>
  <si>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</si>
  <si>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</si>
  <si>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</si>
  <si>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</si>
  <si>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</si>
  <si>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</si>
  <si>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</si>
  <si>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</si>
  <si>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</si>
  <si>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</si>
  <si>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</si>
  <si>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</si>
  <si>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</si>
  <si>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</si>
  <si>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</si>
  <si>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</si>
  <si>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</si>
  <si>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</si>
  <si>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</si>
  <si>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</si>
  <si>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</si>
  <si>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</si>
  <si>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</si>
  <si>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</si>
  <si>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</si>
  <si>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</si>
  <si>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</si>
  <si>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</si>
  <si>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</si>
  <si>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</si>
  <si>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</si>
  <si>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</si>
  <si>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</si>
  <si>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</si>
  <si>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</si>
  <si>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</si>
  <si>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</si>
  <si>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</si>
  <si>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</si>
  <si>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</si>
  <si>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</si>
  <si>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</si>
  <si>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</si>
  <si>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</si>
  <si>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</si>
  <si>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</si>
  <si>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</si>
  <si>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</si>
  <si>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</si>
  <si>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</si>
  <si>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</si>
  <si>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</si>
  <si>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</si>
  <si>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</si>
  <si>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</si>
  <si>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</si>
  <si>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</si>
  <si>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</si>
  <si>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</si>
  <si>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</si>
  <si>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</si>
  <si>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</si>
  <si>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</si>
  <si>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</si>
  <si>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</si>
  <si>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</si>
  <si>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</si>
  <si>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</si>
  <si>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</si>
  <si>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</si>
  <si>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</si>
  <si>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</si>
  <si>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</si>
  <si>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</si>
  <si>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20231215 11:55:59</t>
  </si>
  <si>
    <t>11:55:59</t>
  </si>
  <si>
    <t>pre-dawn (1AM-4AM)</t>
  </si>
  <si>
    <t>predominantly south</t>
  </si>
  <si>
    <t>light green</t>
  </si>
  <si>
    <t>leaf A</t>
  </si>
  <si>
    <t>level 1</t>
  </si>
  <si>
    <t>coffee</t>
  </si>
  <si>
    <t>RECT-1100-20231214-16_04_49</t>
  </si>
  <si>
    <t>MPF-1115-20231215-11_56_02</t>
  </si>
  <si>
    <t>-</t>
  </si>
  <si>
    <t>0: Broadleaf</t>
  </si>
  <si>
    <t>11:56:31</t>
  </si>
  <si>
    <t>0/0</t>
  </si>
  <si>
    <t>11111111</t>
  </si>
  <si>
    <t>oooooooo</t>
  </si>
  <si>
    <t>on</t>
  </si>
  <si>
    <t>20231215 11:56:55</t>
  </si>
  <si>
    <t>11:56:55</t>
  </si>
  <si>
    <t>MPF-1116-20231215-11_56_58</t>
  </si>
  <si>
    <t>11:57:11</t>
  </si>
  <si>
    <t>20231215 11:57:35</t>
  </si>
  <si>
    <t>11:57:35</t>
  </si>
  <si>
    <t>MPF-1117-20231215-11_57_38</t>
  </si>
  <si>
    <t>11:58:06</t>
  </si>
  <si>
    <t>20231215 11:58:30</t>
  </si>
  <si>
    <t>11:58:30</t>
  </si>
  <si>
    <t>MPF-1118-20231215-11_58_33</t>
  </si>
  <si>
    <t>20231215 11:59:24</t>
  </si>
  <si>
    <t>11:59:24</t>
  </si>
  <si>
    <t>MPF-1119-20231215-11_59_26</t>
  </si>
  <si>
    <t>12:00:05</t>
  </si>
  <si>
    <t>20231215 12:00:29</t>
  </si>
  <si>
    <t>12:00:29</t>
  </si>
  <si>
    <t>MPF-1120-20231215-12_00_32</t>
  </si>
  <si>
    <t>20231215 12:01:30</t>
  </si>
  <si>
    <t>12:01:30</t>
  </si>
  <si>
    <t>MPF-1121-20231215-12_01_33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</si>
</sst>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3"/>
  <sheetViews>
    <sheetView tabSelected="1" workbookViewId="0"/>
  </sheetViews>
  <sheetFormatPr defaultRowHeight="15"/>
  <sheetData>
    <row r="2" spans="1:276">
      <c r="A2" t="s">
        <v>33</v>
      </c>
      <c r="B2" t="s">
        <v>34</v>
      </c>
      <c r="C2" t="s">
        <v>35</v>
      </c>
    </row>
    <row r="3" spans="1:276">
      <c r="B3">
        <v>0</v>
      </c>
      <c r="C3">
        <v>21</v>
      </c>
    </row>
    <row r="4" spans="1:276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76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76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76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96</v>
      </c>
      <c r="DE14" t="s">
        <v>96</v>
      </c>
      <c r="DF14" t="s">
        <v>96</v>
      </c>
      <c r="DG14" t="s">
        <v>96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99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104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107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108</v>
      </c>
      <c r="JL14" t="s">
        <v>108</v>
      </c>
      <c r="JM14" t="s">
        <v>108</v>
      </c>
      <c r="JN14" t="s">
        <v>108</v>
      </c>
      <c r="JO14" t="s">
        <v>108</v>
      </c>
      <c r="JP14" t="s">
        <v>108</v>
      </c>
    </row>
    <row r="15" spans="1:276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91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177</v>
      </c>
      <c r="CN15" t="s">
        <v>198</v>
      </c>
      <c r="CO15" t="s">
        <v>199</v>
      </c>
      <c r="CP15" t="s">
        <v>200</v>
      </c>
      <c r="CQ15" t="s">
        <v>151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121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110</v>
      </c>
      <c r="FH15" t="s">
        <v>113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</row>
    <row r="16" spans="1:276">
      <c r="B16" t="s">
        <v>379</v>
      </c>
      <c r="C16" t="s">
        <v>379</v>
      </c>
      <c r="F16" t="s">
        <v>379</v>
      </c>
      <c r="M16" t="s">
        <v>379</v>
      </c>
      <c r="N16" t="s">
        <v>380</v>
      </c>
      <c r="O16" t="s">
        <v>381</v>
      </c>
      <c r="P16" t="s">
        <v>382</v>
      </c>
      <c r="Q16" t="s">
        <v>383</v>
      </c>
      <c r="R16" t="s">
        <v>383</v>
      </c>
      <c r="S16" t="s">
        <v>224</v>
      </c>
      <c r="T16" t="s">
        <v>224</v>
      </c>
      <c r="U16" t="s">
        <v>380</v>
      </c>
      <c r="V16" t="s">
        <v>380</v>
      </c>
      <c r="W16" t="s">
        <v>380</v>
      </c>
      <c r="X16" t="s">
        <v>380</v>
      </c>
      <c r="Y16" t="s">
        <v>384</v>
      </c>
      <c r="Z16" t="s">
        <v>385</v>
      </c>
      <c r="AA16" t="s">
        <v>385</v>
      </c>
      <c r="AB16" t="s">
        <v>386</v>
      </c>
      <c r="AC16" t="s">
        <v>387</v>
      </c>
      <c r="AD16" t="s">
        <v>386</v>
      </c>
      <c r="AE16" t="s">
        <v>386</v>
      </c>
      <c r="AF16" t="s">
        <v>386</v>
      </c>
      <c r="AG16" t="s">
        <v>384</v>
      </c>
      <c r="AH16" t="s">
        <v>384</v>
      </c>
      <c r="AI16" t="s">
        <v>384</v>
      </c>
      <c r="AJ16" t="s">
        <v>384</v>
      </c>
      <c r="AK16" t="s">
        <v>388</v>
      </c>
      <c r="AL16" t="s">
        <v>387</v>
      </c>
      <c r="AN16" t="s">
        <v>387</v>
      </c>
      <c r="AO16" t="s">
        <v>388</v>
      </c>
      <c r="AU16" t="s">
        <v>382</v>
      </c>
      <c r="BB16" t="s">
        <v>382</v>
      </c>
      <c r="BC16" t="s">
        <v>382</v>
      </c>
      <c r="BD16" t="s">
        <v>382</v>
      </c>
      <c r="BE16" t="s">
        <v>389</v>
      </c>
      <c r="BS16" t="s">
        <v>390</v>
      </c>
      <c r="BU16" t="s">
        <v>390</v>
      </c>
      <c r="BV16" t="s">
        <v>382</v>
      </c>
      <c r="BY16" t="s">
        <v>390</v>
      </c>
      <c r="BZ16" t="s">
        <v>387</v>
      </c>
      <c r="CC16" t="s">
        <v>391</v>
      </c>
      <c r="CD16" t="s">
        <v>391</v>
      </c>
      <c r="CF16" t="s">
        <v>392</v>
      </c>
      <c r="CG16" t="s">
        <v>390</v>
      </c>
      <c r="CI16" t="s">
        <v>390</v>
      </c>
      <c r="CJ16" t="s">
        <v>382</v>
      </c>
      <c r="CN16" t="s">
        <v>390</v>
      </c>
      <c r="CP16" t="s">
        <v>393</v>
      </c>
      <c r="CS16" t="s">
        <v>390</v>
      </c>
      <c r="CT16" t="s">
        <v>390</v>
      </c>
      <c r="CV16" t="s">
        <v>390</v>
      </c>
      <c r="CX16" t="s">
        <v>390</v>
      </c>
      <c r="CZ16" t="s">
        <v>382</v>
      </c>
      <c r="DA16" t="s">
        <v>382</v>
      </c>
      <c r="DC16" t="s">
        <v>394</v>
      </c>
      <c r="DD16" t="s">
        <v>395</v>
      </c>
      <c r="DG16" t="s">
        <v>380</v>
      </c>
      <c r="DH16" t="s">
        <v>379</v>
      </c>
      <c r="DI16" t="s">
        <v>383</v>
      </c>
      <c r="DJ16" t="s">
        <v>383</v>
      </c>
      <c r="DK16" t="s">
        <v>396</v>
      </c>
      <c r="DL16" t="s">
        <v>396</v>
      </c>
      <c r="DM16" t="s">
        <v>383</v>
      </c>
      <c r="DN16" t="s">
        <v>396</v>
      </c>
      <c r="DO16" t="s">
        <v>388</v>
      </c>
      <c r="DP16" t="s">
        <v>386</v>
      </c>
      <c r="DQ16" t="s">
        <v>386</v>
      </c>
      <c r="DR16" t="s">
        <v>385</v>
      </c>
      <c r="DS16" t="s">
        <v>385</v>
      </c>
      <c r="DT16" t="s">
        <v>385</v>
      </c>
      <c r="DU16" t="s">
        <v>385</v>
      </c>
      <c r="DV16" t="s">
        <v>385</v>
      </c>
      <c r="DW16" t="s">
        <v>397</v>
      </c>
      <c r="DX16" t="s">
        <v>382</v>
      </c>
      <c r="DY16" t="s">
        <v>382</v>
      </c>
      <c r="DZ16" t="s">
        <v>383</v>
      </c>
      <c r="EA16" t="s">
        <v>383</v>
      </c>
      <c r="EB16" t="s">
        <v>383</v>
      </c>
      <c r="EC16" t="s">
        <v>396</v>
      </c>
      <c r="ED16" t="s">
        <v>383</v>
      </c>
      <c r="EE16" t="s">
        <v>396</v>
      </c>
      <c r="EF16" t="s">
        <v>386</v>
      </c>
      <c r="EG16" t="s">
        <v>386</v>
      </c>
      <c r="EH16" t="s">
        <v>385</v>
      </c>
      <c r="EI16" t="s">
        <v>385</v>
      </c>
      <c r="EJ16" t="s">
        <v>382</v>
      </c>
      <c r="EO16" t="s">
        <v>382</v>
      </c>
      <c r="ER16" t="s">
        <v>385</v>
      </c>
      <c r="ES16" t="s">
        <v>385</v>
      </c>
      <c r="ET16" t="s">
        <v>385</v>
      </c>
      <c r="EU16" t="s">
        <v>385</v>
      </c>
      <c r="EV16" t="s">
        <v>385</v>
      </c>
      <c r="EW16" t="s">
        <v>382</v>
      </c>
      <c r="EX16" t="s">
        <v>382</v>
      </c>
      <c r="EY16" t="s">
        <v>382</v>
      </c>
      <c r="EZ16" t="s">
        <v>379</v>
      </c>
      <c r="FC16" t="s">
        <v>398</v>
      </c>
      <c r="FD16" t="s">
        <v>398</v>
      </c>
      <c r="FF16" t="s">
        <v>379</v>
      </c>
      <c r="FG16" t="s">
        <v>399</v>
      </c>
      <c r="FI16" t="s">
        <v>379</v>
      </c>
      <c r="FJ16" t="s">
        <v>379</v>
      </c>
      <c r="FL16" t="s">
        <v>400</v>
      </c>
      <c r="FM16" t="s">
        <v>401</v>
      </c>
      <c r="FN16" t="s">
        <v>400</v>
      </c>
      <c r="FO16" t="s">
        <v>401</v>
      </c>
      <c r="FP16" t="s">
        <v>400</v>
      </c>
      <c r="FQ16" t="s">
        <v>401</v>
      </c>
      <c r="FR16" t="s">
        <v>387</v>
      </c>
      <c r="FS16" t="s">
        <v>387</v>
      </c>
      <c r="FW16" t="s">
        <v>402</v>
      </c>
      <c r="FX16" t="s">
        <v>402</v>
      </c>
      <c r="GK16" t="s">
        <v>402</v>
      </c>
      <c r="GL16" t="s">
        <v>402</v>
      </c>
      <c r="GM16" t="s">
        <v>403</v>
      </c>
      <c r="GN16" t="s">
        <v>403</v>
      </c>
      <c r="GO16" t="s">
        <v>385</v>
      </c>
      <c r="GP16" t="s">
        <v>385</v>
      </c>
      <c r="GQ16" t="s">
        <v>387</v>
      </c>
      <c r="GR16" t="s">
        <v>385</v>
      </c>
      <c r="GS16" t="s">
        <v>396</v>
      </c>
      <c r="GT16" t="s">
        <v>387</v>
      </c>
      <c r="GU16" t="s">
        <v>387</v>
      </c>
      <c r="GW16" t="s">
        <v>402</v>
      </c>
      <c r="GX16" t="s">
        <v>402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404</v>
      </c>
      <c r="HE16" t="s">
        <v>405</v>
      </c>
      <c r="HF16" t="s">
        <v>405</v>
      </c>
      <c r="HG16" t="s">
        <v>405</v>
      </c>
      <c r="HH16" t="s">
        <v>402</v>
      </c>
      <c r="HI16" t="s">
        <v>402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Z16" t="s">
        <v>402</v>
      </c>
      <c r="IA16" t="s">
        <v>387</v>
      </c>
      <c r="IB16" t="s">
        <v>387</v>
      </c>
      <c r="IC16" t="s">
        <v>400</v>
      </c>
      <c r="ID16" t="s">
        <v>401</v>
      </c>
      <c r="IE16" t="s">
        <v>401</v>
      </c>
      <c r="II16" t="s">
        <v>401</v>
      </c>
      <c r="IM16" t="s">
        <v>383</v>
      </c>
      <c r="IN16" t="s">
        <v>383</v>
      </c>
      <c r="IO16" t="s">
        <v>396</v>
      </c>
      <c r="IP16" t="s">
        <v>396</v>
      </c>
      <c r="IQ16" t="s">
        <v>406</v>
      </c>
      <c r="IR16" t="s">
        <v>406</v>
      </c>
      <c r="IS16" t="s">
        <v>402</v>
      </c>
      <c r="IT16" t="s">
        <v>402</v>
      </c>
      <c r="IU16" t="s">
        <v>402</v>
      </c>
      <c r="IV16" t="s">
        <v>402</v>
      </c>
      <c r="IW16" t="s">
        <v>402</v>
      </c>
      <c r="IX16" t="s">
        <v>402</v>
      </c>
      <c r="IY16" t="s">
        <v>385</v>
      </c>
      <c r="IZ16" t="s">
        <v>402</v>
      </c>
      <c r="JB16" t="s">
        <v>388</v>
      </c>
      <c r="JC16" t="s">
        <v>388</v>
      </c>
      <c r="JD16" t="s">
        <v>385</v>
      </c>
      <c r="JE16" t="s">
        <v>385</v>
      </c>
      <c r="JF16" t="s">
        <v>385</v>
      </c>
      <c r="JG16" t="s">
        <v>385</v>
      </c>
      <c r="JH16" t="s">
        <v>385</v>
      </c>
      <c r="JI16" t="s">
        <v>387</v>
      </c>
      <c r="JJ16" t="s">
        <v>387</v>
      </c>
      <c r="JK16" t="s">
        <v>387</v>
      </c>
      <c r="JL16" t="s">
        <v>385</v>
      </c>
      <c r="JM16" t="s">
        <v>383</v>
      </c>
      <c r="JN16" t="s">
        <v>396</v>
      </c>
      <c r="JO16" t="s">
        <v>387</v>
      </c>
      <c r="JP16" t="s">
        <v>387</v>
      </c>
    </row>
    <row r="17" spans="1:276">
      <c r="A17">
        <v>1</v>
      </c>
      <c r="B17">
        <v>1702666559.1</v>
      </c>
      <c r="C17">
        <v>0</v>
      </c>
      <c r="D17" t="s">
        <v>407</v>
      </c>
      <c r="E17" t="s">
        <v>408</v>
      </c>
      <c r="F17">
        <v>15</v>
      </c>
      <c r="G17" t="s">
        <v>409</v>
      </c>
      <c r="H17" t="s">
        <v>410</v>
      </c>
      <c r="I17" t="s">
        <v>411</v>
      </c>
      <c r="J17" t="s">
        <v>412</v>
      </c>
      <c r="K17" t="s">
        <v>413</v>
      </c>
      <c r="L17" t="s">
        <v>414</v>
      </c>
      <c r="M17">
        <v>1702666550.6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58</v>
      </c>
      <c r="AL17">
        <v>10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415</v>
      </c>
      <c r="AQ17">
        <v>10099.4</v>
      </c>
      <c r="AR17">
        <v>926.4172</v>
      </c>
      <c r="AS17">
        <v>4546.76</v>
      </c>
      <c r="AT17">
        <f>1-AR17/AS17</f>
        <v>0</v>
      </c>
      <c r="AU17">
        <v>-0.303721947693925</v>
      </c>
      <c r="AV17" t="s">
        <v>416</v>
      </c>
      <c r="AW17">
        <v>10079</v>
      </c>
      <c r="AX17">
        <v>1955.046</v>
      </c>
      <c r="AY17">
        <v>2174.12675501654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417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1115</v>
      </c>
      <c r="BS17">
        <v>290</v>
      </c>
      <c r="BT17">
        <v>2157.71</v>
      </c>
      <c r="BU17">
        <v>75</v>
      </c>
      <c r="BV17">
        <v>10079</v>
      </c>
      <c r="BW17">
        <v>2147.84</v>
      </c>
      <c r="BX17">
        <v>9.87</v>
      </c>
      <c r="BY17">
        <v>300</v>
      </c>
      <c r="BZ17">
        <v>24.1</v>
      </c>
      <c r="CA17">
        <v>2174.12675501654</v>
      </c>
      <c r="CB17">
        <v>2.42158795741343</v>
      </c>
      <c r="CC17">
        <v>-26.4969945935801</v>
      </c>
      <c r="CD17">
        <v>2.13283896979125</v>
      </c>
      <c r="CE17">
        <v>0.846440297295858</v>
      </c>
      <c r="CF17">
        <v>-0.00777397374860956</v>
      </c>
      <c r="CG17">
        <v>290</v>
      </c>
      <c r="CH17">
        <v>2149.82</v>
      </c>
      <c r="CI17">
        <v>795</v>
      </c>
      <c r="CJ17">
        <v>10044.3</v>
      </c>
      <c r="CK17">
        <v>2147.75</v>
      </c>
      <c r="CL17">
        <v>2.07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418</v>
      </c>
      <c r="DG17">
        <v>2</v>
      </c>
      <c r="DH17">
        <v>1702666550.6</v>
      </c>
      <c r="DI17">
        <v>327.1444375</v>
      </c>
      <c r="DJ17">
        <v>326.3749375</v>
      </c>
      <c r="DK17">
        <v>32.55105625</v>
      </c>
      <c r="DL17">
        <v>31.15535625</v>
      </c>
      <c r="DM17">
        <v>328.3714375</v>
      </c>
      <c r="DN17">
        <v>32.11861875</v>
      </c>
      <c r="DO17">
        <v>599.648125</v>
      </c>
      <c r="DP17">
        <v>88.88225625</v>
      </c>
      <c r="DQ17">
        <v>0.09916410625</v>
      </c>
      <c r="DR17">
        <v>30.4472125</v>
      </c>
      <c r="DS17">
        <v>30.02730625</v>
      </c>
      <c r="DT17">
        <v>999.9</v>
      </c>
      <c r="DU17">
        <v>0</v>
      </c>
      <c r="DV17">
        <v>0</v>
      </c>
      <c r="DW17">
        <v>4994.0625</v>
      </c>
      <c r="DX17">
        <v>0</v>
      </c>
      <c r="DY17">
        <v>-5.80518</v>
      </c>
      <c r="DZ17">
        <v>0.86761875</v>
      </c>
      <c r="EA17">
        <v>338.2531875</v>
      </c>
      <c r="EB17">
        <v>336.8701875</v>
      </c>
      <c r="EC17">
        <v>1.395705625</v>
      </c>
      <c r="ED17">
        <v>326.3749375</v>
      </c>
      <c r="EE17">
        <v>31.15535625</v>
      </c>
      <c r="EF17">
        <v>2.8932125</v>
      </c>
      <c r="EG17">
        <v>2.769158125</v>
      </c>
      <c r="EH17">
        <v>23.425775</v>
      </c>
      <c r="EI17">
        <v>22.701375</v>
      </c>
      <c r="EJ17">
        <v>700.0176875</v>
      </c>
      <c r="EK17">
        <v>0.942989</v>
      </c>
      <c r="EL17">
        <v>0.05701101875</v>
      </c>
      <c r="EM17">
        <v>0</v>
      </c>
      <c r="EN17">
        <v>1967.941875</v>
      </c>
      <c r="EO17">
        <v>5.00072</v>
      </c>
      <c r="EP17">
        <v>13424.94375</v>
      </c>
      <c r="EQ17">
        <v>6034.104375</v>
      </c>
      <c r="ER17">
        <v>42.75</v>
      </c>
      <c r="ES17">
        <v>45.1405</v>
      </c>
      <c r="ET17">
        <v>44.25</v>
      </c>
      <c r="EU17">
        <v>45.625</v>
      </c>
      <c r="EV17">
        <v>45.35925</v>
      </c>
      <c r="EW17">
        <v>655.394375</v>
      </c>
      <c r="EX17">
        <v>39.62375</v>
      </c>
      <c r="EY17">
        <v>0</v>
      </c>
      <c r="EZ17">
        <v>453.900000095367</v>
      </c>
      <c r="FA17">
        <v>0</v>
      </c>
      <c r="FB17">
        <v>1955.046</v>
      </c>
      <c r="FC17">
        <v>-567.701538457617</v>
      </c>
      <c r="FD17">
        <v>-3884.22307677757</v>
      </c>
      <c r="FE17">
        <v>13336.26</v>
      </c>
      <c r="FF17">
        <v>15</v>
      </c>
      <c r="FG17">
        <v>1702666591.1</v>
      </c>
      <c r="FH17" t="s">
        <v>419</v>
      </c>
      <c r="FI17">
        <v>1702666591.1</v>
      </c>
      <c r="FJ17">
        <v>1702666518.1</v>
      </c>
      <c r="FK17">
        <v>7</v>
      </c>
      <c r="FL17">
        <v>-0.098</v>
      </c>
      <c r="FM17">
        <v>-0.01</v>
      </c>
      <c r="FN17">
        <v>-1.227</v>
      </c>
      <c r="FO17">
        <v>0.432</v>
      </c>
      <c r="FP17">
        <v>324</v>
      </c>
      <c r="FQ17">
        <v>31</v>
      </c>
      <c r="FR17">
        <v>0.91</v>
      </c>
      <c r="FS17">
        <v>0.14</v>
      </c>
      <c r="FT17">
        <v>0</v>
      </c>
      <c r="FU17">
        <v>0</v>
      </c>
      <c r="FV17" t="s">
        <v>420</v>
      </c>
      <c r="FW17">
        <v>3.23831</v>
      </c>
      <c r="FX17">
        <v>2.68096</v>
      </c>
      <c r="FY17">
        <v>0.0699764</v>
      </c>
      <c r="FZ17">
        <v>0.0698907</v>
      </c>
      <c r="GA17">
        <v>0.130406</v>
      </c>
      <c r="GB17">
        <v>0.12538</v>
      </c>
      <c r="GC17">
        <v>28259.6</v>
      </c>
      <c r="GD17">
        <v>25973.5</v>
      </c>
      <c r="GE17">
        <v>28761.6</v>
      </c>
      <c r="GF17">
        <v>26507.2</v>
      </c>
      <c r="GG17">
        <v>34862.7</v>
      </c>
      <c r="GH17">
        <v>32633.2</v>
      </c>
      <c r="GI17">
        <v>43218.3</v>
      </c>
      <c r="GJ17">
        <v>40153.1</v>
      </c>
      <c r="GK17">
        <v>1.9166</v>
      </c>
      <c r="GL17">
        <v>2.4999</v>
      </c>
      <c r="GM17">
        <v>0.0988096</v>
      </c>
      <c r="GN17">
        <v>0</v>
      </c>
      <c r="GO17">
        <v>28.4247</v>
      </c>
      <c r="GP17">
        <v>999.9</v>
      </c>
      <c r="GQ17">
        <v>81.303</v>
      </c>
      <c r="GR17">
        <v>26.304</v>
      </c>
      <c r="GS17">
        <v>31.4239</v>
      </c>
      <c r="GT17">
        <v>30.1757</v>
      </c>
      <c r="GU17">
        <v>7.45593</v>
      </c>
      <c r="GV17">
        <v>3</v>
      </c>
      <c r="GW17">
        <v>0.181768</v>
      </c>
      <c r="GX17">
        <v>0</v>
      </c>
      <c r="GY17">
        <v>20.3107</v>
      </c>
      <c r="GZ17">
        <v>5.24664</v>
      </c>
      <c r="HA17">
        <v>11.9674</v>
      </c>
      <c r="HB17">
        <v>4.9852</v>
      </c>
      <c r="HC17">
        <v>3.2923</v>
      </c>
      <c r="HD17">
        <v>999.9</v>
      </c>
      <c r="HE17">
        <v>9999</v>
      </c>
      <c r="HF17">
        <v>9999</v>
      </c>
      <c r="HG17">
        <v>9999</v>
      </c>
      <c r="HH17">
        <v>4.97116</v>
      </c>
      <c r="HI17">
        <v>1.88293</v>
      </c>
      <c r="HJ17">
        <v>1.87759</v>
      </c>
      <c r="HK17">
        <v>1.87913</v>
      </c>
      <c r="HL17">
        <v>1.87485</v>
      </c>
      <c r="HM17">
        <v>1.875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421</v>
      </c>
      <c r="HU17" t="s">
        <v>422</v>
      </c>
      <c r="HV17" t="s">
        <v>423</v>
      </c>
      <c r="HW17" t="s">
        <v>423</v>
      </c>
      <c r="HX17" t="s">
        <v>423</v>
      </c>
      <c r="HY17" t="s">
        <v>423</v>
      </c>
      <c r="HZ17">
        <v>0</v>
      </c>
      <c r="IA17">
        <v>100</v>
      </c>
      <c r="IB17">
        <v>100</v>
      </c>
      <c r="IC17">
        <v>-1.227</v>
      </c>
      <c r="ID17">
        <v>0.4325</v>
      </c>
      <c r="IE17">
        <v>-1.12890909090913</v>
      </c>
      <c r="IF17">
        <v>0</v>
      </c>
      <c r="IG17">
        <v>0</v>
      </c>
      <c r="IH17">
        <v>0</v>
      </c>
      <c r="II17">
        <v>0.432440000000003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7.3</v>
      </c>
      <c r="IR17">
        <v>0.7</v>
      </c>
      <c r="IS17">
        <v>4.99756</v>
      </c>
      <c r="IT17">
        <v>4.99756</v>
      </c>
      <c r="IU17">
        <v>3.34595</v>
      </c>
      <c r="IV17">
        <v>3.07617</v>
      </c>
      <c r="IW17">
        <v>3.05054</v>
      </c>
      <c r="IX17">
        <v>2.31201</v>
      </c>
      <c r="IY17">
        <v>31.368</v>
      </c>
      <c r="IZ17">
        <v>15.9182</v>
      </c>
      <c r="JA17">
        <v>2</v>
      </c>
      <c r="JB17">
        <v>509.367</v>
      </c>
      <c r="JC17">
        <v>1082.06</v>
      </c>
      <c r="JD17">
        <v>28.6449</v>
      </c>
      <c r="JE17">
        <v>29.2636</v>
      </c>
      <c r="JF17">
        <v>30.0007</v>
      </c>
      <c r="JG17">
        <v>29.3185</v>
      </c>
      <c r="JH17">
        <v>29.2998</v>
      </c>
      <c r="JI17">
        <v>-1</v>
      </c>
      <c r="JJ17">
        <v>-30</v>
      </c>
      <c r="JK17">
        <v>-30</v>
      </c>
      <c r="JL17">
        <v>-999.9</v>
      </c>
      <c r="JM17">
        <v>1000</v>
      </c>
      <c r="JN17">
        <v>0</v>
      </c>
      <c r="JO17">
        <v>103.843</v>
      </c>
      <c r="JP17">
        <v>100.964</v>
      </c>
    </row>
    <row r="18" spans="1:276">
      <c r="A18">
        <v>2</v>
      </c>
      <c r="B18">
        <v>1702666615.1</v>
      </c>
      <c r="C18">
        <v>56</v>
      </c>
      <c r="D18" t="s">
        <v>424</v>
      </c>
      <c r="E18" t="s">
        <v>425</v>
      </c>
      <c r="F18">
        <v>15</v>
      </c>
      <c r="G18" t="s">
        <v>409</v>
      </c>
      <c r="H18" t="s">
        <v>410</v>
      </c>
      <c r="I18" t="s">
        <v>411</v>
      </c>
      <c r="J18" t="s">
        <v>412</v>
      </c>
      <c r="K18" t="s">
        <v>413</v>
      </c>
      <c r="L18" t="s">
        <v>414</v>
      </c>
      <c r="M18">
        <v>1702666607.1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55</v>
      </c>
      <c r="AL18">
        <v>9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415</v>
      </c>
      <c r="AQ18">
        <v>10099.4</v>
      </c>
      <c r="AR18">
        <v>926.4172</v>
      </c>
      <c r="AS18">
        <v>4546.76</v>
      </c>
      <c r="AT18">
        <f>1-AR18/AS18</f>
        <v>0</v>
      </c>
      <c r="AU18">
        <v>-0.303721947693925</v>
      </c>
      <c r="AV18" t="s">
        <v>426</v>
      </c>
      <c r="AW18">
        <v>10078.8</v>
      </c>
      <c r="AX18">
        <v>1646.1624</v>
      </c>
      <c r="AY18">
        <v>1908.12117853035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417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1116</v>
      </c>
      <c r="BS18">
        <v>290</v>
      </c>
      <c r="BT18">
        <v>1895.39</v>
      </c>
      <c r="BU18">
        <v>55</v>
      </c>
      <c r="BV18">
        <v>10078.8</v>
      </c>
      <c r="BW18">
        <v>1886.04</v>
      </c>
      <c r="BX18">
        <v>9.35</v>
      </c>
      <c r="BY18">
        <v>300</v>
      </c>
      <c r="BZ18">
        <v>24.1</v>
      </c>
      <c r="CA18">
        <v>1908.12117853035</v>
      </c>
      <c r="CB18">
        <v>2.47714577060423</v>
      </c>
      <c r="CC18">
        <v>-22.257440863779</v>
      </c>
      <c r="CD18">
        <v>2.18119056573423</v>
      </c>
      <c r="CE18">
        <v>0.788082631605635</v>
      </c>
      <c r="CF18">
        <v>-0.00777197419354838</v>
      </c>
      <c r="CG18">
        <v>290</v>
      </c>
      <c r="CH18">
        <v>1889.3</v>
      </c>
      <c r="CI18">
        <v>885</v>
      </c>
      <c r="CJ18">
        <v>10039.2</v>
      </c>
      <c r="CK18">
        <v>1885.95</v>
      </c>
      <c r="CL18">
        <v>3.35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418</v>
      </c>
      <c r="DG18">
        <v>2</v>
      </c>
      <c r="DH18">
        <v>1702666607.1</v>
      </c>
      <c r="DI18">
        <v>325.677266666667</v>
      </c>
      <c r="DJ18">
        <v>333.926066666667</v>
      </c>
      <c r="DK18">
        <v>32.4455266666667</v>
      </c>
      <c r="DL18">
        <v>31.1140266666667</v>
      </c>
      <c r="DM18">
        <v>326.851266666667</v>
      </c>
      <c r="DN18">
        <v>32.0131</v>
      </c>
      <c r="DO18">
        <v>599.782933333333</v>
      </c>
      <c r="DP18">
        <v>88.8812333333333</v>
      </c>
      <c r="DQ18">
        <v>0.100073953333333</v>
      </c>
      <c r="DR18">
        <v>30.5913933333333</v>
      </c>
      <c r="DS18">
        <v>30.1837666666667</v>
      </c>
      <c r="DT18">
        <v>999.9</v>
      </c>
      <c r="DU18">
        <v>0</v>
      </c>
      <c r="DV18">
        <v>0</v>
      </c>
      <c r="DW18">
        <v>4988</v>
      </c>
      <c r="DX18">
        <v>0</v>
      </c>
      <c r="DY18">
        <v>-5.73351</v>
      </c>
      <c r="DZ18">
        <v>-8.30136733333333</v>
      </c>
      <c r="EA18">
        <v>336.544</v>
      </c>
      <c r="EB18">
        <v>344.6496</v>
      </c>
      <c r="EC18">
        <v>1.33152</v>
      </c>
      <c r="ED18">
        <v>333.926066666667</v>
      </c>
      <c r="EE18">
        <v>31.1140266666667</v>
      </c>
      <c r="EF18">
        <v>2.88379866666667</v>
      </c>
      <c r="EG18">
        <v>2.76545266666667</v>
      </c>
      <c r="EH18">
        <v>23.3717666666667</v>
      </c>
      <c r="EI18">
        <v>22.6793066666667</v>
      </c>
      <c r="EJ18">
        <v>700.030733333333</v>
      </c>
      <c r="EK18">
        <v>0.9430042</v>
      </c>
      <c r="EL18">
        <v>0.0569959933333333</v>
      </c>
      <c r="EM18">
        <v>0</v>
      </c>
      <c r="EN18">
        <v>1648.14</v>
      </c>
      <c r="EO18">
        <v>5.00072</v>
      </c>
      <c r="EP18">
        <v>11259.3733333333</v>
      </c>
      <c r="EQ18">
        <v>6034.242</v>
      </c>
      <c r="ER18">
        <v>42.8791333333333</v>
      </c>
      <c r="ES18">
        <v>45.25</v>
      </c>
      <c r="ET18">
        <v>44.375</v>
      </c>
      <c r="EU18">
        <v>45.6996</v>
      </c>
      <c r="EV18">
        <v>45.5</v>
      </c>
      <c r="EW18">
        <v>655.415333333333</v>
      </c>
      <c r="EX18">
        <v>39.61</v>
      </c>
      <c r="EY18">
        <v>0</v>
      </c>
      <c r="EZ18">
        <v>54.3999998569489</v>
      </c>
      <c r="FA18">
        <v>0</v>
      </c>
      <c r="FB18">
        <v>1646.1624</v>
      </c>
      <c r="FC18">
        <v>-188.697692591827</v>
      </c>
      <c r="FD18">
        <v>-1254.96923259334</v>
      </c>
      <c r="FE18">
        <v>11245.692</v>
      </c>
      <c r="FF18">
        <v>15</v>
      </c>
      <c r="FG18">
        <v>1702666631.1</v>
      </c>
      <c r="FH18" t="s">
        <v>427</v>
      </c>
      <c r="FI18">
        <v>1702666631.1</v>
      </c>
      <c r="FJ18">
        <v>1702666518.1</v>
      </c>
      <c r="FK18">
        <v>8</v>
      </c>
      <c r="FL18">
        <v>0.052</v>
      </c>
      <c r="FM18">
        <v>-0.01</v>
      </c>
      <c r="FN18">
        <v>-1.174</v>
      </c>
      <c r="FO18">
        <v>0.432</v>
      </c>
      <c r="FP18">
        <v>326</v>
      </c>
      <c r="FQ18">
        <v>31</v>
      </c>
      <c r="FR18">
        <v>0.84</v>
      </c>
      <c r="FS18">
        <v>0.14</v>
      </c>
      <c r="FT18">
        <v>0</v>
      </c>
      <c r="FU18">
        <v>0</v>
      </c>
      <c r="FV18" t="s">
        <v>420</v>
      </c>
      <c r="FW18">
        <v>3.23818</v>
      </c>
      <c r="FX18">
        <v>2.68115</v>
      </c>
      <c r="FY18">
        <v>0.071265</v>
      </c>
      <c r="FZ18">
        <v>0.0698379</v>
      </c>
      <c r="GA18">
        <v>0.130101</v>
      </c>
      <c r="GB18">
        <v>0.125346</v>
      </c>
      <c r="GC18">
        <v>28217.3</v>
      </c>
      <c r="GD18">
        <v>25972.8</v>
      </c>
      <c r="GE18">
        <v>28758.6</v>
      </c>
      <c r="GF18">
        <v>26505.3</v>
      </c>
      <c r="GG18">
        <v>34872.7</v>
      </c>
      <c r="GH18">
        <v>32632.8</v>
      </c>
      <c r="GI18">
        <v>43214.5</v>
      </c>
      <c r="GJ18">
        <v>40150.7</v>
      </c>
      <c r="GK18">
        <v>1.9205</v>
      </c>
      <c r="GL18">
        <v>2.4956</v>
      </c>
      <c r="GM18">
        <v>0.10778</v>
      </c>
      <c r="GN18">
        <v>0</v>
      </c>
      <c r="GO18">
        <v>28.4361</v>
      </c>
      <c r="GP18">
        <v>999.9</v>
      </c>
      <c r="GQ18">
        <v>80.833</v>
      </c>
      <c r="GR18">
        <v>26.405</v>
      </c>
      <c r="GS18">
        <v>31.4309</v>
      </c>
      <c r="GT18">
        <v>30.2257</v>
      </c>
      <c r="GU18">
        <v>7.5</v>
      </c>
      <c r="GV18">
        <v>3</v>
      </c>
      <c r="GW18">
        <v>0.186402</v>
      </c>
      <c r="GX18">
        <v>0</v>
      </c>
      <c r="GY18">
        <v>20.3105</v>
      </c>
      <c r="GZ18">
        <v>5.24544</v>
      </c>
      <c r="HA18">
        <v>11.9668</v>
      </c>
      <c r="HB18">
        <v>4.985</v>
      </c>
      <c r="HC18">
        <v>3.2922</v>
      </c>
      <c r="HD18">
        <v>999.9</v>
      </c>
      <c r="HE18">
        <v>9999</v>
      </c>
      <c r="HF18">
        <v>9999</v>
      </c>
      <c r="HG18">
        <v>9999</v>
      </c>
      <c r="HH18">
        <v>4.97133</v>
      </c>
      <c r="HI18">
        <v>1.88293</v>
      </c>
      <c r="HJ18">
        <v>1.87759</v>
      </c>
      <c r="HK18">
        <v>1.87921</v>
      </c>
      <c r="HL18">
        <v>1.87485</v>
      </c>
      <c r="HM18">
        <v>1.87507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421</v>
      </c>
      <c r="HU18" t="s">
        <v>422</v>
      </c>
      <c r="HV18" t="s">
        <v>423</v>
      </c>
      <c r="HW18" t="s">
        <v>423</v>
      </c>
      <c r="HX18" t="s">
        <v>423</v>
      </c>
      <c r="HY18" t="s">
        <v>423</v>
      </c>
      <c r="HZ18">
        <v>0</v>
      </c>
      <c r="IA18">
        <v>100</v>
      </c>
      <c r="IB18">
        <v>100</v>
      </c>
      <c r="IC18">
        <v>-1.174</v>
      </c>
      <c r="ID18">
        <v>0.4324</v>
      </c>
      <c r="IE18">
        <v>-1.22659999999996</v>
      </c>
      <c r="IF18">
        <v>0</v>
      </c>
      <c r="IG18">
        <v>0</v>
      </c>
      <c r="IH18">
        <v>0</v>
      </c>
      <c r="II18">
        <v>0.432440000000003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0.4</v>
      </c>
      <c r="IR18">
        <v>1.6</v>
      </c>
      <c r="IS18">
        <v>4.99756</v>
      </c>
      <c r="IT18">
        <v>4.99756</v>
      </c>
      <c r="IU18">
        <v>3.34595</v>
      </c>
      <c r="IV18">
        <v>3.07617</v>
      </c>
      <c r="IW18">
        <v>3.05054</v>
      </c>
      <c r="IX18">
        <v>2.2876</v>
      </c>
      <c r="IY18">
        <v>31.4333</v>
      </c>
      <c r="IZ18">
        <v>15.9095</v>
      </c>
      <c r="JA18">
        <v>2</v>
      </c>
      <c r="JB18">
        <v>512.632</v>
      </c>
      <c r="JC18">
        <v>1077.95</v>
      </c>
      <c r="JD18">
        <v>28.7452</v>
      </c>
      <c r="JE18">
        <v>29.3293</v>
      </c>
      <c r="JF18">
        <v>30.0004</v>
      </c>
      <c r="JG18">
        <v>29.3864</v>
      </c>
      <c r="JH18">
        <v>29.3696</v>
      </c>
      <c r="JI18">
        <v>-1</v>
      </c>
      <c r="JJ18">
        <v>-30</v>
      </c>
      <c r="JK18">
        <v>-30</v>
      </c>
      <c r="JL18">
        <v>-999.9</v>
      </c>
      <c r="JM18">
        <v>1000</v>
      </c>
      <c r="JN18">
        <v>0</v>
      </c>
      <c r="JO18">
        <v>103.833</v>
      </c>
      <c r="JP18">
        <v>100.958</v>
      </c>
    </row>
    <row r="19" spans="1:276">
      <c r="A19">
        <v>3</v>
      </c>
      <c r="B19">
        <v>1702666655.1</v>
      </c>
      <c r="C19">
        <v>96</v>
      </c>
      <c r="D19" t="s">
        <v>428</v>
      </c>
      <c r="E19" t="s">
        <v>429</v>
      </c>
      <c r="F19">
        <v>15</v>
      </c>
      <c r="G19" t="s">
        <v>409</v>
      </c>
      <c r="H19" t="s">
        <v>410</v>
      </c>
      <c r="I19" t="s">
        <v>411</v>
      </c>
      <c r="J19" t="s">
        <v>412</v>
      </c>
      <c r="K19" t="s">
        <v>413</v>
      </c>
      <c r="L19" t="s">
        <v>414</v>
      </c>
      <c r="M19">
        <v>1702666647.1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53</v>
      </c>
      <c r="AL19">
        <v>9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415</v>
      </c>
      <c r="AQ19">
        <v>10099.4</v>
      </c>
      <c r="AR19">
        <v>926.4172</v>
      </c>
      <c r="AS19">
        <v>4546.76</v>
      </c>
      <c r="AT19">
        <f>1-AR19/AS19</f>
        <v>0</v>
      </c>
      <c r="AU19">
        <v>-0.303721947693925</v>
      </c>
      <c r="AV19" t="s">
        <v>430</v>
      </c>
      <c r="AW19">
        <v>10072.9</v>
      </c>
      <c r="AX19">
        <v>1543.04961538462</v>
      </c>
      <c r="AY19">
        <v>1827.9530988921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417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1117</v>
      </c>
      <c r="BS19">
        <v>290</v>
      </c>
      <c r="BT19">
        <v>1808.03</v>
      </c>
      <c r="BU19">
        <v>95</v>
      </c>
      <c r="BV19">
        <v>10072.9</v>
      </c>
      <c r="BW19">
        <v>1800.85</v>
      </c>
      <c r="BX19">
        <v>7.18</v>
      </c>
      <c r="BY19">
        <v>300</v>
      </c>
      <c r="BZ19">
        <v>24.1</v>
      </c>
      <c r="CA19">
        <v>1827.9530988921</v>
      </c>
      <c r="CB19">
        <v>1.91658671349464</v>
      </c>
      <c r="CC19">
        <v>-27.2981074123033</v>
      </c>
      <c r="CD19">
        <v>1.68739479230574</v>
      </c>
      <c r="CE19">
        <v>0.903353909236403</v>
      </c>
      <c r="CF19">
        <v>-0.00777116106785315</v>
      </c>
      <c r="CG19">
        <v>290</v>
      </c>
      <c r="CH19">
        <v>1801.79</v>
      </c>
      <c r="CI19">
        <v>865</v>
      </c>
      <c r="CJ19">
        <v>10038.4</v>
      </c>
      <c r="CK19">
        <v>1800.76</v>
      </c>
      <c r="CL19">
        <v>1.03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418</v>
      </c>
      <c r="DG19">
        <v>2</v>
      </c>
      <c r="DH19">
        <v>1702666647.1</v>
      </c>
      <c r="DI19">
        <v>362.826466666667</v>
      </c>
      <c r="DJ19">
        <v>353.824466666667</v>
      </c>
      <c r="DK19">
        <v>32.37846</v>
      </c>
      <c r="DL19">
        <v>31.1516733333333</v>
      </c>
      <c r="DM19">
        <v>363.970466666667</v>
      </c>
      <c r="DN19">
        <v>31.946</v>
      </c>
      <c r="DO19">
        <v>599.7592</v>
      </c>
      <c r="DP19">
        <v>88.8827066666667</v>
      </c>
      <c r="DQ19">
        <v>0.0999431</v>
      </c>
      <c r="DR19">
        <v>30.69436</v>
      </c>
      <c r="DS19">
        <v>30.3342333333333</v>
      </c>
      <c r="DT19">
        <v>999.9</v>
      </c>
      <c r="DU19">
        <v>0</v>
      </c>
      <c r="DV19">
        <v>0</v>
      </c>
      <c r="DW19">
        <v>5005</v>
      </c>
      <c r="DX19">
        <v>0</v>
      </c>
      <c r="DY19">
        <v>-5.74115466666667</v>
      </c>
      <c r="DZ19">
        <v>8.971456</v>
      </c>
      <c r="EA19">
        <v>374.9358</v>
      </c>
      <c r="EB19">
        <v>365.200266666667</v>
      </c>
      <c r="EC19">
        <v>1.22678733333333</v>
      </c>
      <c r="ED19">
        <v>353.824466666667</v>
      </c>
      <c r="EE19">
        <v>31.1516733333333</v>
      </c>
      <c r="EF19">
        <v>2.877884</v>
      </c>
      <c r="EG19">
        <v>2.768842</v>
      </c>
      <c r="EH19">
        <v>23.33776</v>
      </c>
      <c r="EI19">
        <v>22.6995</v>
      </c>
      <c r="EJ19">
        <v>700.001</v>
      </c>
      <c r="EK19">
        <v>0.9430102</v>
      </c>
      <c r="EL19">
        <v>0.0569899466666667</v>
      </c>
      <c r="EM19">
        <v>0</v>
      </c>
      <c r="EN19">
        <v>1543.29933333333</v>
      </c>
      <c r="EO19">
        <v>5.00072</v>
      </c>
      <c r="EP19">
        <v>10563.38</v>
      </c>
      <c r="EQ19">
        <v>6033.996</v>
      </c>
      <c r="ER19">
        <v>43</v>
      </c>
      <c r="ES19">
        <v>45.3162</v>
      </c>
      <c r="ET19">
        <v>44.4412</v>
      </c>
      <c r="EU19">
        <v>45.7830666666667</v>
      </c>
      <c r="EV19">
        <v>45.625</v>
      </c>
      <c r="EW19">
        <v>655.393333333333</v>
      </c>
      <c r="EX19">
        <v>39.61</v>
      </c>
      <c r="EY19">
        <v>0</v>
      </c>
      <c r="EZ19">
        <v>38.1000001430511</v>
      </c>
      <c r="FA19">
        <v>0</v>
      </c>
      <c r="FB19">
        <v>1543.04961538462</v>
      </c>
      <c r="FC19">
        <v>-21.6598290324935</v>
      </c>
      <c r="FD19">
        <v>-152.105982760994</v>
      </c>
      <c r="FE19">
        <v>10562.2115384615</v>
      </c>
      <c r="FF19">
        <v>15</v>
      </c>
      <c r="FG19">
        <v>1702666686.1</v>
      </c>
      <c r="FH19" t="s">
        <v>431</v>
      </c>
      <c r="FI19">
        <v>1702666686.1</v>
      </c>
      <c r="FJ19">
        <v>1702666518.1</v>
      </c>
      <c r="FK19">
        <v>9</v>
      </c>
      <c r="FL19">
        <v>0.03</v>
      </c>
      <c r="FM19">
        <v>-0.01</v>
      </c>
      <c r="FN19">
        <v>-1.144</v>
      </c>
      <c r="FO19">
        <v>0.432</v>
      </c>
      <c r="FP19">
        <v>322</v>
      </c>
      <c r="FQ19">
        <v>31</v>
      </c>
      <c r="FR19">
        <v>1.81</v>
      </c>
      <c r="FS19">
        <v>0.14</v>
      </c>
      <c r="FT19">
        <v>0</v>
      </c>
      <c r="FU19">
        <v>0</v>
      </c>
      <c r="FV19" t="s">
        <v>420</v>
      </c>
      <c r="FW19">
        <v>3.23847</v>
      </c>
      <c r="FX19">
        <v>2.68104</v>
      </c>
      <c r="FY19">
        <v>0.0716957</v>
      </c>
      <c r="FZ19">
        <v>0.0695984</v>
      </c>
      <c r="GA19">
        <v>0.129964</v>
      </c>
      <c r="GB19">
        <v>0.125455</v>
      </c>
      <c r="GC19">
        <v>28202.9</v>
      </c>
      <c r="GD19">
        <v>25978.2</v>
      </c>
      <c r="GE19">
        <v>28757.5</v>
      </c>
      <c r="GF19">
        <v>26504.1</v>
      </c>
      <c r="GG19">
        <v>34877.2</v>
      </c>
      <c r="GH19">
        <v>32627.9</v>
      </c>
      <c r="GI19">
        <v>43212.8</v>
      </c>
      <c r="GJ19">
        <v>40149.6</v>
      </c>
      <c r="GK19">
        <v>1.9235</v>
      </c>
      <c r="GL19">
        <v>2.4953</v>
      </c>
      <c r="GM19">
        <v>0.112712</v>
      </c>
      <c r="GN19">
        <v>0</v>
      </c>
      <c r="GO19">
        <v>28.4604</v>
      </c>
      <c r="GP19">
        <v>999.9</v>
      </c>
      <c r="GQ19">
        <v>80.595</v>
      </c>
      <c r="GR19">
        <v>26.475</v>
      </c>
      <c r="GS19">
        <v>31.4687</v>
      </c>
      <c r="GT19">
        <v>29.9057</v>
      </c>
      <c r="GU19">
        <v>7.47997</v>
      </c>
      <c r="GV19">
        <v>3</v>
      </c>
      <c r="GW19">
        <v>0.188872</v>
      </c>
      <c r="GX19">
        <v>0</v>
      </c>
      <c r="GY19">
        <v>20.3107</v>
      </c>
      <c r="GZ19">
        <v>5.24544</v>
      </c>
      <c r="HA19">
        <v>11.9644</v>
      </c>
      <c r="HB19">
        <v>4.9838</v>
      </c>
      <c r="HC19">
        <v>3.292</v>
      </c>
      <c r="HD19">
        <v>999.9</v>
      </c>
      <c r="HE19">
        <v>9999</v>
      </c>
      <c r="HF19">
        <v>9999</v>
      </c>
      <c r="HG19">
        <v>9999</v>
      </c>
      <c r="HH19">
        <v>4.97127</v>
      </c>
      <c r="HI19">
        <v>1.88293</v>
      </c>
      <c r="HJ19">
        <v>1.87759</v>
      </c>
      <c r="HK19">
        <v>1.87916</v>
      </c>
      <c r="HL19">
        <v>1.87485</v>
      </c>
      <c r="HM19">
        <v>1.87502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421</v>
      </c>
      <c r="HU19" t="s">
        <v>422</v>
      </c>
      <c r="HV19" t="s">
        <v>423</v>
      </c>
      <c r="HW19" t="s">
        <v>423</v>
      </c>
      <c r="HX19" t="s">
        <v>423</v>
      </c>
      <c r="HY19" t="s">
        <v>423</v>
      </c>
      <c r="HZ19">
        <v>0</v>
      </c>
      <c r="IA19">
        <v>100</v>
      </c>
      <c r="IB19">
        <v>100</v>
      </c>
      <c r="IC19">
        <v>-1.144</v>
      </c>
      <c r="ID19">
        <v>0.4324</v>
      </c>
      <c r="IE19">
        <v>-1.17445454545452</v>
      </c>
      <c r="IF19">
        <v>0</v>
      </c>
      <c r="IG19">
        <v>0</v>
      </c>
      <c r="IH19">
        <v>0</v>
      </c>
      <c r="II19">
        <v>0.432440000000003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0.4</v>
      </c>
      <c r="IR19">
        <v>2.3</v>
      </c>
      <c r="IS19">
        <v>4.99756</v>
      </c>
      <c r="IT19">
        <v>4.99756</v>
      </c>
      <c r="IU19">
        <v>3.34595</v>
      </c>
      <c r="IV19">
        <v>3.07617</v>
      </c>
      <c r="IW19">
        <v>3.05054</v>
      </c>
      <c r="IX19">
        <v>2.30713</v>
      </c>
      <c r="IY19">
        <v>31.4988</v>
      </c>
      <c r="IZ19">
        <v>15.9095</v>
      </c>
      <c r="JA19">
        <v>2</v>
      </c>
      <c r="JB19">
        <v>515.083</v>
      </c>
      <c r="JC19">
        <v>1078.45</v>
      </c>
      <c r="JD19">
        <v>28.8178</v>
      </c>
      <c r="JE19">
        <v>29.3719</v>
      </c>
      <c r="JF19">
        <v>30.0003</v>
      </c>
      <c r="JG19">
        <v>29.4303</v>
      </c>
      <c r="JH19">
        <v>29.4142</v>
      </c>
      <c r="JI19">
        <v>-1</v>
      </c>
      <c r="JJ19">
        <v>-30</v>
      </c>
      <c r="JK19">
        <v>-30</v>
      </c>
      <c r="JL19">
        <v>-999.9</v>
      </c>
      <c r="JM19">
        <v>1000</v>
      </c>
      <c r="JN19">
        <v>0</v>
      </c>
      <c r="JO19">
        <v>103.829</v>
      </c>
      <c r="JP19">
        <v>100.954</v>
      </c>
    </row>
    <row r="20" spans="1:276">
      <c r="A20">
        <v>4</v>
      </c>
      <c r="B20">
        <v>1702666710.1</v>
      </c>
      <c r="C20">
        <v>151</v>
      </c>
      <c r="D20" t="s">
        <v>432</v>
      </c>
      <c r="E20" t="s">
        <v>433</v>
      </c>
      <c r="F20">
        <v>15</v>
      </c>
      <c r="G20" t="s">
        <v>409</v>
      </c>
      <c r="H20" t="s">
        <v>410</v>
      </c>
      <c r="I20" t="s">
        <v>411</v>
      </c>
      <c r="J20" t="s">
        <v>412</v>
      </c>
      <c r="K20" t="s">
        <v>413</v>
      </c>
      <c r="L20" t="s">
        <v>414</v>
      </c>
      <c r="M20">
        <v>1702666702.1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51</v>
      </c>
      <c r="AL20">
        <v>9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415</v>
      </c>
      <c r="AQ20">
        <v>10099.4</v>
      </c>
      <c r="AR20">
        <v>926.4172</v>
      </c>
      <c r="AS20">
        <v>4546.76</v>
      </c>
      <c r="AT20">
        <f>1-AR20/AS20</f>
        <v>0</v>
      </c>
      <c r="AU20">
        <v>-0.303721947693925</v>
      </c>
      <c r="AV20" t="s">
        <v>434</v>
      </c>
      <c r="AW20">
        <v>10071.9</v>
      </c>
      <c r="AX20">
        <v>1456.03884615385</v>
      </c>
      <c r="AY20">
        <v>1755.21491485534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417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1118</v>
      </c>
      <c r="BS20">
        <v>290</v>
      </c>
      <c r="BT20">
        <v>1732.55</v>
      </c>
      <c r="BU20">
        <v>95</v>
      </c>
      <c r="BV20">
        <v>10071.9</v>
      </c>
      <c r="BW20">
        <v>1726.27</v>
      </c>
      <c r="BX20">
        <v>6.28</v>
      </c>
      <c r="BY20">
        <v>300</v>
      </c>
      <c r="BZ20">
        <v>24.1</v>
      </c>
      <c r="CA20">
        <v>1755.21491485534</v>
      </c>
      <c r="CB20">
        <v>2.74135839767759</v>
      </c>
      <c r="CC20">
        <v>-29.1552365657302</v>
      </c>
      <c r="CD20">
        <v>2.41330388041265</v>
      </c>
      <c r="CE20">
        <v>0.839035765600555</v>
      </c>
      <c r="CF20">
        <v>-0.00777053503893213</v>
      </c>
      <c r="CG20">
        <v>290</v>
      </c>
      <c r="CH20">
        <v>1727.87</v>
      </c>
      <c r="CI20">
        <v>895</v>
      </c>
      <c r="CJ20">
        <v>10037</v>
      </c>
      <c r="CK20">
        <v>1726.17</v>
      </c>
      <c r="CL20">
        <v>1.7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418</v>
      </c>
      <c r="DG20">
        <v>2</v>
      </c>
      <c r="DH20">
        <v>1702666702.1</v>
      </c>
      <c r="DI20">
        <v>371.2618</v>
      </c>
      <c r="DJ20">
        <v>383.1858</v>
      </c>
      <c r="DK20">
        <v>32.26414</v>
      </c>
      <c r="DL20">
        <v>31.1000466666667</v>
      </c>
      <c r="DM20">
        <v>372.4062</v>
      </c>
      <c r="DN20">
        <v>31.8317</v>
      </c>
      <c r="DO20">
        <v>599.7402</v>
      </c>
      <c r="DP20">
        <v>88.87908</v>
      </c>
      <c r="DQ20">
        <v>0.09999028</v>
      </c>
      <c r="DR20">
        <v>30.8014933333333</v>
      </c>
      <c r="DS20">
        <v>30.41336</v>
      </c>
      <c r="DT20">
        <v>999.9</v>
      </c>
      <c r="DU20">
        <v>0</v>
      </c>
      <c r="DV20">
        <v>0</v>
      </c>
      <c r="DW20">
        <v>4990.33333333333</v>
      </c>
      <c r="DX20">
        <v>0</v>
      </c>
      <c r="DY20">
        <v>-5.73351</v>
      </c>
      <c r="DZ20">
        <v>-11.9239673333333</v>
      </c>
      <c r="EA20">
        <v>383.639466666667</v>
      </c>
      <c r="EB20">
        <v>395.485466666667</v>
      </c>
      <c r="EC20">
        <v>1.16409266666667</v>
      </c>
      <c r="ED20">
        <v>383.1858</v>
      </c>
      <c r="EE20">
        <v>31.1000466666667</v>
      </c>
      <c r="EF20">
        <v>2.86760733333333</v>
      </c>
      <c r="EG20">
        <v>2.76414333333333</v>
      </c>
      <c r="EH20">
        <v>23.2785066666667</v>
      </c>
      <c r="EI20">
        <v>22.6715</v>
      </c>
      <c r="EJ20">
        <v>700.0342</v>
      </c>
      <c r="EK20">
        <v>0.9430164</v>
      </c>
      <c r="EL20">
        <v>0.05698368</v>
      </c>
      <c r="EM20">
        <v>0</v>
      </c>
      <c r="EN20">
        <v>1456.16733333333</v>
      </c>
      <c r="EO20">
        <v>5.00072</v>
      </c>
      <c r="EP20">
        <v>9990.30066666667</v>
      </c>
      <c r="EQ20">
        <v>6034.29466666667</v>
      </c>
      <c r="ER20">
        <v>43.125</v>
      </c>
      <c r="ES20">
        <v>45.437</v>
      </c>
      <c r="ET20">
        <v>44.562</v>
      </c>
      <c r="EU20">
        <v>45.8708</v>
      </c>
      <c r="EV20">
        <v>45.7416</v>
      </c>
      <c r="EW20">
        <v>655.428</v>
      </c>
      <c r="EX20">
        <v>39.6093333333333</v>
      </c>
      <c r="EY20">
        <v>0</v>
      </c>
      <c r="EZ20">
        <v>53.5</v>
      </c>
      <c r="FA20">
        <v>0</v>
      </c>
      <c r="FB20">
        <v>1456.03884615385</v>
      </c>
      <c r="FC20">
        <v>-67.8902562937768</v>
      </c>
      <c r="FD20">
        <v>-437.923418024552</v>
      </c>
      <c r="FE20">
        <v>9989.35769230769</v>
      </c>
      <c r="FF20">
        <v>15</v>
      </c>
      <c r="FG20">
        <v>1702666686.1</v>
      </c>
      <c r="FH20" t="s">
        <v>431</v>
      </c>
      <c r="FI20">
        <v>1702666686.1</v>
      </c>
      <c r="FJ20">
        <v>1702666518.1</v>
      </c>
      <c r="FK20">
        <v>9</v>
      </c>
      <c r="FL20">
        <v>0.03</v>
      </c>
      <c r="FM20">
        <v>-0.01</v>
      </c>
      <c r="FN20">
        <v>-1.144</v>
      </c>
      <c r="FO20">
        <v>0.432</v>
      </c>
      <c r="FP20">
        <v>322</v>
      </c>
      <c r="FQ20">
        <v>31</v>
      </c>
      <c r="FR20">
        <v>1.81</v>
      </c>
      <c r="FS20">
        <v>0.14</v>
      </c>
      <c r="FT20">
        <v>0</v>
      </c>
      <c r="FU20">
        <v>0</v>
      </c>
      <c r="FV20" t="s">
        <v>420</v>
      </c>
      <c r="FW20">
        <v>3.2383</v>
      </c>
      <c r="FX20">
        <v>2.68128</v>
      </c>
      <c r="FY20">
        <v>0.0775732</v>
      </c>
      <c r="FZ20">
        <v>0.0696201</v>
      </c>
      <c r="GA20">
        <v>0.129569</v>
      </c>
      <c r="GB20">
        <v>0.125262</v>
      </c>
      <c r="GC20">
        <v>28022.6</v>
      </c>
      <c r="GD20">
        <v>25976</v>
      </c>
      <c r="GE20">
        <v>28755.9</v>
      </c>
      <c r="GF20">
        <v>26502.7</v>
      </c>
      <c r="GG20">
        <v>34891.8</v>
      </c>
      <c r="GH20">
        <v>32634</v>
      </c>
      <c r="GI20">
        <v>43210.3</v>
      </c>
      <c r="GJ20">
        <v>40147.7</v>
      </c>
      <c r="GK20">
        <v>1.925</v>
      </c>
      <c r="GL20">
        <v>2.497</v>
      </c>
      <c r="GM20">
        <v>0.117868</v>
      </c>
      <c r="GN20">
        <v>0</v>
      </c>
      <c r="GO20">
        <v>28.4872</v>
      </c>
      <c r="GP20">
        <v>999.9</v>
      </c>
      <c r="GQ20">
        <v>80.149</v>
      </c>
      <c r="GR20">
        <v>26.586</v>
      </c>
      <c r="GS20">
        <v>31.4997</v>
      </c>
      <c r="GT20">
        <v>29.8557</v>
      </c>
      <c r="GU20">
        <v>7.52003</v>
      </c>
      <c r="GV20">
        <v>3</v>
      </c>
      <c r="GW20">
        <v>0.193516</v>
      </c>
      <c r="GX20">
        <v>0</v>
      </c>
      <c r="GY20">
        <v>20.3105</v>
      </c>
      <c r="GZ20">
        <v>5.24664</v>
      </c>
      <c r="HA20">
        <v>11.9656</v>
      </c>
      <c r="HB20">
        <v>4.985</v>
      </c>
      <c r="HC20">
        <v>3.2921</v>
      </c>
      <c r="HD20">
        <v>999.9</v>
      </c>
      <c r="HE20">
        <v>9999</v>
      </c>
      <c r="HF20">
        <v>9999</v>
      </c>
      <c r="HG20">
        <v>9999</v>
      </c>
      <c r="HH20">
        <v>4.97119</v>
      </c>
      <c r="HI20">
        <v>1.88293</v>
      </c>
      <c r="HJ20">
        <v>1.87759</v>
      </c>
      <c r="HK20">
        <v>1.87924</v>
      </c>
      <c r="HL20">
        <v>1.87485</v>
      </c>
      <c r="HM20">
        <v>1.875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421</v>
      </c>
      <c r="HU20" t="s">
        <v>422</v>
      </c>
      <c r="HV20" t="s">
        <v>423</v>
      </c>
      <c r="HW20" t="s">
        <v>423</v>
      </c>
      <c r="HX20" t="s">
        <v>423</v>
      </c>
      <c r="HY20" t="s">
        <v>423</v>
      </c>
      <c r="HZ20">
        <v>0</v>
      </c>
      <c r="IA20">
        <v>100</v>
      </c>
      <c r="IB20">
        <v>100</v>
      </c>
      <c r="IC20">
        <v>-1.144</v>
      </c>
      <c r="ID20">
        <v>0.4324</v>
      </c>
      <c r="IE20">
        <v>-1.14436363636361</v>
      </c>
      <c r="IF20">
        <v>0</v>
      </c>
      <c r="IG20">
        <v>0</v>
      </c>
      <c r="IH20">
        <v>0</v>
      </c>
      <c r="II20">
        <v>0.432440000000003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0.4</v>
      </c>
      <c r="IR20">
        <v>3.2</v>
      </c>
      <c r="IS20">
        <v>4.99756</v>
      </c>
      <c r="IT20">
        <v>4.99756</v>
      </c>
      <c r="IU20">
        <v>3.34595</v>
      </c>
      <c r="IV20">
        <v>3.07495</v>
      </c>
      <c r="IW20">
        <v>3.05054</v>
      </c>
      <c r="IX20">
        <v>2.32178</v>
      </c>
      <c r="IY20">
        <v>31.5643</v>
      </c>
      <c r="IZ20">
        <v>15.9007</v>
      </c>
      <c r="JA20">
        <v>2</v>
      </c>
      <c r="JB20">
        <v>516.599</v>
      </c>
      <c r="JC20">
        <v>1081.7</v>
      </c>
      <c r="JD20">
        <v>28.9135</v>
      </c>
      <c r="JE20">
        <v>29.4252</v>
      </c>
      <c r="JF20">
        <v>30.001</v>
      </c>
      <c r="JG20">
        <v>29.4843</v>
      </c>
      <c r="JH20">
        <v>29.4704</v>
      </c>
      <c r="JI20">
        <v>-1</v>
      </c>
      <c r="JJ20">
        <v>-30</v>
      </c>
      <c r="JK20">
        <v>-30</v>
      </c>
      <c r="JL20">
        <v>-999.9</v>
      </c>
      <c r="JM20">
        <v>1000</v>
      </c>
      <c r="JN20">
        <v>0</v>
      </c>
      <c r="JO20">
        <v>103.823</v>
      </c>
      <c r="JP20">
        <v>100.949</v>
      </c>
    </row>
    <row r="21" spans="1:276">
      <c r="A21">
        <v>5</v>
      </c>
      <c r="B21">
        <v>1702666764.1</v>
      </c>
      <c r="C21">
        <v>205</v>
      </c>
      <c r="D21" t="s">
        <v>435</v>
      </c>
      <c r="E21" t="s">
        <v>436</v>
      </c>
      <c r="F21">
        <v>15</v>
      </c>
      <c r="G21" t="s">
        <v>409</v>
      </c>
      <c r="H21" t="s">
        <v>410</v>
      </c>
      <c r="I21" t="s">
        <v>411</v>
      </c>
      <c r="J21" t="s">
        <v>412</v>
      </c>
      <c r="K21" t="s">
        <v>413</v>
      </c>
      <c r="L21" t="s">
        <v>414</v>
      </c>
      <c r="M21">
        <v>1702666755.6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50</v>
      </c>
      <c r="AL21">
        <v>8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415</v>
      </c>
      <c r="AQ21">
        <v>10099.4</v>
      </c>
      <c r="AR21">
        <v>926.4172</v>
      </c>
      <c r="AS21">
        <v>4546.76</v>
      </c>
      <c r="AT21">
        <f>1-AR21/AS21</f>
        <v>0</v>
      </c>
      <c r="AU21">
        <v>-0.303721947693925</v>
      </c>
      <c r="AV21" t="s">
        <v>437</v>
      </c>
      <c r="AW21">
        <v>10074.8</v>
      </c>
      <c r="AX21">
        <v>1417.54923076923</v>
      </c>
      <c r="AY21">
        <v>1701.28573739177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417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1119</v>
      </c>
      <c r="BS21">
        <v>290</v>
      </c>
      <c r="BT21">
        <v>1679.72</v>
      </c>
      <c r="BU21">
        <v>65</v>
      </c>
      <c r="BV21">
        <v>10074.8</v>
      </c>
      <c r="BW21">
        <v>1673.66</v>
      </c>
      <c r="BX21">
        <v>6.06</v>
      </c>
      <c r="BY21">
        <v>300</v>
      </c>
      <c r="BZ21">
        <v>24.1</v>
      </c>
      <c r="CA21">
        <v>1701.28573739177</v>
      </c>
      <c r="CB21">
        <v>1.87805203230967</v>
      </c>
      <c r="CC21">
        <v>-27.8304249590508</v>
      </c>
      <c r="CD21">
        <v>1.65316582574092</v>
      </c>
      <c r="CE21">
        <v>0.910084811335877</v>
      </c>
      <c r="CF21">
        <v>-0.00776986095661847</v>
      </c>
      <c r="CG21">
        <v>290</v>
      </c>
      <c r="CH21">
        <v>1674.88</v>
      </c>
      <c r="CI21">
        <v>835</v>
      </c>
      <c r="CJ21">
        <v>10037.2</v>
      </c>
      <c r="CK21">
        <v>1673.56</v>
      </c>
      <c r="CL21">
        <v>1.32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418</v>
      </c>
      <c r="DG21">
        <v>2</v>
      </c>
      <c r="DH21">
        <v>1702666755.6</v>
      </c>
      <c r="DI21">
        <v>341.349375</v>
      </c>
      <c r="DJ21">
        <v>338.8860625</v>
      </c>
      <c r="DK21">
        <v>32.321325</v>
      </c>
      <c r="DL21">
        <v>31.24999375</v>
      </c>
      <c r="DM21">
        <v>342.541375</v>
      </c>
      <c r="DN21">
        <v>31.888875</v>
      </c>
      <c r="DO21">
        <v>599.997875</v>
      </c>
      <c r="DP21">
        <v>88.87853125</v>
      </c>
      <c r="DQ21">
        <v>0.0999899625</v>
      </c>
      <c r="DR21">
        <v>30.90365625</v>
      </c>
      <c r="DS21">
        <v>30.51796875</v>
      </c>
      <c r="DT21">
        <v>999.9</v>
      </c>
      <c r="DU21">
        <v>0</v>
      </c>
      <c r="DV21">
        <v>0</v>
      </c>
      <c r="DW21">
        <v>5008.125</v>
      </c>
      <c r="DX21">
        <v>0</v>
      </c>
      <c r="DY21">
        <v>-5.7574</v>
      </c>
      <c r="DZ21">
        <v>2.5109460625</v>
      </c>
      <c r="EA21">
        <v>352.7998125</v>
      </c>
      <c r="EB21">
        <v>349.81775</v>
      </c>
      <c r="EC21">
        <v>1.07132625</v>
      </c>
      <c r="ED21">
        <v>338.8860625</v>
      </c>
      <c r="EE21">
        <v>31.24999375</v>
      </c>
      <c r="EF21">
        <v>2.872671875</v>
      </c>
      <c r="EG21">
        <v>2.777454375</v>
      </c>
      <c r="EH21">
        <v>23.30774375</v>
      </c>
      <c r="EI21">
        <v>22.7506875</v>
      </c>
      <c r="EJ21">
        <v>700.0060625</v>
      </c>
      <c r="EK21">
        <v>0.943018</v>
      </c>
      <c r="EL21">
        <v>0.0569821</v>
      </c>
      <c r="EM21">
        <v>0</v>
      </c>
      <c r="EN21">
        <v>1418.405625</v>
      </c>
      <c r="EO21">
        <v>5.00072</v>
      </c>
      <c r="EP21">
        <v>9743.508125</v>
      </c>
      <c r="EQ21">
        <v>6034.0525</v>
      </c>
      <c r="ER21">
        <v>43.2224375</v>
      </c>
      <c r="ES21">
        <v>45.5465</v>
      </c>
      <c r="ET21">
        <v>44.687</v>
      </c>
      <c r="EU21">
        <v>45.95275</v>
      </c>
      <c r="EV21">
        <v>45.8159375</v>
      </c>
      <c r="EW21">
        <v>655.4025</v>
      </c>
      <c r="EX21">
        <v>39.6</v>
      </c>
      <c r="EY21">
        <v>0</v>
      </c>
      <c r="EZ21">
        <v>52.5</v>
      </c>
      <c r="FA21">
        <v>0</v>
      </c>
      <c r="FB21">
        <v>1417.54923076923</v>
      </c>
      <c r="FC21">
        <v>-69.3073504314191</v>
      </c>
      <c r="FD21">
        <v>-452.861538447337</v>
      </c>
      <c r="FE21">
        <v>9737.77923076923</v>
      </c>
      <c r="FF21">
        <v>15</v>
      </c>
      <c r="FG21">
        <v>1702666805.1</v>
      </c>
      <c r="FH21" t="s">
        <v>438</v>
      </c>
      <c r="FI21">
        <v>1702666805.1</v>
      </c>
      <c r="FJ21">
        <v>1702666518.1</v>
      </c>
      <c r="FK21">
        <v>10</v>
      </c>
      <c r="FL21">
        <v>-0.047</v>
      </c>
      <c r="FM21">
        <v>-0.01</v>
      </c>
      <c r="FN21">
        <v>-1.192</v>
      </c>
      <c r="FO21">
        <v>0.432</v>
      </c>
      <c r="FP21">
        <v>334</v>
      </c>
      <c r="FQ21">
        <v>31</v>
      </c>
      <c r="FR21">
        <v>1.11</v>
      </c>
      <c r="FS21">
        <v>0.14</v>
      </c>
      <c r="FT21">
        <v>0</v>
      </c>
      <c r="FU21">
        <v>0</v>
      </c>
      <c r="FV21" t="s">
        <v>420</v>
      </c>
      <c r="FW21">
        <v>3.23824</v>
      </c>
      <c r="FX21">
        <v>2.68094</v>
      </c>
      <c r="FY21">
        <v>0.0723189</v>
      </c>
      <c r="FZ21">
        <v>0.0730639</v>
      </c>
      <c r="GA21">
        <v>0.129677</v>
      </c>
      <c r="GB21">
        <v>0.125491</v>
      </c>
      <c r="GC21">
        <v>28179.2</v>
      </c>
      <c r="GD21">
        <v>25878.6</v>
      </c>
      <c r="GE21">
        <v>28753</v>
      </c>
      <c r="GF21">
        <v>26501.6</v>
      </c>
      <c r="GG21">
        <v>34884.8</v>
      </c>
      <c r="GH21">
        <v>32624.7</v>
      </c>
      <c r="GI21">
        <v>43206.7</v>
      </c>
      <c r="GJ21">
        <v>40146.7</v>
      </c>
      <c r="GK21">
        <v>1.9263</v>
      </c>
      <c r="GL21">
        <v>2.4909</v>
      </c>
      <c r="GM21">
        <v>0.121847</v>
      </c>
      <c r="GN21">
        <v>0</v>
      </c>
      <c r="GO21">
        <v>28.5311</v>
      </c>
      <c r="GP21">
        <v>999.9</v>
      </c>
      <c r="GQ21">
        <v>79.893</v>
      </c>
      <c r="GR21">
        <v>26.677</v>
      </c>
      <c r="GS21">
        <v>31.5675</v>
      </c>
      <c r="GT21">
        <v>30.2457</v>
      </c>
      <c r="GU21">
        <v>7.47596</v>
      </c>
      <c r="GV21">
        <v>3</v>
      </c>
      <c r="GW21">
        <v>0.196433</v>
      </c>
      <c r="GX21">
        <v>0</v>
      </c>
      <c r="GY21">
        <v>20.3107</v>
      </c>
      <c r="GZ21">
        <v>5.24604</v>
      </c>
      <c r="HA21">
        <v>11.9662</v>
      </c>
      <c r="HB21">
        <v>4.9854</v>
      </c>
      <c r="HC21">
        <v>3.2922</v>
      </c>
      <c r="HD21">
        <v>999.9</v>
      </c>
      <c r="HE21">
        <v>9999</v>
      </c>
      <c r="HF21">
        <v>9999</v>
      </c>
      <c r="HG21">
        <v>9999</v>
      </c>
      <c r="HH21">
        <v>4.97134</v>
      </c>
      <c r="HI21">
        <v>1.88293</v>
      </c>
      <c r="HJ21">
        <v>1.87759</v>
      </c>
      <c r="HK21">
        <v>1.87924</v>
      </c>
      <c r="HL21">
        <v>1.87486</v>
      </c>
      <c r="HM21">
        <v>1.8751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421</v>
      </c>
      <c r="HU21" t="s">
        <v>422</v>
      </c>
      <c r="HV21" t="s">
        <v>423</v>
      </c>
      <c r="HW21" t="s">
        <v>423</v>
      </c>
      <c r="HX21" t="s">
        <v>423</v>
      </c>
      <c r="HY21" t="s">
        <v>423</v>
      </c>
      <c r="HZ21">
        <v>0</v>
      </c>
      <c r="IA21">
        <v>100</v>
      </c>
      <c r="IB21">
        <v>100</v>
      </c>
      <c r="IC21">
        <v>-1.192</v>
      </c>
      <c r="ID21">
        <v>0.4324</v>
      </c>
      <c r="IE21">
        <v>-1.14436363636361</v>
      </c>
      <c r="IF21">
        <v>0</v>
      </c>
      <c r="IG21">
        <v>0</v>
      </c>
      <c r="IH21">
        <v>0</v>
      </c>
      <c r="II21">
        <v>0.432440000000003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1.3</v>
      </c>
      <c r="IR21">
        <v>4.1</v>
      </c>
      <c r="IS21">
        <v>4.99756</v>
      </c>
      <c r="IT21">
        <v>4.99756</v>
      </c>
      <c r="IU21">
        <v>3.34595</v>
      </c>
      <c r="IV21">
        <v>3.07495</v>
      </c>
      <c r="IW21">
        <v>3.05054</v>
      </c>
      <c r="IX21">
        <v>2.33765</v>
      </c>
      <c r="IY21">
        <v>31.6298</v>
      </c>
      <c r="IZ21">
        <v>15.892</v>
      </c>
      <c r="JA21">
        <v>2</v>
      </c>
      <c r="JB21">
        <v>517.932</v>
      </c>
      <c r="JC21">
        <v>1074.95</v>
      </c>
      <c r="JD21">
        <v>29.0057</v>
      </c>
      <c r="JE21">
        <v>29.4708</v>
      </c>
      <c r="JF21">
        <v>30.0005</v>
      </c>
      <c r="JG21">
        <v>29.5333</v>
      </c>
      <c r="JH21">
        <v>29.5218</v>
      </c>
      <c r="JI21">
        <v>-1</v>
      </c>
      <c r="JJ21">
        <v>-30</v>
      </c>
      <c r="JK21">
        <v>-30</v>
      </c>
      <c r="JL21">
        <v>-999.9</v>
      </c>
      <c r="JM21">
        <v>1000</v>
      </c>
      <c r="JN21">
        <v>0</v>
      </c>
      <c r="JO21">
        <v>103.813</v>
      </c>
      <c r="JP21">
        <v>100.946</v>
      </c>
    </row>
    <row r="22" spans="1:276">
      <c r="A22">
        <v>6</v>
      </c>
      <c r="B22">
        <v>1702666829.1</v>
      </c>
      <c r="C22">
        <v>270</v>
      </c>
      <c r="D22" t="s">
        <v>439</v>
      </c>
      <c r="E22" t="s">
        <v>440</v>
      </c>
      <c r="F22">
        <v>15</v>
      </c>
      <c r="G22" t="s">
        <v>409</v>
      </c>
      <c r="H22" t="s">
        <v>410</v>
      </c>
      <c r="I22" t="s">
        <v>411</v>
      </c>
      <c r="J22" t="s">
        <v>412</v>
      </c>
      <c r="K22" t="s">
        <v>413</v>
      </c>
      <c r="L22" t="s">
        <v>414</v>
      </c>
      <c r="M22">
        <v>1702666821.1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48</v>
      </c>
      <c r="AL22">
        <v>8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415</v>
      </c>
      <c r="AQ22">
        <v>10099.4</v>
      </c>
      <c r="AR22">
        <v>926.4172</v>
      </c>
      <c r="AS22">
        <v>4546.76</v>
      </c>
      <c r="AT22">
        <f>1-AR22/AS22</f>
        <v>0</v>
      </c>
      <c r="AU22">
        <v>-0.303721947693925</v>
      </c>
      <c r="AV22" t="s">
        <v>441</v>
      </c>
      <c r="AW22">
        <v>10074.1</v>
      </c>
      <c r="AX22">
        <v>1372.412</v>
      </c>
      <c r="AY22">
        <v>1653.69769355396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417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1120</v>
      </c>
      <c r="BS22">
        <v>290</v>
      </c>
      <c r="BT22">
        <v>1636.7</v>
      </c>
      <c r="BU22">
        <v>65</v>
      </c>
      <c r="BV22">
        <v>10074.1</v>
      </c>
      <c r="BW22">
        <v>1630.16</v>
      </c>
      <c r="BX22">
        <v>6.54</v>
      </c>
      <c r="BY22">
        <v>300</v>
      </c>
      <c r="BZ22">
        <v>24.1</v>
      </c>
      <c r="CA22">
        <v>1653.69769355396</v>
      </c>
      <c r="CB22">
        <v>2.23895916488505</v>
      </c>
      <c r="CC22">
        <v>-23.7121830970991</v>
      </c>
      <c r="CD22">
        <v>1.97071541482808</v>
      </c>
      <c r="CE22">
        <v>0.837940041579587</v>
      </c>
      <c r="CF22">
        <v>-0.00776944805339266</v>
      </c>
      <c r="CG22">
        <v>290</v>
      </c>
      <c r="CH22">
        <v>1633.1</v>
      </c>
      <c r="CI22">
        <v>885</v>
      </c>
      <c r="CJ22">
        <v>10035.3</v>
      </c>
      <c r="CK22">
        <v>1630.07</v>
      </c>
      <c r="CL22">
        <v>3.03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418</v>
      </c>
      <c r="DG22">
        <v>2</v>
      </c>
      <c r="DH22">
        <v>1702666821.1</v>
      </c>
      <c r="DI22">
        <v>325.0246</v>
      </c>
      <c r="DJ22">
        <v>329.6014</v>
      </c>
      <c r="DK22">
        <v>32.2062533333333</v>
      </c>
      <c r="DL22">
        <v>31.13428</v>
      </c>
      <c r="DM22">
        <v>326.216533333333</v>
      </c>
      <c r="DN22">
        <v>31.7738266666667</v>
      </c>
      <c r="DO22">
        <v>599.778066666667</v>
      </c>
      <c r="DP22">
        <v>88.87054</v>
      </c>
      <c r="DQ22">
        <v>0.10005354</v>
      </c>
      <c r="DR22">
        <v>31.0139133333333</v>
      </c>
      <c r="DS22">
        <v>30.6060666666667</v>
      </c>
      <c r="DT22">
        <v>999.9</v>
      </c>
      <c r="DU22">
        <v>0</v>
      </c>
      <c r="DV22">
        <v>0</v>
      </c>
      <c r="DW22">
        <v>4994.16666666667</v>
      </c>
      <c r="DX22">
        <v>0</v>
      </c>
      <c r="DY22">
        <v>-5.78447533333333</v>
      </c>
      <c r="DZ22">
        <v>-4.57669</v>
      </c>
      <c r="EA22">
        <v>335.840866666667</v>
      </c>
      <c r="EB22">
        <v>340.193</v>
      </c>
      <c r="EC22">
        <v>1.07196266666667</v>
      </c>
      <c r="ED22">
        <v>329.6014</v>
      </c>
      <c r="EE22">
        <v>31.13428</v>
      </c>
      <c r="EF22">
        <v>2.862186</v>
      </c>
      <c r="EG22">
        <v>2.766922</v>
      </c>
      <c r="EH22">
        <v>23.2472066666667</v>
      </c>
      <c r="EI22">
        <v>22.68806</v>
      </c>
      <c r="EJ22">
        <v>699.994933333333</v>
      </c>
      <c r="EK22">
        <v>0.942985</v>
      </c>
      <c r="EL22">
        <v>0.0570149466666667</v>
      </c>
      <c r="EM22">
        <v>0</v>
      </c>
      <c r="EN22">
        <v>1372.80266666667</v>
      </c>
      <c r="EO22">
        <v>5.00072</v>
      </c>
      <c r="EP22">
        <v>9446.67133333333</v>
      </c>
      <c r="EQ22">
        <v>6033.9</v>
      </c>
      <c r="ER22">
        <v>43.312</v>
      </c>
      <c r="ES22">
        <v>45.6580666666667</v>
      </c>
      <c r="ET22">
        <v>44.7872</v>
      </c>
      <c r="EU22">
        <v>46.0662</v>
      </c>
      <c r="EV22">
        <v>45.937</v>
      </c>
      <c r="EW22">
        <v>655.368666666667</v>
      </c>
      <c r="EX22">
        <v>39.622</v>
      </c>
      <c r="EY22">
        <v>0</v>
      </c>
      <c r="EZ22">
        <v>63.9000000953674</v>
      </c>
      <c r="FA22">
        <v>0</v>
      </c>
      <c r="FB22">
        <v>1372.412</v>
      </c>
      <c r="FC22">
        <v>-31.5338461466347</v>
      </c>
      <c r="FD22">
        <v>-204.971538502129</v>
      </c>
      <c r="FE22">
        <v>9444.1564</v>
      </c>
      <c r="FF22">
        <v>15</v>
      </c>
      <c r="FG22">
        <v>1702666805.1</v>
      </c>
      <c r="FH22" t="s">
        <v>438</v>
      </c>
      <c r="FI22">
        <v>1702666805.1</v>
      </c>
      <c r="FJ22">
        <v>1702666518.1</v>
      </c>
      <c r="FK22">
        <v>10</v>
      </c>
      <c r="FL22">
        <v>-0.047</v>
      </c>
      <c r="FM22">
        <v>-0.01</v>
      </c>
      <c r="FN22">
        <v>-1.192</v>
      </c>
      <c r="FO22">
        <v>0.432</v>
      </c>
      <c r="FP22">
        <v>334</v>
      </c>
      <c r="FQ22">
        <v>31</v>
      </c>
      <c r="FR22">
        <v>1.11</v>
      </c>
      <c r="FS22">
        <v>0.14</v>
      </c>
      <c r="FT22">
        <v>0</v>
      </c>
      <c r="FU22">
        <v>0</v>
      </c>
      <c r="FV22" t="s">
        <v>420</v>
      </c>
      <c r="FW22">
        <v>3.23856</v>
      </c>
      <c r="FX22">
        <v>2.68104</v>
      </c>
      <c r="FY22">
        <v>0.0705892</v>
      </c>
      <c r="FZ22">
        <v>0.0719528</v>
      </c>
      <c r="GA22">
        <v>0.129335</v>
      </c>
      <c r="GB22">
        <v>0.125212</v>
      </c>
      <c r="GC22">
        <v>28229.6</v>
      </c>
      <c r="GD22">
        <v>25908.1</v>
      </c>
      <c r="GE22">
        <v>28751.1</v>
      </c>
      <c r="GF22">
        <v>26500.3</v>
      </c>
      <c r="GG22">
        <v>34896.7</v>
      </c>
      <c r="GH22">
        <v>32634.3</v>
      </c>
      <c r="GI22">
        <v>43203.6</v>
      </c>
      <c r="GJ22">
        <v>40145.3</v>
      </c>
      <c r="GK22">
        <v>1.9288</v>
      </c>
      <c r="GL22">
        <v>2.4922</v>
      </c>
      <c r="GM22">
        <v>0.125289</v>
      </c>
      <c r="GN22">
        <v>0</v>
      </c>
      <c r="GO22">
        <v>28.5792</v>
      </c>
      <c r="GP22">
        <v>999.9</v>
      </c>
      <c r="GQ22">
        <v>79.374</v>
      </c>
      <c r="GR22">
        <v>26.808</v>
      </c>
      <c r="GS22">
        <v>31.6095</v>
      </c>
      <c r="GT22">
        <v>30.4457</v>
      </c>
      <c r="GU22">
        <v>7.44391</v>
      </c>
      <c r="GV22">
        <v>3</v>
      </c>
      <c r="GW22">
        <v>0.200264</v>
      </c>
      <c r="GX22">
        <v>0</v>
      </c>
      <c r="GY22">
        <v>20.3105</v>
      </c>
      <c r="GZ22">
        <v>5.24664</v>
      </c>
      <c r="HA22">
        <v>11.9662</v>
      </c>
      <c r="HB22">
        <v>4.9854</v>
      </c>
      <c r="HC22">
        <v>3.2921</v>
      </c>
      <c r="HD22">
        <v>999.9</v>
      </c>
      <c r="HE22">
        <v>9999</v>
      </c>
      <c r="HF22">
        <v>9999</v>
      </c>
      <c r="HG22">
        <v>9999</v>
      </c>
      <c r="HH22">
        <v>4.97131</v>
      </c>
      <c r="HI22">
        <v>1.88293</v>
      </c>
      <c r="HJ22">
        <v>1.87759</v>
      </c>
      <c r="HK22">
        <v>1.87921</v>
      </c>
      <c r="HL22">
        <v>1.87485</v>
      </c>
      <c r="HM22">
        <v>1.87507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421</v>
      </c>
      <c r="HU22" t="s">
        <v>422</v>
      </c>
      <c r="HV22" t="s">
        <v>423</v>
      </c>
      <c r="HW22" t="s">
        <v>423</v>
      </c>
      <c r="HX22" t="s">
        <v>423</v>
      </c>
      <c r="HY22" t="s">
        <v>423</v>
      </c>
      <c r="HZ22">
        <v>0</v>
      </c>
      <c r="IA22">
        <v>100</v>
      </c>
      <c r="IB22">
        <v>100</v>
      </c>
      <c r="IC22">
        <v>-1.192</v>
      </c>
      <c r="ID22">
        <v>0.4324</v>
      </c>
      <c r="IE22">
        <v>-1.19190909090912</v>
      </c>
      <c r="IF22">
        <v>0</v>
      </c>
      <c r="IG22">
        <v>0</v>
      </c>
      <c r="IH22">
        <v>0</v>
      </c>
      <c r="II22">
        <v>0.432440000000003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0.4</v>
      </c>
      <c r="IR22">
        <v>5.2</v>
      </c>
      <c r="IS22">
        <v>4.99756</v>
      </c>
      <c r="IT22">
        <v>4.99756</v>
      </c>
      <c r="IU22">
        <v>3.34595</v>
      </c>
      <c r="IV22">
        <v>3.07495</v>
      </c>
      <c r="IW22">
        <v>3.05054</v>
      </c>
      <c r="IX22">
        <v>2.30713</v>
      </c>
      <c r="IY22">
        <v>31.7173</v>
      </c>
      <c r="IZ22">
        <v>15.8832</v>
      </c>
      <c r="JA22">
        <v>2</v>
      </c>
      <c r="JB22">
        <v>520.191</v>
      </c>
      <c r="JC22">
        <v>1077.69</v>
      </c>
      <c r="JD22">
        <v>29.1098</v>
      </c>
      <c r="JE22">
        <v>29.5264</v>
      </c>
      <c r="JF22">
        <v>30.0002</v>
      </c>
      <c r="JG22">
        <v>29.5922</v>
      </c>
      <c r="JH22">
        <v>29.5782</v>
      </c>
      <c r="JI22">
        <v>-1</v>
      </c>
      <c r="JJ22">
        <v>-30</v>
      </c>
      <c r="JK22">
        <v>-30</v>
      </c>
      <c r="JL22">
        <v>-999.9</v>
      </c>
      <c r="JM22">
        <v>1000</v>
      </c>
      <c r="JN22">
        <v>0</v>
      </c>
      <c r="JO22">
        <v>103.806</v>
      </c>
      <c r="JP22">
        <v>100.942</v>
      </c>
    </row>
    <row r="23" spans="1:276">
      <c r="A23">
        <v>7</v>
      </c>
      <c r="B23">
        <v>1702666890.1</v>
      </c>
      <c r="C23">
        <v>331</v>
      </c>
      <c r="D23" t="s">
        <v>442</v>
      </c>
      <c r="E23" t="s">
        <v>443</v>
      </c>
      <c r="F23">
        <v>15</v>
      </c>
      <c r="G23" t="s">
        <v>409</v>
      </c>
      <c r="H23" t="s">
        <v>410</v>
      </c>
      <c r="I23" t="s">
        <v>411</v>
      </c>
      <c r="J23" t="s">
        <v>412</v>
      </c>
      <c r="K23" t="s">
        <v>413</v>
      </c>
      <c r="L23" t="s">
        <v>414</v>
      </c>
      <c r="M23">
        <v>1702666882.1</v>
      </c>
      <c r="N23">
        <f>(O23)/1000</f>
        <v>0</v>
      </c>
      <c r="O23">
        <f>1000*DO23*AM23*(DK23-DL23)/(100*DD23*(1000-AM23*DK23))</f>
        <v>0</v>
      </c>
      <c r="P23">
        <f>DO23*AM23*(DJ23-DI23*(1000-AM23*DL23)/(1000-AM23*DK23))/(100*DD23)</f>
        <v>0</v>
      </c>
      <c r="Q23">
        <f>DI23 - IF(AM23&gt;1, P23*DD23*100.0/(AO23*DW23), 0)</f>
        <v>0</v>
      </c>
      <c r="R23">
        <f>((X23-N23/2)*Q23-P23)/(X23+N23/2)</f>
        <v>0</v>
      </c>
      <c r="S23">
        <f>R23*(DP23+DQ23)/1000.0</f>
        <v>0</v>
      </c>
      <c r="T23">
        <f>(DI23 - IF(AM23&gt;1, P23*DD23*100.0/(AO23*DW23), 0))*(DP23+DQ23)/1000.0</f>
        <v>0</v>
      </c>
      <c r="U23">
        <f>2.0/((1/W23-1/V23)+SIGN(W23)*SQRT((1/W23-1/V23)*(1/W23-1/V23) + 4*DE23/((DE23+1)*(DE23+1))*(2*1/W23*1/V23-1/V23*1/V23)))</f>
        <v>0</v>
      </c>
      <c r="V23">
        <f>IF(LEFT(DF23,1)&lt;&gt;"0",IF(LEFT(DF23,1)="1",3.0,DG23),$D$5+$E$5*(DW23*DP23/($K$5*1000))+$F$5*(DW23*DP23/($K$5*1000))*MAX(MIN(DD23,$J$5),$I$5)*MAX(MIN(DD23,$J$5),$I$5)+$G$5*MAX(MIN(DD23,$J$5),$I$5)*(DW23*DP23/($K$5*1000))+$H$5*(DW23*DP23/($K$5*1000))*(DW23*DP23/($K$5*1000)))</f>
        <v>0</v>
      </c>
      <c r="W23">
        <f>N23*(1000-(1000*0.61365*exp(17.502*AA23/(240.97+AA23))/(DP23+DQ23)+DK23)/2)/(1000*0.61365*exp(17.502*AA23/(240.97+AA23))/(DP23+DQ23)-DK23)</f>
        <v>0</v>
      </c>
      <c r="X23">
        <f>1/((DE23+1)/(U23/1.6)+1/(V23/1.37)) + DE23/((DE23+1)/(U23/1.6) + DE23/(V23/1.37))</f>
        <v>0</v>
      </c>
      <c r="Y23">
        <f>(CZ23*DC23)</f>
        <v>0</v>
      </c>
      <c r="Z23">
        <f>(DR23+(Y23+2*0.95*5.67E-8*(((DR23+$B$7)+273)^4-(DR23+273)^4)-44100*N23)/(1.84*29.3*V23+8*0.95*5.67E-8*(DR23+273)^3))</f>
        <v>0</v>
      </c>
      <c r="AA23">
        <f>($C$7*DS23+$D$7*DT23+$E$7*Z23)</f>
        <v>0</v>
      </c>
      <c r="AB23">
        <f>0.61365*exp(17.502*AA23/(240.97+AA23))</f>
        <v>0</v>
      </c>
      <c r="AC23">
        <f>(AD23/AE23*100)</f>
        <v>0</v>
      </c>
      <c r="AD23">
        <f>DK23*(DP23+DQ23)/1000</f>
        <v>0</v>
      </c>
      <c r="AE23">
        <f>0.61365*exp(17.502*DR23/(240.97+DR23))</f>
        <v>0</v>
      </c>
      <c r="AF23">
        <f>(AB23-DK23*(DP23+DQ23)/1000)</f>
        <v>0</v>
      </c>
      <c r="AG23">
        <f>(-N23*44100)</f>
        <v>0</v>
      </c>
      <c r="AH23">
        <f>2*29.3*V23*0.92*(DR23-AA23)</f>
        <v>0</v>
      </c>
      <c r="AI23">
        <f>2*0.95*5.67E-8*(((DR23+$B$7)+273)^4-(AA23+273)^4)</f>
        <v>0</v>
      </c>
      <c r="AJ23">
        <f>Y23+AI23+AG23+AH23</f>
        <v>0</v>
      </c>
      <c r="AK23">
        <v>596</v>
      </c>
      <c r="AL23">
        <v>99</v>
      </c>
      <c r="AM23">
        <f>IF(AK23*$H$13&gt;=AO23,1.0,(AO23/(AO23-AK23*$H$13)))</f>
        <v>0</v>
      </c>
      <c r="AN23">
        <f>(AM23-1)*100</f>
        <v>0</v>
      </c>
      <c r="AO23">
        <f>MAX(0,($B$13+$C$13*DW23)/(1+$D$13*DW23)*DP23/(DR23+273)*$E$13)</f>
        <v>0</v>
      </c>
      <c r="AP23" t="s">
        <v>415</v>
      </c>
      <c r="AQ23">
        <v>10099.4</v>
      </c>
      <c r="AR23">
        <v>926.4172</v>
      </c>
      <c r="AS23">
        <v>4546.76</v>
      </c>
      <c r="AT23">
        <f>1-AR23/AS23</f>
        <v>0</v>
      </c>
      <c r="AU23">
        <v>-0.303721947693925</v>
      </c>
      <c r="AV23" t="s">
        <v>444</v>
      </c>
      <c r="AW23">
        <v>9971.68</v>
      </c>
      <c r="AX23">
        <v>824.695912</v>
      </c>
      <c r="AY23">
        <v>0.51</v>
      </c>
      <c r="AZ23">
        <f>1-AX23/AY23</f>
        <v>0</v>
      </c>
      <c r="BA23">
        <v>0.5</v>
      </c>
      <c r="BB23">
        <f>DA23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417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>
        <v>1121</v>
      </c>
      <c r="BS23">
        <v>290</v>
      </c>
      <c r="BT23">
        <v>0.51</v>
      </c>
      <c r="BU23">
        <v>115</v>
      </c>
      <c r="BV23">
        <v>9971.68</v>
      </c>
      <c r="BW23">
        <v>0.18</v>
      </c>
      <c r="BX23">
        <v>0.33</v>
      </c>
      <c r="BY23">
        <v>300</v>
      </c>
      <c r="BZ23">
        <v>24.1</v>
      </c>
      <c r="CA23">
        <v>0.468232462449098</v>
      </c>
      <c r="CB23">
        <v>0.750921622646955</v>
      </c>
      <c r="CC23">
        <v>-0.291965394449962</v>
      </c>
      <c r="CD23">
        <v>0.654642427690201</v>
      </c>
      <c r="CE23">
        <v>0.00705378397002221</v>
      </c>
      <c r="CF23">
        <v>-0.00769371590656285</v>
      </c>
      <c r="CG23">
        <v>290</v>
      </c>
      <c r="CH23">
        <v>0.28</v>
      </c>
      <c r="CI23">
        <v>725</v>
      </c>
      <c r="CJ23">
        <v>9943.6</v>
      </c>
      <c r="CK23">
        <v>0.17</v>
      </c>
      <c r="CL23">
        <v>0.11</v>
      </c>
      <c r="CZ23">
        <f>$B$11*DX23+$C$11*DY23+$F$11*EJ23*(1-EM23)</f>
        <v>0</v>
      </c>
      <c r="DA23">
        <f>CZ23*DB23</f>
        <v>0</v>
      </c>
      <c r="DB23">
        <f>($B$11*$D$9+$C$11*$D$9+$F$11*((EW23+EO23)/MAX(EW23+EO23+EX23, 0.1)*$I$9+EX23/MAX(EW23+EO23+EX23, 0.1)*$J$9))/($B$11+$C$11+$F$11)</f>
        <v>0</v>
      </c>
      <c r="DC23">
        <f>($B$11*$K$9+$C$11*$K$9+$F$11*((EW23+EO23)/MAX(EW23+EO23+EX23, 0.1)*$P$9+EX23/MAX(EW23+EO23+EX23, 0.1)*$Q$9))/($B$11+$C$11+$F$11)</f>
        <v>0</v>
      </c>
      <c r="DD23">
        <v>6</v>
      </c>
      <c r="DE23">
        <v>0.5</v>
      </c>
      <c r="DF23" t="s">
        <v>418</v>
      </c>
      <c r="DG23">
        <v>2</v>
      </c>
      <c r="DH23">
        <v>1702666882.1</v>
      </c>
      <c r="DI23">
        <v>350.275533333333</v>
      </c>
      <c r="DJ23">
        <v>330.409866666667</v>
      </c>
      <c r="DK23">
        <v>32.1656</v>
      </c>
      <c r="DL23">
        <v>31.151</v>
      </c>
      <c r="DM23">
        <v>351.467466666667</v>
      </c>
      <c r="DN23">
        <v>31.73316</v>
      </c>
      <c r="DO23">
        <v>610.4384</v>
      </c>
      <c r="DP23">
        <v>88.8725</v>
      </c>
      <c r="DQ23">
        <v>0.0638152533333333</v>
      </c>
      <c r="DR23">
        <v>30.9672933333333</v>
      </c>
      <c r="DS23">
        <v>30.34468</v>
      </c>
      <c r="DT23">
        <v>999.9</v>
      </c>
      <c r="DU23">
        <v>0</v>
      </c>
      <c r="DV23">
        <v>0</v>
      </c>
      <c r="DW23">
        <v>5009.66666666667</v>
      </c>
      <c r="DX23">
        <v>0</v>
      </c>
      <c r="DY23">
        <v>-14.884196</v>
      </c>
      <c r="DZ23">
        <v>19.8656313333333</v>
      </c>
      <c r="EA23">
        <v>361.916733333333</v>
      </c>
      <c r="EB23">
        <v>341.033466666667</v>
      </c>
      <c r="EC23">
        <v>1.01459346666667</v>
      </c>
      <c r="ED23">
        <v>330.409866666667</v>
      </c>
      <c r="EE23">
        <v>31.151</v>
      </c>
      <c r="EF23">
        <v>2.85863733333333</v>
      </c>
      <c r="EG23">
        <v>2.76846733333333</v>
      </c>
      <c r="EH23">
        <v>23.22666</v>
      </c>
      <c r="EI23">
        <v>22.6972666666667</v>
      </c>
      <c r="EJ23">
        <v>699.409333333333</v>
      </c>
      <c r="EK23">
        <v>0.9429918</v>
      </c>
      <c r="EL23">
        <v>0.0570081933333333</v>
      </c>
      <c r="EM23">
        <v>0</v>
      </c>
      <c r="EN23">
        <v>913.16742</v>
      </c>
      <c r="EO23">
        <v>5.00072</v>
      </c>
      <c r="EP23">
        <v>11171.3913333333</v>
      </c>
      <c r="EQ23">
        <v>6028.826</v>
      </c>
      <c r="ER23">
        <v>43.437</v>
      </c>
      <c r="ES23">
        <v>45.75</v>
      </c>
      <c r="ET23">
        <v>44.8956666666667</v>
      </c>
      <c r="EU23">
        <v>46.187</v>
      </c>
      <c r="EV23">
        <v>46.062</v>
      </c>
      <c r="EW23">
        <v>654.822</v>
      </c>
      <c r="EX23">
        <v>39.586</v>
      </c>
      <c r="EY23">
        <v>0</v>
      </c>
      <c r="EZ23">
        <v>59.8999998569489</v>
      </c>
      <c r="FA23">
        <v>0</v>
      </c>
      <c r="FB23">
        <v>824.695912</v>
      </c>
      <c r="FC23">
        <v>-7464.88132006856</v>
      </c>
      <c r="FD23">
        <v>5281.19702679206</v>
      </c>
      <c r="FE23">
        <v>11283.4636</v>
      </c>
      <c r="FF23">
        <v>15</v>
      </c>
      <c r="FG23">
        <v>1702666805.1</v>
      </c>
      <c r="FH23" t="s">
        <v>438</v>
      </c>
      <c r="FI23">
        <v>1702666805.1</v>
      </c>
      <c r="FJ23">
        <v>1702666518.1</v>
      </c>
      <c r="FK23">
        <v>10</v>
      </c>
      <c r="FL23">
        <v>-0.047</v>
      </c>
      <c r="FM23">
        <v>-0.01</v>
      </c>
      <c r="FN23">
        <v>-1.192</v>
      </c>
      <c r="FO23">
        <v>0.432</v>
      </c>
      <c r="FP23">
        <v>334</v>
      </c>
      <c r="FQ23">
        <v>31</v>
      </c>
      <c r="FR23">
        <v>1.11</v>
      </c>
      <c r="FS23">
        <v>0.14</v>
      </c>
      <c r="FT23">
        <v>0</v>
      </c>
      <c r="FU23">
        <v>0</v>
      </c>
      <c r="FV23" t="s">
        <v>420</v>
      </c>
      <c r="FW23">
        <v>3.23946</v>
      </c>
      <c r="FX23">
        <v>2.59752</v>
      </c>
      <c r="FY23">
        <v>0.0729415</v>
      </c>
      <c r="FZ23">
        <v>0.0698988</v>
      </c>
      <c r="GA23">
        <v>0.129288</v>
      </c>
      <c r="GB23">
        <v>0.125268</v>
      </c>
      <c r="GC23">
        <v>28156.2</v>
      </c>
      <c r="GD23">
        <v>25963.9</v>
      </c>
      <c r="GE23">
        <v>28749.3</v>
      </c>
      <c r="GF23">
        <v>26498.9</v>
      </c>
      <c r="GG23">
        <v>34897.1</v>
      </c>
      <c r="GH23">
        <v>32631.2</v>
      </c>
      <c r="GI23">
        <v>43201.2</v>
      </c>
      <c r="GJ23">
        <v>40143.9</v>
      </c>
      <c r="GK23">
        <v>0.2548</v>
      </c>
      <c r="GL23">
        <v>2.4913</v>
      </c>
      <c r="GM23">
        <v>0.0452846</v>
      </c>
      <c r="GN23">
        <v>0</v>
      </c>
      <c r="GO23">
        <v>28.6412</v>
      </c>
      <c r="GP23">
        <v>999.9</v>
      </c>
      <c r="GQ23">
        <v>78.928</v>
      </c>
      <c r="GR23">
        <v>26.919</v>
      </c>
      <c r="GS23">
        <v>31.6385</v>
      </c>
      <c r="GT23">
        <v>30.0357</v>
      </c>
      <c r="GU23">
        <v>-9.5633</v>
      </c>
      <c r="GV23">
        <v>3</v>
      </c>
      <c r="GW23">
        <v>0.203394</v>
      </c>
      <c r="GX23">
        <v>0</v>
      </c>
      <c r="GY23">
        <v>20.3106</v>
      </c>
      <c r="GZ23">
        <v>5.24724</v>
      </c>
      <c r="HA23">
        <v>11.9662</v>
      </c>
      <c r="HB23">
        <v>4.9854</v>
      </c>
      <c r="HC23">
        <v>3.2922</v>
      </c>
      <c r="HD23">
        <v>999.9</v>
      </c>
      <c r="HE23">
        <v>9999</v>
      </c>
      <c r="HF23">
        <v>9999</v>
      </c>
      <c r="HG23">
        <v>9999</v>
      </c>
      <c r="HH23">
        <v>4.97113</v>
      </c>
      <c r="HI23">
        <v>1.88293</v>
      </c>
      <c r="HJ23">
        <v>1.87759</v>
      </c>
      <c r="HK23">
        <v>1.87927</v>
      </c>
      <c r="HL23">
        <v>1.87486</v>
      </c>
      <c r="HM23">
        <v>1.87507</v>
      </c>
      <c r="HN23">
        <v>1.87836</v>
      </c>
      <c r="HO23">
        <v>1.87881</v>
      </c>
      <c r="HP23">
        <v>0</v>
      </c>
      <c r="HQ23">
        <v>0</v>
      </c>
      <c r="HR23">
        <v>0</v>
      </c>
      <c r="HS23">
        <v>0</v>
      </c>
      <c r="HT23" t="s">
        <v>421</v>
      </c>
      <c r="HU23" t="s">
        <v>422</v>
      </c>
      <c r="HV23" t="s">
        <v>423</v>
      </c>
      <c r="HW23" t="s">
        <v>423</v>
      </c>
      <c r="HX23" t="s">
        <v>423</v>
      </c>
      <c r="HY23" t="s">
        <v>423</v>
      </c>
      <c r="HZ23">
        <v>0</v>
      </c>
      <c r="IA23">
        <v>100</v>
      </c>
      <c r="IB23">
        <v>100</v>
      </c>
      <c r="IC23">
        <v>-1.192</v>
      </c>
      <c r="ID23">
        <v>0.4324</v>
      </c>
      <c r="IE23">
        <v>-1.19190909090912</v>
      </c>
      <c r="IF23">
        <v>0</v>
      </c>
      <c r="IG23">
        <v>0</v>
      </c>
      <c r="IH23">
        <v>0</v>
      </c>
      <c r="II23">
        <v>0.432440000000003</v>
      </c>
      <c r="IJ23">
        <v>0</v>
      </c>
      <c r="IK23">
        <v>0</v>
      </c>
      <c r="IL23">
        <v>0</v>
      </c>
      <c r="IM23">
        <v>-1</v>
      </c>
      <c r="IN23">
        <v>-1</v>
      </c>
      <c r="IO23">
        <v>1</v>
      </c>
      <c r="IP23">
        <v>23</v>
      </c>
      <c r="IQ23">
        <v>1.4</v>
      </c>
      <c r="IR23">
        <v>6.2</v>
      </c>
      <c r="IS23">
        <v>4.99756</v>
      </c>
      <c r="IT23">
        <v>4.99756</v>
      </c>
      <c r="IU23">
        <v>3.34595</v>
      </c>
      <c r="IV23">
        <v>3.07495</v>
      </c>
      <c r="IW23">
        <v>3.05054</v>
      </c>
      <c r="IX23">
        <v>2.29248</v>
      </c>
      <c r="IY23">
        <v>31.783</v>
      </c>
      <c r="IZ23">
        <v>15.8832</v>
      </c>
      <c r="JA23">
        <v>2</v>
      </c>
      <c r="JB23">
        <v>-9.62399</v>
      </c>
      <c r="JC23">
        <v>1077.56</v>
      </c>
      <c r="JD23">
        <v>29.2041</v>
      </c>
      <c r="JE23">
        <v>29.5724</v>
      </c>
      <c r="JF23">
        <v>30.0003</v>
      </c>
      <c r="JG23">
        <v>29.7662</v>
      </c>
      <c r="JH23">
        <v>29.6299</v>
      </c>
      <c r="JI23">
        <v>-1</v>
      </c>
      <c r="JJ23">
        <v>-30</v>
      </c>
      <c r="JK23">
        <v>-30</v>
      </c>
      <c r="JL23">
        <v>-999.9</v>
      </c>
      <c r="JM23">
        <v>1000</v>
      </c>
      <c r="JN23">
        <v>0</v>
      </c>
      <c r="JO23">
        <v>103.8</v>
      </c>
      <c r="JP23">
        <v>100.938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2023-12-15T12:02:00Z</dcterms:created>
  <dcterms:modified xsi:type="dcterms:W3CDTF">2023-12-15T12:02:00Z</dcterms:modified>
</cp:coreProperties>
</file>