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<sst xmlns="http://schemas.openxmlformats.org/spreadsheetml/2006/main" count="1049" uniqueCount="471">
  <si>
    <t>File opened</t>
  </si>
  <si>
    <t>2023-09-21 17:59:40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</si>
  <si>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</si>
  <si>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</si>
  <si>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</si>
  <si>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</si>
  <si>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</si>
  <si>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</si>
  <si>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</si>
  <si>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</si>
  <si>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</si>
  <si>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</si>
  <si>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</si>
  <si>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{"oxygen": "21", "co2aspan2a": "0.290097", "chamberpressurezero": "2.6056", "flowmeterzero": "0.997628", "h2oaspan2b": "0.0719718", "ssb_ref": "32265.3", "flowbzero": "0.30416", "co2bspan2a": "0.289663", "co2aspanconc1": "2500", "co2bspan2": "-0.0309672", "tbzero": "0.366196", "h2obspanconc2": "0", "h2oaspan2": "0", "co2bspan2b": "0.286892", "h2obspan2a": "0.071569", "co2bspanconc2": "296.4", "h2oaspanconc2": "0", "co2aspanconc2": "296.4", "co2bzero": "0.94951", "flowazero": "0.33299", "co2aspan2b": "0.287444", "co2azero": "0.94155", "co2aspan1": "0.999978", "h2oazero": "1.06986", "co2aspan2": "-0.0314519", "co2bspanconc1": "2500", "co2bspan1": "0.999404", "h2obzero": "1.06311", "h2oaspanconc1": "12.27", "tazero": "0.206974", "h2obspanconc1": "12.27", "h2obspan2": "0", "h2oaspan2a": "0.0710612", "h2obspan1": "1.01222", "h2oaspan1": "1.01282", "ssa_ref": "32045.5", "h2obspan2b": "0.0724435"}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</si>
  <si>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</si>
  <si>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</si>
  <si>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</si>
  <si>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</si>
  <si>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</si>
  <si>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</si>
  <si>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</si>
  <si>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</si>
  <si>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</si>
  <si>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</si>
  <si>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</si>
  <si>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</si>
  <si>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</si>
  <si>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17:59:40</t>
  </si>
  <si>
    <t>Stability Definition:	A (GasEx): Slp&lt;0.3 Per=15	gsw (GasEx): Slp&lt;0.05 Per=15	F (FlrLS):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</si>
  <si>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</si>
  <si>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</si>
  <si>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</si>
  <si>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</si>
  <si>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</si>
  <si>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</si>
  <si>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</si>
  <si>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</si>
  <si>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</si>
  <si>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</si>
  <si>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</si>
  <si>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</si>
  <si>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</si>
  <si>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</si>
  <si>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</si>
  <si>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</si>
  <si>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</si>
  <si>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</si>
  <si>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</si>
  <si>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</si>
  <si>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</si>
  <si>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</si>
  <si>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</si>
  <si>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</si>
  <si>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</si>
  <si>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</si>
  <si>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</si>
  <si>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</si>
  <si>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</si>
  <si>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</si>
  <si>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</si>
  <si>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</si>
  <si>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</si>
  <si>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</si>
  <si>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</si>
  <si>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</si>
  <si>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</si>
  <si>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</si>
  <si>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</si>
  <si>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</si>
  <si>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</si>
  <si>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</si>
  <si>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</si>
  <si>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</si>
  <si>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</si>
  <si>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</si>
  <si>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</si>
  <si>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</si>
  <si>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</si>
  <si>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</si>
  <si>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</si>
  <si>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</si>
  <si>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4.75442 101.358 377.357 621.241 846.233 1052.58 1228.43 1363.56</t>
  </si>
  <si>
    <t>Fs_true</t>
  </si>
  <si>
    <t>0.199598 113.397 401.052 605.283 801.545 1003.93 1201.16 1402.1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</si>
  <si>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</si>
  <si>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</si>
  <si>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</si>
  <si>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</si>
  <si>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</si>
  <si>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</si>
  <si>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</si>
  <si>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</si>
  <si>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</si>
  <si>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</si>
  <si>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</si>
  <si>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</si>
  <si>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</si>
  <si>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</si>
  <si>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</si>
  <si>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</si>
  <si>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</si>
  <si>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</si>
  <si>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</si>
  <si>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</si>
  <si>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</si>
  <si>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</si>
  <si>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</si>
  <si>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</si>
  <si>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</si>
  <si>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</si>
  <si>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</si>
  <si>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</si>
  <si>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</si>
  <si>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</si>
  <si>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</si>
  <si>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</si>
  <si>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</si>
  <si>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</si>
  <si>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</si>
  <si>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</si>
  <si>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</si>
  <si>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</si>
  <si>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</si>
  <si>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</si>
  <si>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</si>
  <si>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</si>
  <si>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</si>
  <si>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</si>
  <si>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</si>
  <si>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</si>
  <si>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</si>
  <si>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</si>
  <si>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</si>
  <si>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</si>
  <si>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</si>
  <si>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</si>
  <si>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</si>
  <si>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</si>
  <si>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</si>
  <si>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</si>
  <si>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</si>
  <si>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</si>
  <si>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</si>
  <si>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</si>
  <si>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</si>
  <si>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</si>
  <si>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</si>
  <si>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</si>
  <si>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</si>
  <si>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</si>
  <si>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</si>
  <si>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</si>
  <si>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</si>
  <si>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</si>
  <si>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</si>
  <si>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</si>
  <si>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</si>
  <si>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</si>
  <si>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</si>
  <si>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</si>
  <si>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</si>
  <si>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</si>
  <si>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</si>
  <si>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</si>
  <si>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</si>
  <si>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</si>
  <si>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</si>
  <si>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</si>
  <si>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</si>
  <si>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</si>
  <si>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</si>
  <si>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</si>
  <si>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</si>
  <si>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</si>
  <si>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</si>
  <si>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</si>
  <si>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</si>
  <si>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</si>
  <si>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</si>
  <si>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</si>
  <si>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</si>
  <si>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</si>
  <si>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</si>
  <si>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</si>
  <si>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</si>
  <si>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</si>
  <si>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</si>
  <si>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</si>
  <si>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</si>
  <si>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</si>
  <si>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</si>
  <si>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</si>
  <si>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</si>
  <si>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</si>
  <si>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</si>
  <si>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</si>
  <si>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</si>
  <si>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</si>
  <si>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</si>
  <si>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</si>
  <si>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</si>
  <si>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</si>
  <si>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</si>
  <si>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</si>
  <si>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</si>
  <si>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</si>
  <si>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</si>
  <si>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</si>
  <si>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</si>
  <si>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</si>
  <si>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</si>
  <si>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</si>
  <si>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</si>
  <si>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</si>
  <si>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</si>
  <si>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</si>
  <si>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</si>
  <si>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</si>
  <si>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</si>
  <si>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</si>
  <si>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</si>
  <si>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</si>
  <si>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</si>
  <si>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</si>
  <si>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</si>
  <si>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</si>
  <si>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</si>
  <si>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</si>
  <si>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</si>
  <si>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</si>
  <si>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</si>
  <si>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</si>
  <si>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</si>
  <si>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</si>
  <si>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</si>
  <si>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</si>
  <si>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</si>
  <si>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</si>
  <si>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</si>
  <si>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</si>
  <si>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</si>
  <si>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</si>
  <si>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</si>
  <si>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</si>
  <si>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</si>
  <si>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</si>
  <si>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</si>
  <si>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</si>
  <si>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</si>
  <si>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</si>
  <si>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</si>
  <si>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</si>
  <si>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</si>
  <si>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</si>
  <si>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</si>
  <si>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</si>
  <si>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</si>
  <si>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</si>
  <si>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</si>
  <si>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</si>
  <si>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</si>
  <si>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</si>
  <si>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</si>
  <si>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</si>
  <si>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</si>
  <si>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</si>
  <si>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</si>
  <si>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</si>
  <si>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</si>
  <si>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</si>
  <si>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</si>
  <si>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</si>
  <si>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</si>
  <si>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</si>
  <si>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</si>
  <si>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</si>
  <si>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</si>
  <si>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</si>
  <si>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</si>
  <si>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</si>
  <si>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</si>
  <si>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</si>
  <si>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</si>
  <si>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</si>
  <si>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</si>
  <si>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</si>
  <si>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</si>
  <si>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</si>
  <si>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</si>
  <si>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</si>
  <si>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</si>
  <si>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</si>
  <si>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</si>
  <si>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</si>
  <si>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</si>
  <si>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</si>
  <si>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</si>
  <si>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</si>
  <si>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</si>
  <si>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</si>
  <si>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</si>
  <si>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</si>
  <si>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</si>
  <si>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</si>
  <si>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</si>
  <si>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</si>
  <si>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</si>
  <si>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</si>
  <si>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</si>
  <si>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</si>
  <si>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</si>
  <si>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</si>
  <si>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</si>
  <si>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</si>
  <si>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</si>
  <si>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</si>
  <si>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</si>
  <si>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</si>
  <si>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</si>
  <si>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</si>
  <si>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</si>
  <si>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</si>
  <si>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</si>
  <si>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</si>
  <si>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</si>
  <si>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</si>
  <si>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</si>
  <si>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</si>
  <si>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</si>
  <si>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</si>
  <si>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</si>
  <si>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</si>
  <si>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</si>
  <si>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</si>
  <si>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</si>
  <si>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</si>
  <si>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</si>
  <si>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</si>
  <si>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</si>
  <si>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</si>
  <si>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</si>
  <si>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</si>
  <si>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</si>
  <si>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</si>
  <si>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</si>
  <si>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</si>
  <si>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</si>
  <si>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</si>
  <si>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</si>
  <si>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</si>
  <si>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</si>
  <si>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</si>
  <si>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</si>
  <si>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</si>
  <si>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</si>
  <si>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</si>
  <si>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</si>
  <si>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</si>
  <si>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</si>
  <si>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</si>
  <si>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</si>
  <si>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</si>
  <si>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</si>
  <si>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</si>
  <si>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</si>
  <si>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</si>
  <si>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</si>
  <si>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</si>
  <si>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</si>
  <si>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</si>
  <si>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</si>
  <si>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</si>
  <si>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</si>
  <si>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</si>
  <si>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</si>
  <si>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</si>
  <si>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</si>
  <si>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</si>
  <si>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</si>
  <si>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</si>
  <si>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</si>
  <si>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</si>
  <si>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</si>
  <si>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</si>
  <si>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</si>
  <si>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</si>
  <si>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</si>
  <si>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</si>
  <si>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</si>
  <si>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</si>
  <si>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</si>
  <si>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</si>
  <si>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</si>
  <si>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</si>
  <si>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</si>
  <si>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</si>
  <si>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</si>
  <si>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</si>
  <si>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</si>
  <si>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</si>
  <si>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</si>
  <si>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</si>
  <si>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</si>
  <si>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</si>
  <si>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</si>
  <si>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</si>
  <si>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</si>
  <si>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</si>
  <si>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</si>
  <si>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</si>
  <si>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</si>
  <si>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</si>
  <si>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</si>
  <si>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</si>
  <si>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</si>
  <si>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</si>
  <si>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</si>
  <si>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</si>
  <si>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</si>
  <si>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</si>
  <si>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</si>
  <si>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</si>
  <si>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</si>
  <si>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</si>
  <si>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</si>
  <si>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</si>
  <si>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</si>
  <si>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</si>
  <si>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</si>
  <si>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20230921 18:12:39</t>
  </si>
  <si>
    <t>18:12:39</t>
  </si>
  <si>
    <t>RECT-1557-20230921-17_42_53</t>
  </si>
  <si>
    <t>MPF-1558-20230921-18_07_25</t>
  </si>
  <si>
    <t>-</t>
  </si>
  <si>
    <t>0: Broadleaf</t>
  </si>
  <si>
    <t>18:13:03</t>
  </si>
  <si>
    <t>1/3</t>
  </si>
  <si>
    <t>10111111</t>
  </si>
  <si>
    <t>oioooooo</t>
  </si>
  <si>
    <t>off</t>
  </si>
  <si>
    <t>on</t>
  </si>
  <si>
    <t>20230921 18:18:05</t>
  </si>
  <si>
    <t>18:18:05</t>
  </si>
  <si>
    <t>MPF-1559-20230921-18_12_51</t>
  </si>
  <si>
    <t>18:18:33</t>
  </si>
  <si>
    <t>2/3</t>
  </si>
  <si>
    <t>20230921 18:23:35</t>
  </si>
  <si>
    <t>18:23:35</t>
  </si>
  <si>
    <t>MPF-1560-20230921-18_18_21</t>
  </si>
  <si>
    <t>18:24:13</t>
  </si>
  <si>
    <t>20230921 18:29:10</t>
  </si>
  <si>
    <t>18:29:10</t>
  </si>
  <si>
    <t>MPF-1561-20230921-18_23_56</t>
  </si>
  <si>
    <t>18:29:41</t>
  </si>
  <si>
    <t>3/3</t>
  </si>
  <si>
    <t>20230921 18:34:43</t>
  </si>
  <si>
    <t>18:34:43</t>
  </si>
  <si>
    <t>MPF-1562-20230921-18_29_29</t>
  </si>
  <si>
    <t>18:35:05</t>
  </si>
  <si>
    <t>20230921 18:39:10</t>
  </si>
  <si>
    <t>18:39:10</t>
  </si>
  <si>
    <t>MPF-1563-20230921-18_33_57</t>
  </si>
  <si>
    <t>18:39:51</t>
  </si>
  <si>
    <t>20230921 18:43:56</t>
  </si>
  <si>
    <t>18:43:56</t>
  </si>
  <si>
    <t>MPF-1564-20230921-18_38_43</t>
  </si>
  <si>
    <t>18:44:30</t>
  </si>
  <si>
    <t>20230921 18:48:33</t>
  </si>
  <si>
    <t>18:48:33</t>
  </si>
  <si>
    <t>MPF-1565-20230921-18_43_20</t>
  </si>
  <si>
    <t>18:48:57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</si>
</sst>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4"/>
  <sheetViews>
    <sheetView tabSelected="1" workbookViewId="0"/>
  </sheetViews>
  <sheetFormatPr defaultRowHeight="15"/>
  <sheetData>
    <row r="2" spans="1:295">
      <c r="A2" t="s">
        <v>29</v>
      </c>
      <c r="B2" t="s">
        <v>30</v>
      </c>
      <c r="C2" t="s">
        <v>32</v>
      </c>
    </row>
    <row r="3" spans="1:295">
      <c r="B3" t="s">
        <v>31</v>
      </c>
      <c r="C3">
        <v>21</v>
      </c>
    </row>
    <row r="4" spans="1:29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5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9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</row>
    <row r="15" spans="1:29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88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180</v>
      </c>
      <c r="CT15" t="s">
        <v>201</v>
      </c>
      <c r="CU15" t="s">
        <v>202</v>
      </c>
      <c r="CV15" t="s">
        <v>203</v>
      </c>
      <c r="CW15" t="s">
        <v>154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112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107</v>
      </c>
      <c r="FO15" t="s">
        <v>110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</row>
    <row r="16" spans="1:295">
      <c r="B16" t="s">
        <v>395</v>
      </c>
      <c r="C16" t="s">
        <v>395</v>
      </c>
      <c r="F16" t="s">
        <v>395</v>
      </c>
      <c r="G16" t="s">
        <v>395</v>
      </c>
      <c r="H16" t="s">
        <v>396</v>
      </c>
      <c r="I16" t="s">
        <v>397</v>
      </c>
      <c r="J16" t="s">
        <v>398</v>
      </c>
      <c r="K16" t="s">
        <v>399</v>
      </c>
      <c r="L16" t="s">
        <v>399</v>
      </c>
      <c r="M16" t="s">
        <v>228</v>
      </c>
      <c r="N16" t="s">
        <v>228</v>
      </c>
      <c r="O16" t="s">
        <v>396</v>
      </c>
      <c r="P16" t="s">
        <v>396</v>
      </c>
      <c r="Q16" t="s">
        <v>396</v>
      </c>
      <c r="R16" t="s">
        <v>396</v>
      </c>
      <c r="S16" t="s">
        <v>400</v>
      </c>
      <c r="T16" t="s">
        <v>401</v>
      </c>
      <c r="U16" t="s">
        <v>401</v>
      </c>
      <c r="V16" t="s">
        <v>402</v>
      </c>
      <c r="W16" t="s">
        <v>403</v>
      </c>
      <c r="X16" t="s">
        <v>402</v>
      </c>
      <c r="Y16" t="s">
        <v>402</v>
      </c>
      <c r="Z16" t="s">
        <v>402</v>
      </c>
      <c r="AA16" t="s">
        <v>400</v>
      </c>
      <c r="AB16" t="s">
        <v>400</v>
      </c>
      <c r="AC16" t="s">
        <v>400</v>
      </c>
      <c r="AD16" t="s">
        <v>400</v>
      </c>
      <c r="AE16" t="s">
        <v>398</v>
      </c>
      <c r="AF16" t="s">
        <v>397</v>
      </c>
      <c r="AG16" t="s">
        <v>398</v>
      </c>
      <c r="AH16" t="s">
        <v>399</v>
      </c>
      <c r="AI16" t="s">
        <v>399</v>
      </c>
      <c r="AJ16" t="s">
        <v>404</v>
      </c>
      <c r="AK16" t="s">
        <v>405</v>
      </c>
      <c r="AL16" t="s">
        <v>397</v>
      </c>
      <c r="AM16" t="s">
        <v>406</v>
      </c>
      <c r="AN16" t="s">
        <v>406</v>
      </c>
      <c r="AO16" t="s">
        <v>407</v>
      </c>
      <c r="AP16" t="s">
        <v>405</v>
      </c>
      <c r="AQ16" t="s">
        <v>408</v>
      </c>
      <c r="AR16" t="s">
        <v>403</v>
      </c>
      <c r="AT16" t="s">
        <v>403</v>
      </c>
      <c r="AU16" t="s">
        <v>408</v>
      </c>
      <c r="BA16" t="s">
        <v>398</v>
      </c>
      <c r="BH16" t="s">
        <v>398</v>
      </c>
      <c r="BI16" t="s">
        <v>398</v>
      </c>
      <c r="BJ16" t="s">
        <v>398</v>
      </c>
      <c r="BK16" t="s">
        <v>409</v>
      </c>
      <c r="BY16" t="s">
        <v>410</v>
      </c>
      <c r="CA16" t="s">
        <v>410</v>
      </c>
      <c r="CB16" t="s">
        <v>398</v>
      </c>
      <c r="CE16" t="s">
        <v>410</v>
      </c>
      <c r="CF16" t="s">
        <v>403</v>
      </c>
      <c r="CI16" t="s">
        <v>411</v>
      </c>
      <c r="CJ16" t="s">
        <v>411</v>
      </c>
      <c r="CL16" t="s">
        <v>412</v>
      </c>
      <c r="CM16" t="s">
        <v>410</v>
      </c>
      <c r="CO16" t="s">
        <v>410</v>
      </c>
      <c r="CP16" t="s">
        <v>398</v>
      </c>
      <c r="CT16" t="s">
        <v>410</v>
      </c>
      <c r="CV16" t="s">
        <v>413</v>
      </c>
      <c r="CY16" t="s">
        <v>410</v>
      </c>
      <c r="CZ16" t="s">
        <v>410</v>
      </c>
      <c r="DB16" t="s">
        <v>410</v>
      </c>
      <c r="DD16" t="s">
        <v>410</v>
      </c>
      <c r="DF16" t="s">
        <v>398</v>
      </c>
      <c r="DG16" t="s">
        <v>398</v>
      </c>
      <c r="DI16" t="s">
        <v>414</v>
      </c>
      <c r="DJ16" t="s">
        <v>415</v>
      </c>
      <c r="DM16" t="s">
        <v>396</v>
      </c>
      <c r="DO16" t="s">
        <v>395</v>
      </c>
      <c r="DP16" t="s">
        <v>399</v>
      </c>
      <c r="DQ16" t="s">
        <v>399</v>
      </c>
      <c r="DR16" t="s">
        <v>406</v>
      </c>
      <c r="DS16" t="s">
        <v>406</v>
      </c>
      <c r="DT16" t="s">
        <v>399</v>
      </c>
      <c r="DU16" t="s">
        <v>406</v>
      </c>
      <c r="DV16" t="s">
        <v>408</v>
      </c>
      <c r="DW16" t="s">
        <v>402</v>
      </c>
      <c r="DX16" t="s">
        <v>402</v>
      </c>
      <c r="DY16" t="s">
        <v>401</v>
      </c>
      <c r="DZ16" t="s">
        <v>401</v>
      </c>
      <c r="EA16" t="s">
        <v>401</v>
      </c>
      <c r="EB16" t="s">
        <v>401</v>
      </c>
      <c r="EC16" t="s">
        <v>401</v>
      </c>
      <c r="ED16" t="s">
        <v>416</v>
      </c>
      <c r="EE16" t="s">
        <v>398</v>
      </c>
      <c r="EF16" t="s">
        <v>398</v>
      </c>
      <c r="EG16" t="s">
        <v>399</v>
      </c>
      <c r="EH16" t="s">
        <v>399</v>
      </c>
      <c r="EI16" t="s">
        <v>399</v>
      </c>
      <c r="EJ16" t="s">
        <v>406</v>
      </c>
      <c r="EK16" t="s">
        <v>399</v>
      </c>
      <c r="EL16" t="s">
        <v>406</v>
      </c>
      <c r="EM16" t="s">
        <v>402</v>
      </c>
      <c r="EN16" t="s">
        <v>402</v>
      </c>
      <c r="EO16" t="s">
        <v>401</v>
      </c>
      <c r="EP16" t="s">
        <v>401</v>
      </c>
      <c r="EQ16" t="s">
        <v>398</v>
      </c>
      <c r="EV16" t="s">
        <v>398</v>
      </c>
      <c r="EY16" t="s">
        <v>401</v>
      </c>
      <c r="EZ16" t="s">
        <v>401</v>
      </c>
      <c r="FA16" t="s">
        <v>401</v>
      </c>
      <c r="FB16" t="s">
        <v>401</v>
      </c>
      <c r="FC16" t="s">
        <v>401</v>
      </c>
      <c r="FD16" t="s">
        <v>398</v>
      </c>
      <c r="FE16" t="s">
        <v>398</v>
      </c>
      <c r="FF16" t="s">
        <v>398</v>
      </c>
      <c r="FG16" t="s">
        <v>395</v>
      </c>
      <c r="FJ16" t="s">
        <v>417</v>
      </c>
      <c r="FK16" t="s">
        <v>417</v>
      </c>
      <c r="FM16" t="s">
        <v>395</v>
      </c>
      <c r="FN16" t="s">
        <v>418</v>
      </c>
      <c r="FP16" t="s">
        <v>395</v>
      </c>
      <c r="FQ16" t="s">
        <v>395</v>
      </c>
      <c r="FS16" t="s">
        <v>419</v>
      </c>
      <c r="FT16" t="s">
        <v>420</v>
      </c>
      <c r="FU16" t="s">
        <v>419</v>
      </c>
      <c r="FV16" t="s">
        <v>420</v>
      </c>
      <c r="FW16" t="s">
        <v>419</v>
      </c>
      <c r="FX16" t="s">
        <v>420</v>
      </c>
      <c r="FY16" t="s">
        <v>403</v>
      </c>
      <c r="FZ16" t="s">
        <v>403</v>
      </c>
      <c r="GA16" t="s">
        <v>398</v>
      </c>
      <c r="GB16" t="s">
        <v>421</v>
      </c>
      <c r="GC16" t="s">
        <v>398</v>
      </c>
      <c r="GF16" t="s">
        <v>422</v>
      </c>
      <c r="GI16" t="s">
        <v>396</v>
      </c>
      <c r="GJ16" t="s">
        <v>423</v>
      </c>
      <c r="GK16" t="s">
        <v>396</v>
      </c>
      <c r="GP16" t="s">
        <v>424</v>
      </c>
      <c r="GQ16" t="s">
        <v>424</v>
      </c>
      <c r="HD16" t="s">
        <v>424</v>
      </c>
      <c r="HE16" t="s">
        <v>424</v>
      </c>
      <c r="HF16" t="s">
        <v>425</v>
      </c>
      <c r="HG16" t="s">
        <v>425</v>
      </c>
      <c r="HH16" t="s">
        <v>401</v>
      </c>
      <c r="HI16" t="s">
        <v>401</v>
      </c>
      <c r="HJ16" t="s">
        <v>403</v>
      </c>
      <c r="HK16" t="s">
        <v>401</v>
      </c>
      <c r="HL16" t="s">
        <v>406</v>
      </c>
      <c r="HM16" t="s">
        <v>403</v>
      </c>
      <c r="HN16" t="s">
        <v>403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424</v>
      </c>
      <c r="HV16" t="s">
        <v>424</v>
      </c>
      <c r="HW16" t="s">
        <v>426</v>
      </c>
      <c r="HX16" t="s">
        <v>426</v>
      </c>
      <c r="HY16" t="s">
        <v>426</v>
      </c>
      <c r="HZ16" t="s">
        <v>427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K16" t="s">
        <v>424</v>
      </c>
      <c r="IL16" t="s">
        <v>424</v>
      </c>
      <c r="IS16" t="s">
        <v>424</v>
      </c>
      <c r="IT16" t="s">
        <v>403</v>
      </c>
      <c r="IU16" t="s">
        <v>403</v>
      </c>
      <c r="IV16" t="s">
        <v>419</v>
      </c>
      <c r="IW16" t="s">
        <v>420</v>
      </c>
      <c r="IX16" t="s">
        <v>420</v>
      </c>
      <c r="JB16" t="s">
        <v>420</v>
      </c>
      <c r="JF16" t="s">
        <v>399</v>
      </c>
      <c r="JG16" t="s">
        <v>399</v>
      </c>
      <c r="JH16" t="s">
        <v>406</v>
      </c>
      <c r="JI16" t="s">
        <v>406</v>
      </c>
      <c r="JJ16" t="s">
        <v>428</v>
      </c>
      <c r="JK16" t="s">
        <v>428</v>
      </c>
      <c r="JL16" t="s">
        <v>424</v>
      </c>
      <c r="JM16" t="s">
        <v>424</v>
      </c>
      <c r="JN16" t="s">
        <v>424</v>
      </c>
      <c r="JO16" t="s">
        <v>424</v>
      </c>
      <c r="JP16" t="s">
        <v>424</v>
      </c>
      <c r="JQ16" t="s">
        <v>424</v>
      </c>
      <c r="JR16" t="s">
        <v>401</v>
      </c>
      <c r="JS16" t="s">
        <v>424</v>
      </c>
      <c r="JU16" t="s">
        <v>408</v>
      </c>
      <c r="JV16" t="s">
        <v>408</v>
      </c>
      <c r="JW16" t="s">
        <v>401</v>
      </c>
      <c r="JX16" t="s">
        <v>401</v>
      </c>
      <c r="JY16" t="s">
        <v>401</v>
      </c>
      <c r="JZ16" t="s">
        <v>401</v>
      </c>
      <c r="KA16" t="s">
        <v>401</v>
      </c>
      <c r="KB16" t="s">
        <v>403</v>
      </c>
      <c r="KC16" t="s">
        <v>403</v>
      </c>
      <c r="KD16" t="s">
        <v>403</v>
      </c>
      <c r="KE16" t="s">
        <v>401</v>
      </c>
      <c r="KF16" t="s">
        <v>399</v>
      </c>
      <c r="KG16" t="s">
        <v>406</v>
      </c>
      <c r="KH16" t="s">
        <v>403</v>
      </c>
      <c r="KI16" t="s">
        <v>403</v>
      </c>
    </row>
    <row r="17" spans="1:295">
      <c r="A17">
        <v>1</v>
      </c>
      <c r="B17">
        <v>1695337959.1</v>
      </c>
      <c r="C17">
        <v>0</v>
      </c>
      <c r="D17" t="s">
        <v>429</v>
      </c>
      <c r="E17" t="s">
        <v>430</v>
      </c>
      <c r="F17">
        <v>15</v>
      </c>
      <c r="G17">
        <v>1695337951.10625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723.766111517627</v>
      </c>
      <c r="AI17">
        <v>714.463673227186</v>
      </c>
      <c r="AJ17">
        <v>-0.00256232869639425</v>
      </c>
      <c r="AK17">
        <v>65.8678735402735</v>
      </c>
      <c r="AL17">
        <f>(AN17 - AM17 + DW17*1E3/(8.314*(DY17+273.15)) * AP17/DV17 * AO17) * DV17/(100*DJ17) * 1000/(1000 - AN17)</f>
        <v>0</v>
      </c>
      <c r="AM17">
        <v>32.6790738150867</v>
      </c>
      <c r="AN17">
        <v>36.2658067849601</v>
      </c>
      <c r="AO17">
        <v>-5.02601078741056e-05</v>
      </c>
      <c r="AP17">
        <v>78.0786314471094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431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432</v>
      </c>
      <c r="BC17">
        <v>10209.9</v>
      </c>
      <c r="BD17">
        <v>1724.1828</v>
      </c>
      <c r="BE17">
        <v>1854.66790266164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433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1558</v>
      </c>
      <c r="BY17">
        <v>290</v>
      </c>
      <c r="BZ17">
        <v>1832.88</v>
      </c>
      <c r="CA17">
        <v>35</v>
      </c>
      <c r="CB17">
        <v>10209.9</v>
      </c>
      <c r="CC17">
        <v>1828.4</v>
      </c>
      <c r="CD17">
        <v>4.48</v>
      </c>
      <c r="CE17">
        <v>300</v>
      </c>
      <c r="CF17">
        <v>24.1</v>
      </c>
      <c r="CG17">
        <v>1854.66790266164</v>
      </c>
      <c r="CH17">
        <v>2.31376859985555</v>
      </c>
      <c r="CI17">
        <v>-26.816546971433</v>
      </c>
      <c r="CJ17">
        <v>2.08821767601514</v>
      </c>
      <c r="CK17">
        <v>0.854856647783314</v>
      </c>
      <c r="CL17">
        <v>-0.00718147986651837</v>
      </c>
      <c r="CM17">
        <v>290</v>
      </c>
      <c r="CN17">
        <v>1826.47</v>
      </c>
      <c r="CO17">
        <v>805</v>
      </c>
      <c r="CP17">
        <v>10155</v>
      </c>
      <c r="CQ17">
        <v>1828.26</v>
      </c>
      <c r="CR17">
        <v>-1.79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434</v>
      </c>
      <c r="DM17">
        <v>2</v>
      </c>
      <c r="DN17" t="b">
        <v>1</v>
      </c>
      <c r="DO17">
        <v>1695337951.10625</v>
      </c>
      <c r="DP17">
        <v>688.628875</v>
      </c>
      <c r="DQ17">
        <v>700.021875</v>
      </c>
      <c r="DR17">
        <v>35.92376875</v>
      </c>
      <c r="DS17">
        <v>32.67948125</v>
      </c>
      <c r="DT17">
        <v>683.673875</v>
      </c>
      <c r="DU17">
        <v>35.21076875</v>
      </c>
      <c r="DV17">
        <v>600.012875</v>
      </c>
      <c r="DW17">
        <v>88.16365</v>
      </c>
      <c r="DX17">
        <v>0.10003636875</v>
      </c>
      <c r="DY17">
        <v>32.2899875</v>
      </c>
      <c r="DZ17">
        <v>31.51241875</v>
      </c>
      <c r="EA17">
        <v>999.9</v>
      </c>
      <c r="EB17">
        <v>0</v>
      </c>
      <c r="EC17">
        <v>0</v>
      </c>
      <c r="ED17">
        <v>4957.1875</v>
      </c>
      <c r="EE17">
        <v>0</v>
      </c>
      <c r="EF17">
        <v>9.987511875</v>
      </c>
      <c r="EG17">
        <v>-11.47754375</v>
      </c>
      <c r="EH17">
        <v>714.46475</v>
      </c>
      <c r="EI17">
        <v>723.6711875</v>
      </c>
      <c r="EJ17">
        <v>3.599718125</v>
      </c>
      <c r="EK17">
        <v>700.021875</v>
      </c>
      <c r="EL17">
        <v>32.67948125</v>
      </c>
      <c r="EM17">
        <v>3.19850625</v>
      </c>
      <c r="EN17">
        <v>2.88114125</v>
      </c>
      <c r="EO17">
        <v>25.0990625</v>
      </c>
      <c r="EP17">
        <v>23.3565</v>
      </c>
      <c r="EQ17">
        <v>1499.99125</v>
      </c>
      <c r="ER17">
        <v>0.973003</v>
      </c>
      <c r="ES17">
        <v>0.0269966</v>
      </c>
      <c r="ET17">
        <v>0</v>
      </c>
      <c r="EU17">
        <v>1724.888125</v>
      </c>
      <c r="EV17">
        <v>5.00003</v>
      </c>
      <c r="EW17">
        <v>26080.2125</v>
      </c>
      <c r="EX17">
        <v>11374.3875</v>
      </c>
      <c r="EY17">
        <v>48.4566875</v>
      </c>
      <c r="EZ17">
        <v>49.894375</v>
      </c>
      <c r="FA17">
        <v>49.242125</v>
      </c>
      <c r="FB17">
        <v>49.636625</v>
      </c>
      <c r="FC17">
        <v>50.67925</v>
      </c>
      <c r="FD17">
        <v>1454.63125</v>
      </c>
      <c r="FE17">
        <v>40.36</v>
      </c>
      <c r="FF17">
        <v>0</v>
      </c>
      <c r="FG17">
        <v>1470.90000009537</v>
      </c>
      <c r="FH17">
        <v>0</v>
      </c>
      <c r="FI17">
        <v>1724.1828</v>
      </c>
      <c r="FJ17">
        <v>-45.5776922971725</v>
      </c>
      <c r="FK17">
        <v>-474.615384624607</v>
      </c>
      <c r="FL17">
        <v>26072.484</v>
      </c>
      <c r="FM17">
        <v>15</v>
      </c>
      <c r="FN17">
        <v>1695337983.1</v>
      </c>
      <c r="FO17" t="s">
        <v>435</v>
      </c>
      <c r="FP17">
        <v>1695337977.1</v>
      </c>
      <c r="FQ17">
        <v>1695337983.1</v>
      </c>
      <c r="FR17">
        <v>26</v>
      </c>
      <c r="FS17">
        <v>0.054</v>
      </c>
      <c r="FT17">
        <v>-0.356</v>
      </c>
      <c r="FU17">
        <v>4.955</v>
      </c>
      <c r="FV17">
        <v>0.713</v>
      </c>
      <c r="FW17">
        <v>700</v>
      </c>
      <c r="FX17">
        <v>33</v>
      </c>
      <c r="FY17">
        <v>0.28</v>
      </c>
      <c r="FZ17">
        <v>0.03</v>
      </c>
      <c r="GA17">
        <v>8.84705038452515</v>
      </c>
      <c r="GB17">
        <v>0.510431918191859</v>
      </c>
      <c r="GC17">
        <v>0.0678667307206296</v>
      </c>
      <c r="GD17">
        <v>0</v>
      </c>
      <c r="GE17">
        <v>1725.128</v>
      </c>
      <c r="GF17">
        <v>-46.0246153094137</v>
      </c>
      <c r="GG17">
        <v>3.32721144503922</v>
      </c>
      <c r="GH17">
        <v>0</v>
      </c>
      <c r="GI17">
        <v>0.234720355864291</v>
      </c>
      <c r="GJ17">
        <v>-0.0019437303168446</v>
      </c>
      <c r="GK17">
        <v>0.000167929716432465</v>
      </c>
      <c r="GL17">
        <v>1</v>
      </c>
      <c r="GM17">
        <v>1</v>
      </c>
      <c r="GN17">
        <v>3</v>
      </c>
      <c r="GO17" t="s">
        <v>436</v>
      </c>
      <c r="GP17">
        <v>3.19505</v>
      </c>
      <c r="GQ17">
        <v>2.72219</v>
      </c>
      <c r="GR17">
        <v>0.120199</v>
      </c>
      <c r="GS17">
        <v>0.122088</v>
      </c>
      <c r="GT17">
        <v>0.136633</v>
      </c>
      <c r="GU17">
        <v>0.128976</v>
      </c>
      <c r="GV17">
        <v>24034.7</v>
      </c>
      <c r="GW17">
        <v>24292.8</v>
      </c>
      <c r="GX17">
        <v>25855.4</v>
      </c>
      <c r="GY17">
        <v>26422.2</v>
      </c>
      <c r="GZ17">
        <v>31650.6</v>
      </c>
      <c r="HA17">
        <v>32052.1</v>
      </c>
      <c r="HB17">
        <v>39346.3</v>
      </c>
      <c r="HC17">
        <v>39204.9</v>
      </c>
      <c r="HD17">
        <v>2.2282</v>
      </c>
      <c r="HE17">
        <v>2.1185</v>
      </c>
      <c r="HF17">
        <v>0.107214</v>
      </c>
      <c r="HG17">
        <v>0</v>
      </c>
      <c r="HH17">
        <v>29.7446</v>
      </c>
      <c r="HI17">
        <v>999.9</v>
      </c>
      <c r="HJ17">
        <v>65.847</v>
      </c>
      <c r="HK17">
        <v>34.865</v>
      </c>
      <c r="HL17">
        <v>41.874</v>
      </c>
      <c r="HM17">
        <v>29.5027</v>
      </c>
      <c r="HN17">
        <v>34.4151</v>
      </c>
      <c r="HO17">
        <v>2</v>
      </c>
      <c r="HP17">
        <v>0.430358</v>
      </c>
      <c r="HQ17">
        <v>2.72331</v>
      </c>
      <c r="HR17">
        <v>20.2195</v>
      </c>
      <c r="HS17">
        <v>5.25128</v>
      </c>
      <c r="HT17">
        <v>11.9201</v>
      </c>
      <c r="HU17">
        <v>4.97445</v>
      </c>
      <c r="HV17">
        <v>3.286</v>
      </c>
      <c r="HW17">
        <v>9999</v>
      </c>
      <c r="HX17">
        <v>9999</v>
      </c>
      <c r="HY17">
        <v>9999</v>
      </c>
      <c r="HZ17">
        <v>969.5</v>
      </c>
      <c r="IA17">
        <v>1.86676</v>
      </c>
      <c r="IB17">
        <v>1.86686</v>
      </c>
      <c r="IC17">
        <v>1.86474</v>
      </c>
      <c r="ID17">
        <v>1.86514</v>
      </c>
      <c r="IE17">
        <v>1.8631</v>
      </c>
      <c r="IF17">
        <v>1.86584</v>
      </c>
      <c r="IG17">
        <v>1.86523</v>
      </c>
      <c r="IH17">
        <v>1.87054</v>
      </c>
      <c r="II17">
        <v>5</v>
      </c>
      <c r="IJ17">
        <v>0</v>
      </c>
      <c r="IK17">
        <v>0</v>
      </c>
      <c r="IL17">
        <v>0</v>
      </c>
      <c r="IM17" t="s">
        <v>437</v>
      </c>
      <c r="IN17" t="s">
        <v>438</v>
      </c>
      <c r="IO17" t="s">
        <v>439</v>
      </c>
      <c r="IP17" t="s">
        <v>440</v>
      </c>
      <c r="IQ17" t="s">
        <v>440</v>
      </c>
      <c r="IR17" t="s">
        <v>439</v>
      </c>
      <c r="IS17">
        <v>0</v>
      </c>
      <c r="IT17">
        <v>100</v>
      </c>
      <c r="IU17">
        <v>100</v>
      </c>
      <c r="IV17">
        <v>4.955</v>
      </c>
      <c r="IW17">
        <v>0.713</v>
      </c>
      <c r="IX17">
        <v>2.56936463880556</v>
      </c>
      <c r="IY17">
        <v>0.00418538200283587</v>
      </c>
      <c r="IZ17">
        <v>-1.41063378290963e-06</v>
      </c>
      <c r="JA17">
        <v>3.10169211340598e-10</v>
      </c>
      <c r="JB17">
        <v>1.06844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8</v>
      </c>
      <c r="JK17">
        <v>8.1</v>
      </c>
      <c r="JL17">
        <v>2.02026</v>
      </c>
      <c r="JM17">
        <v>2.67456</v>
      </c>
      <c r="JN17">
        <v>2.09595</v>
      </c>
      <c r="JO17">
        <v>2.79419</v>
      </c>
      <c r="JP17">
        <v>2.09717</v>
      </c>
      <c r="JQ17">
        <v>2.36938</v>
      </c>
      <c r="JR17">
        <v>39.0683</v>
      </c>
      <c r="JS17">
        <v>14.6049</v>
      </c>
      <c r="JT17">
        <v>18</v>
      </c>
      <c r="JU17">
        <v>640.946</v>
      </c>
      <c r="JV17">
        <v>681.62</v>
      </c>
      <c r="JW17">
        <v>25.6171</v>
      </c>
      <c r="JX17">
        <v>32.6328</v>
      </c>
      <c r="JY17">
        <v>29.9996</v>
      </c>
      <c r="JZ17">
        <v>32.3541</v>
      </c>
      <c r="KA17">
        <v>32.7379</v>
      </c>
      <c r="KB17">
        <v>40.5022</v>
      </c>
      <c r="KC17">
        <v>31.0834</v>
      </c>
      <c r="KD17">
        <v>59.7671</v>
      </c>
      <c r="KE17">
        <v>25.616</v>
      </c>
      <c r="KF17">
        <v>700</v>
      </c>
      <c r="KG17">
        <v>51.3354</v>
      </c>
      <c r="KH17">
        <v>101.733</v>
      </c>
      <c r="KI17">
        <v>101.699</v>
      </c>
    </row>
    <row r="18" spans="1:295">
      <c r="A18">
        <v>2</v>
      </c>
      <c r="B18">
        <v>1695338285.1</v>
      </c>
      <c r="C18">
        <v>326</v>
      </c>
      <c r="D18" t="s">
        <v>441</v>
      </c>
      <c r="E18" t="s">
        <v>442</v>
      </c>
      <c r="F18">
        <v>15</v>
      </c>
      <c r="G18">
        <v>1695338277.1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723.762560118696</v>
      </c>
      <c r="AI18">
        <v>713.801078787879</v>
      </c>
      <c r="AJ18">
        <v>-9.69436450727376e-05</v>
      </c>
      <c r="AK18">
        <v>65.8687533974927</v>
      </c>
      <c r="AL18">
        <f>(AN18 - AM18 + DW18*1E3/(8.314*(DY18+273.15)) * AP18/DV18 * AO18) * DV18/(100*DJ18) * 1000/(1000 - AN18)</f>
        <v>0</v>
      </c>
      <c r="AM18">
        <v>32.7720130762132</v>
      </c>
      <c r="AN18">
        <v>35.6934012121212</v>
      </c>
      <c r="AO18">
        <v>-0.00398221275433567</v>
      </c>
      <c r="AP18">
        <v>77.7834804813833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431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443</v>
      </c>
      <c r="BC18">
        <v>10197.2</v>
      </c>
      <c r="BD18">
        <v>1539.59153846154</v>
      </c>
      <c r="BE18">
        <v>1668.31049709292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433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1559</v>
      </c>
      <c r="BY18">
        <v>290</v>
      </c>
      <c r="BZ18">
        <v>1646.63</v>
      </c>
      <c r="CA18">
        <v>75</v>
      </c>
      <c r="CB18">
        <v>10197.2</v>
      </c>
      <c r="CC18">
        <v>1641.7</v>
      </c>
      <c r="CD18">
        <v>4.93</v>
      </c>
      <c r="CE18">
        <v>300</v>
      </c>
      <c r="CF18">
        <v>24.1</v>
      </c>
      <c r="CG18">
        <v>1668.31049709292</v>
      </c>
      <c r="CH18">
        <v>2.46663578701838</v>
      </c>
      <c r="CI18">
        <v>-27.1334421837613</v>
      </c>
      <c r="CJ18">
        <v>2.22479984195423</v>
      </c>
      <c r="CK18">
        <v>0.841575231320117</v>
      </c>
      <c r="CL18">
        <v>-0.00717805517241379</v>
      </c>
      <c r="CM18">
        <v>290</v>
      </c>
      <c r="CN18">
        <v>1640.19</v>
      </c>
      <c r="CO18">
        <v>755</v>
      </c>
      <c r="CP18">
        <v>10150.4</v>
      </c>
      <c r="CQ18">
        <v>1641.58</v>
      </c>
      <c r="CR18">
        <v>-1.39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434</v>
      </c>
      <c r="DM18">
        <v>2</v>
      </c>
      <c r="DN18" t="b">
        <v>1</v>
      </c>
      <c r="DO18">
        <v>1695338277.1</v>
      </c>
      <c r="DP18">
        <v>688.293866666667</v>
      </c>
      <c r="DQ18">
        <v>700.015466666666</v>
      </c>
      <c r="DR18">
        <v>35.7450066666667</v>
      </c>
      <c r="DS18">
        <v>32.7688466666667</v>
      </c>
      <c r="DT18">
        <v>683.372866666667</v>
      </c>
      <c r="DU18">
        <v>35.0160066666667</v>
      </c>
      <c r="DV18">
        <v>599.987333333333</v>
      </c>
      <c r="DW18">
        <v>88.1614533333333</v>
      </c>
      <c r="DX18">
        <v>0.0999376533333333</v>
      </c>
      <c r="DY18">
        <v>32.12566</v>
      </c>
      <c r="DZ18">
        <v>31.22614</v>
      </c>
      <c r="EA18">
        <v>999.9</v>
      </c>
      <c r="EB18">
        <v>0</v>
      </c>
      <c r="EC18">
        <v>0</v>
      </c>
      <c r="ED18">
        <v>4965.584</v>
      </c>
      <c r="EE18">
        <v>0</v>
      </c>
      <c r="EF18">
        <v>5.64245133333333</v>
      </c>
      <c r="EG18">
        <v>-11.7184733333333</v>
      </c>
      <c r="EH18">
        <v>713.8002</v>
      </c>
      <c r="EI18">
        <v>723.7312</v>
      </c>
      <c r="EJ18">
        <v>2.95990533333333</v>
      </c>
      <c r="EK18">
        <v>700.015466666666</v>
      </c>
      <c r="EL18">
        <v>32.7688466666667</v>
      </c>
      <c r="EM18">
        <v>3.14989866666667</v>
      </c>
      <c r="EN18">
        <v>2.88894933333333</v>
      </c>
      <c r="EO18">
        <v>24.8422533333333</v>
      </c>
      <c r="EP18">
        <v>23.40134</v>
      </c>
      <c r="EQ18">
        <v>1499.964</v>
      </c>
      <c r="ER18">
        <v>0.972995266666667</v>
      </c>
      <c r="ES18">
        <v>0.0270047666666667</v>
      </c>
      <c r="ET18">
        <v>0</v>
      </c>
      <c r="EU18">
        <v>1539.67866666667</v>
      </c>
      <c r="EV18">
        <v>5.00003</v>
      </c>
      <c r="EW18">
        <v>23285.6133333333</v>
      </c>
      <c r="EX18">
        <v>11374.1466666667</v>
      </c>
      <c r="EY18">
        <v>49.3666</v>
      </c>
      <c r="EZ18">
        <v>50.7913333333333</v>
      </c>
      <c r="FA18">
        <v>50.187</v>
      </c>
      <c r="FB18">
        <v>50.3998</v>
      </c>
      <c r="FC18">
        <v>51.4706</v>
      </c>
      <c r="FD18">
        <v>1454.594</v>
      </c>
      <c r="FE18">
        <v>40.37</v>
      </c>
      <c r="FF18">
        <v>0</v>
      </c>
      <c r="FG18">
        <v>324.5</v>
      </c>
      <c r="FH18">
        <v>0</v>
      </c>
      <c r="FI18">
        <v>1539.59153846154</v>
      </c>
      <c r="FJ18">
        <v>-20.137435874402</v>
      </c>
      <c r="FK18">
        <v>-350.266666452338</v>
      </c>
      <c r="FL18">
        <v>23284.9576923077</v>
      </c>
      <c r="FM18">
        <v>15</v>
      </c>
      <c r="FN18">
        <v>1695338313.1</v>
      </c>
      <c r="FO18" t="s">
        <v>444</v>
      </c>
      <c r="FP18">
        <v>1695338306.1</v>
      </c>
      <c r="FQ18">
        <v>1695338313.1</v>
      </c>
      <c r="FR18">
        <v>27</v>
      </c>
      <c r="FS18">
        <v>-0.034</v>
      </c>
      <c r="FT18">
        <v>0.016</v>
      </c>
      <c r="FU18">
        <v>4.921</v>
      </c>
      <c r="FV18">
        <v>0.729</v>
      </c>
      <c r="FW18">
        <v>700</v>
      </c>
      <c r="FX18">
        <v>33</v>
      </c>
      <c r="FY18">
        <v>0.43</v>
      </c>
      <c r="FZ18">
        <v>0.03</v>
      </c>
      <c r="GA18">
        <v>9.63208732674807</v>
      </c>
      <c r="GB18">
        <v>-0.187566034550767</v>
      </c>
      <c r="GC18">
        <v>0.0576186997646514</v>
      </c>
      <c r="GD18">
        <v>1</v>
      </c>
      <c r="GE18">
        <v>1539.7056</v>
      </c>
      <c r="GF18">
        <v>-19.8030768981795</v>
      </c>
      <c r="GG18">
        <v>1.44816595734053</v>
      </c>
      <c r="GH18">
        <v>0</v>
      </c>
      <c r="GI18">
        <v>0.193061819946975</v>
      </c>
      <c r="GJ18">
        <v>-0.0199858020574117</v>
      </c>
      <c r="GK18">
        <v>0.00145191657041914</v>
      </c>
      <c r="GL18">
        <v>1</v>
      </c>
      <c r="GM18">
        <v>2</v>
      </c>
      <c r="GN18">
        <v>3</v>
      </c>
      <c r="GO18" t="s">
        <v>445</v>
      </c>
      <c r="GP18">
        <v>3.19538</v>
      </c>
      <c r="GQ18">
        <v>2.72242</v>
      </c>
      <c r="GR18">
        <v>0.120249</v>
      </c>
      <c r="GS18">
        <v>0.122159</v>
      </c>
      <c r="GT18">
        <v>0.136153</v>
      </c>
      <c r="GU18">
        <v>0.129304</v>
      </c>
      <c r="GV18">
        <v>24044.4</v>
      </c>
      <c r="GW18">
        <v>24309.5</v>
      </c>
      <c r="GX18">
        <v>25866</v>
      </c>
      <c r="GY18">
        <v>26441.1</v>
      </c>
      <c r="GZ18">
        <v>31679.2</v>
      </c>
      <c r="HA18">
        <v>32059.5</v>
      </c>
      <c r="HB18">
        <v>39362.5</v>
      </c>
      <c r="HC18">
        <v>39230.3</v>
      </c>
      <c r="HD18">
        <v>2.23235</v>
      </c>
      <c r="HE18">
        <v>2.12312</v>
      </c>
      <c r="HF18">
        <v>0.129219</v>
      </c>
      <c r="HG18">
        <v>0</v>
      </c>
      <c r="HH18">
        <v>29.1031</v>
      </c>
      <c r="HI18">
        <v>999.9</v>
      </c>
      <c r="HJ18">
        <v>65.487</v>
      </c>
      <c r="HK18">
        <v>35.006</v>
      </c>
      <c r="HL18">
        <v>41.9691</v>
      </c>
      <c r="HM18">
        <v>29.5327</v>
      </c>
      <c r="HN18">
        <v>34.5393</v>
      </c>
      <c r="HO18">
        <v>2</v>
      </c>
      <c r="HP18">
        <v>0.406588</v>
      </c>
      <c r="HQ18">
        <v>3.11675</v>
      </c>
      <c r="HR18">
        <v>20.2114</v>
      </c>
      <c r="HS18">
        <v>5.25173</v>
      </c>
      <c r="HT18">
        <v>11.9201</v>
      </c>
      <c r="HU18">
        <v>4.9752</v>
      </c>
      <c r="HV18">
        <v>3.286</v>
      </c>
      <c r="HW18">
        <v>9999</v>
      </c>
      <c r="HX18">
        <v>9999</v>
      </c>
      <c r="HY18">
        <v>9999</v>
      </c>
      <c r="HZ18">
        <v>969.6</v>
      </c>
      <c r="IA18">
        <v>1.86675</v>
      </c>
      <c r="IB18">
        <v>1.86689</v>
      </c>
      <c r="IC18">
        <v>1.86478</v>
      </c>
      <c r="ID18">
        <v>1.86515</v>
      </c>
      <c r="IE18">
        <v>1.86307</v>
      </c>
      <c r="IF18">
        <v>1.86584</v>
      </c>
      <c r="IG18">
        <v>1.86523</v>
      </c>
      <c r="IH18">
        <v>1.87051</v>
      </c>
      <c r="II18">
        <v>5</v>
      </c>
      <c r="IJ18">
        <v>0</v>
      </c>
      <c r="IK18">
        <v>0</v>
      </c>
      <c r="IL18">
        <v>0</v>
      </c>
      <c r="IM18" t="s">
        <v>437</v>
      </c>
      <c r="IN18" t="s">
        <v>438</v>
      </c>
      <c r="IO18" t="s">
        <v>439</v>
      </c>
      <c r="IP18" t="s">
        <v>440</v>
      </c>
      <c r="IQ18" t="s">
        <v>440</v>
      </c>
      <c r="IR18" t="s">
        <v>439</v>
      </c>
      <c r="IS18">
        <v>0</v>
      </c>
      <c r="IT18">
        <v>100</v>
      </c>
      <c r="IU18">
        <v>100</v>
      </c>
      <c r="IV18">
        <v>4.921</v>
      </c>
      <c r="IW18">
        <v>0.729</v>
      </c>
      <c r="IX18">
        <v>2.62367025045609</v>
      </c>
      <c r="IY18">
        <v>0.00418538200283587</v>
      </c>
      <c r="IZ18">
        <v>-1.41063378290963e-06</v>
      </c>
      <c r="JA18">
        <v>3.10169211340598e-10</v>
      </c>
      <c r="JB18">
        <v>0.71275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5.1</v>
      </c>
      <c r="JK18">
        <v>5</v>
      </c>
      <c r="JL18">
        <v>2.02148</v>
      </c>
      <c r="JM18">
        <v>2.68311</v>
      </c>
      <c r="JN18">
        <v>2.09595</v>
      </c>
      <c r="JO18">
        <v>2.79419</v>
      </c>
      <c r="JP18">
        <v>2.09717</v>
      </c>
      <c r="JQ18">
        <v>2.30957</v>
      </c>
      <c r="JR18">
        <v>39.118</v>
      </c>
      <c r="JS18">
        <v>14.5173</v>
      </c>
      <c r="JT18">
        <v>18</v>
      </c>
      <c r="JU18">
        <v>640.61</v>
      </c>
      <c r="JV18">
        <v>682.04</v>
      </c>
      <c r="JW18">
        <v>26.19</v>
      </c>
      <c r="JX18">
        <v>32.2922</v>
      </c>
      <c r="JY18">
        <v>29.9998</v>
      </c>
      <c r="JZ18">
        <v>32.0272</v>
      </c>
      <c r="KA18">
        <v>32.4136</v>
      </c>
      <c r="KB18">
        <v>40.5135</v>
      </c>
      <c r="KC18">
        <v>31.0834</v>
      </c>
      <c r="KD18">
        <v>59.7671</v>
      </c>
      <c r="KE18">
        <v>26.173</v>
      </c>
      <c r="KF18">
        <v>700</v>
      </c>
      <c r="KG18">
        <v>51.3354</v>
      </c>
      <c r="KH18">
        <v>101.775</v>
      </c>
      <c r="KI18">
        <v>101.768</v>
      </c>
    </row>
    <row r="19" spans="1:295">
      <c r="A19">
        <v>3</v>
      </c>
      <c r="B19">
        <v>1695338615.1</v>
      </c>
      <c r="C19">
        <v>656</v>
      </c>
      <c r="D19" t="s">
        <v>446</v>
      </c>
      <c r="E19" t="s">
        <v>447</v>
      </c>
      <c r="F19">
        <v>15</v>
      </c>
      <c r="G19">
        <v>1695338607.1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723.636914473137</v>
      </c>
      <c r="AI19">
        <v>713.338006060606</v>
      </c>
      <c r="AJ19">
        <v>0.00903570147159805</v>
      </c>
      <c r="AK19">
        <v>65.8698275178082</v>
      </c>
      <c r="AL19">
        <f>(AN19 - AM19 + DW19*1E3/(8.314*(DY19+273.15)) * AP19/DV19 * AO19) * DV19/(100*DJ19) * 1000/(1000 - AN19)</f>
        <v>0</v>
      </c>
      <c r="AM19">
        <v>32.7980590479705</v>
      </c>
      <c r="AN19">
        <v>36.5377284848485</v>
      </c>
      <c r="AO19">
        <v>-2.99112335708794e-05</v>
      </c>
      <c r="AP19">
        <v>78.0760769539545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431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448</v>
      </c>
      <c r="BC19">
        <v>10202.9</v>
      </c>
      <c r="BD19">
        <v>1428.29576923077</v>
      </c>
      <c r="BE19">
        <v>1562.39386128922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433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1560</v>
      </c>
      <c r="BY19">
        <v>290</v>
      </c>
      <c r="BZ19">
        <v>1544.3</v>
      </c>
      <c r="CA19">
        <v>45</v>
      </c>
      <c r="CB19">
        <v>10202.9</v>
      </c>
      <c r="CC19">
        <v>1540.92</v>
      </c>
      <c r="CD19">
        <v>3.38</v>
      </c>
      <c r="CE19">
        <v>300</v>
      </c>
      <c r="CF19">
        <v>24.1</v>
      </c>
      <c r="CG19">
        <v>1562.39386128922</v>
      </c>
      <c r="CH19">
        <v>2.1812469244938</v>
      </c>
      <c r="CI19">
        <v>-21.9135643206153</v>
      </c>
      <c r="CJ19">
        <v>1.96746940340569</v>
      </c>
      <c r="CK19">
        <v>0.815854651218633</v>
      </c>
      <c r="CL19">
        <v>-0.00717787897664071</v>
      </c>
      <c r="CM19">
        <v>290</v>
      </c>
      <c r="CN19">
        <v>1543.33</v>
      </c>
      <c r="CO19">
        <v>875</v>
      </c>
      <c r="CP19">
        <v>10146.3</v>
      </c>
      <c r="CQ19">
        <v>1540.8</v>
      </c>
      <c r="CR19">
        <v>2.53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434</v>
      </c>
      <c r="DM19">
        <v>2</v>
      </c>
      <c r="DN19" t="b">
        <v>1</v>
      </c>
      <c r="DO19">
        <v>1695338607.1</v>
      </c>
      <c r="DP19">
        <v>687.273066666667</v>
      </c>
      <c r="DQ19">
        <v>699.9732</v>
      </c>
      <c r="DR19">
        <v>36.54356</v>
      </c>
      <c r="DS19">
        <v>32.79624</v>
      </c>
      <c r="DT19">
        <v>682.383066666667</v>
      </c>
      <c r="DU19">
        <v>35.81456</v>
      </c>
      <c r="DV19">
        <v>600.021066666667</v>
      </c>
      <c r="DW19">
        <v>88.1833266666667</v>
      </c>
      <c r="DX19">
        <v>0.100052293333333</v>
      </c>
      <c r="DY19">
        <v>35.0067733333333</v>
      </c>
      <c r="DZ19">
        <v>33.2538466666667</v>
      </c>
      <c r="EA19">
        <v>999.9</v>
      </c>
      <c r="EB19">
        <v>0</v>
      </c>
      <c r="EC19">
        <v>0</v>
      </c>
      <c r="ED19">
        <v>4961.08333333333</v>
      </c>
      <c r="EE19">
        <v>0</v>
      </c>
      <c r="EF19">
        <v>4.74514666666667</v>
      </c>
      <c r="EG19">
        <v>-12.7028533333333</v>
      </c>
      <c r="EH19">
        <v>713.338466666667</v>
      </c>
      <c r="EI19">
        <v>723.7082</v>
      </c>
      <c r="EJ19">
        <v>3.74755533333333</v>
      </c>
      <c r="EK19">
        <v>699.9732</v>
      </c>
      <c r="EL19">
        <v>32.79624</v>
      </c>
      <c r="EM19">
        <v>3.22255333333333</v>
      </c>
      <c r="EN19">
        <v>2.89208133333333</v>
      </c>
      <c r="EO19">
        <v>25.2248666666667</v>
      </c>
      <c r="EP19">
        <v>23.4193</v>
      </c>
      <c r="EQ19">
        <v>1500.01266666667</v>
      </c>
      <c r="ER19">
        <v>0.9729922</v>
      </c>
      <c r="ES19">
        <v>0.0270077533333333</v>
      </c>
      <c r="ET19">
        <v>0</v>
      </c>
      <c r="EU19">
        <v>1428.46466666667</v>
      </c>
      <c r="EV19">
        <v>5.00003</v>
      </c>
      <c r="EW19">
        <v>21613.28</v>
      </c>
      <c r="EX19">
        <v>11374.5066666667</v>
      </c>
      <c r="EY19">
        <v>49.3078666666667</v>
      </c>
      <c r="EZ19">
        <v>50.4748</v>
      </c>
      <c r="FA19">
        <v>50.0998</v>
      </c>
      <c r="FB19">
        <v>49.8246666666667</v>
      </c>
      <c r="FC19">
        <v>51.5704666666667</v>
      </c>
      <c r="FD19">
        <v>1454.63266666667</v>
      </c>
      <c r="FE19">
        <v>40.38</v>
      </c>
      <c r="FF19">
        <v>0</v>
      </c>
      <c r="FG19">
        <v>328.899999856949</v>
      </c>
      <c r="FH19">
        <v>0</v>
      </c>
      <c r="FI19">
        <v>1428.29576923077</v>
      </c>
      <c r="FJ19">
        <v>-10.1808547182456</v>
      </c>
      <c r="FK19">
        <v>-198.936752292989</v>
      </c>
      <c r="FL19">
        <v>21610.7961538462</v>
      </c>
      <c r="FM19">
        <v>15</v>
      </c>
      <c r="FN19">
        <v>1695338653.1</v>
      </c>
      <c r="FO19" t="s">
        <v>449</v>
      </c>
      <c r="FP19">
        <v>1695338638.1</v>
      </c>
      <c r="FQ19">
        <v>1695338653.1</v>
      </c>
      <c r="FR19">
        <v>28</v>
      </c>
      <c r="FS19">
        <v>-0.032</v>
      </c>
      <c r="FT19">
        <v>0</v>
      </c>
      <c r="FU19">
        <v>4.89</v>
      </c>
      <c r="FV19">
        <v>0.729</v>
      </c>
      <c r="FW19">
        <v>700</v>
      </c>
      <c r="FX19">
        <v>33</v>
      </c>
      <c r="FY19">
        <v>0.19</v>
      </c>
      <c r="FZ19">
        <v>0.04</v>
      </c>
      <c r="GA19">
        <v>10.0473151954303</v>
      </c>
      <c r="GB19">
        <v>0.507290022033824</v>
      </c>
      <c r="GC19">
        <v>0.126382900228248</v>
      </c>
      <c r="GD19">
        <v>0</v>
      </c>
      <c r="GE19">
        <v>1428.50461538462</v>
      </c>
      <c r="GF19">
        <v>-10.0287179562786</v>
      </c>
      <c r="GG19">
        <v>0.769911237487478</v>
      </c>
      <c r="GH19">
        <v>0</v>
      </c>
      <c r="GI19">
        <v>0.182319989463152</v>
      </c>
      <c r="GJ19">
        <v>-0.00148457254596315</v>
      </c>
      <c r="GK19">
        <v>0.000296271317044807</v>
      </c>
      <c r="GL19">
        <v>1</v>
      </c>
      <c r="GM19">
        <v>1</v>
      </c>
      <c r="GN19">
        <v>3</v>
      </c>
      <c r="GO19" t="s">
        <v>436</v>
      </c>
      <c r="GP19">
        <v>3.19552</v>
      </c>
      <c r="GQ19">
        <v>2.72251</v>
      </c>
      <c r="GR19">
        <v>0.1202</v>
      </c>
      <c r="GS19">
        <v>0.122225</v>
      </c>
      <c r="GT19">
        <v>0.138445</v>
      </c>
      <c r="GU19">
        <v>0.129441</v>
      </c>
      <c r="GV19">
        <v>24050</v>
      </c>
      <c r="GW19">
        <v>24314.4</v>
      </c>
      <c r="GX19">
        <v>25870.6</v>
      </c>
      <c r="GY19">
        <v>26448.4</v>
      </c>
      <c r="GZ19">
        <v>31599.8</v>
      </c>
      <c r="HA19">
        <v>32063.3</v>
      </c>
      <c r="HB19">
        <v>39369.9</v>
      </c>
      <c r="HC19">
        <v>39241.1</v>
      </c>
      <c r="HD19">
        <v>2.23443</v>
      </c>
      <c r="HE19">
        <v>2.1235</v>
      </c>
      <c r="HF19">
        <v>0.174791</v>
      </c>
      <c r="HG19">
        <v>0</v>
      </c>
      <c r="HH19">
        <v>30.4176</v>
      </c>
      <c r="HI19">
        <v>999.9</v>
      </c>
      <c r="HJ19">
        <v>65.248</v>
      </c>
      <c r="HK19">
        <v>35.097</v>
      </c>
      <c r="HL19">
        <v>42.0148</v>
      </c>
      <c r="HM19">
        <v>29.2627</v>
      </c>
      <c r="HN19">
        <v>34.5112</v>
      </c>
      <c r="HO19">
        <v>2</v>
      </c>
      <c r="HP19">
        <v>0.404909</v>
      </c>
      <c r="HQ19">
        <v>-6.66667</v>
      </c>
      <c r="HR19">
        <v>20.0829</v>
      </c>
      <c r="HS19">
        <v>5.25278</v>
      </c>
      <c r="HT19">
        <v>11.9249</v>
      </c>
      <c r="HU19">
        <v>4.97505</v>
      </c>
      <c r="HV19">
        <v>3.286</v>
      </c>
      <c r="HW19">
        <v>9999</v>
      </c>
      <c r="HX19">
        <v>9999</v>
      </c>
      <c r="HY19">
        <v>9999</v>
      </c>
      <c r="HZ19">
        <v>969.7</v>
      </c>
      <c r="IA19">
        <v>1.86661</v>
      </c>
      <c r="IB19">
        <v>1.86676</v>
      </c>
      <c r="IC19">
        <v>1.86463</v>
      </c>
      <c r="ID19">
        <v>1.86508</v>
      </c>
      <c r="IE19">
        <v>1.86295</v>
      </c>
      <c r="IF19">
        <v>1.86579</v>
      </c>
      <c r="IG19">
        <v>1.86518</v>
      </c>
      <c r="IH19">
        <v>1.87041</v>
      </c>
      <c r="II19">
        <v>5</v>
      </c>
      <c r="IJ19">
        <v>0</v>
      </c>
      <c r="IK19">
        <v>0</v>
      </c>
      <c r="IL19">
        <v>0</v>
      </c>
      <c r="IM19" t="s">
        <v>437</v>
      </c>
      <c r="IN19" t="s">
        <v>438</v>
      </c>
      <c r="IO19" t="s">
        <v>439</v>
      </c>
      <c r="IP19" t="s">
        <v>440</v>
      </c>
      <c r="IQ19" t="s">
        <v>440</v>
      </c>
      <c r="IR19" t="s">
        <v>439</v>
      </c>
      <c r="IS19">
        <v>0</v>
      </c>
      <c r="IT19">
        <v>100</v>
      </c>
      <c r="IU19">
        <v>100</v>
      </c>
      <c r="IV19">
        <v>4.89</v>
      </c>
      <c r="IW19">
        <v>0.729</v>
      </c>
      <c r="IX19">
        <v>2.58960177340231</v>
      </c>
      <c r="IY19">
        <v>0.00418538200283587</v>
      </c>
      <c r="IZ19">
        <v>-1.41063378290963e-06</v>
      </c>
      <c r="JA19">
        <v>3.10169211340598e-10</v>
      </c>
      <c r="JB19">
        <v>0.72923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5.2</v>
      </c>
      <c r="JK19">
        <v>5</v>
      </c>
      <c r="JL19">
        <v>2.02393</v>
      </c>
      <c r="JM19">
        <v>2.67944</v>
      </c>
      <c r="JN19">
        <v>2.09595</v>
      </c>
      <c r="JO19">
        <v>2.79541</v>
      </c>
      <c r="JP19">
        <v>2.09717</v>
      </c>
      <c r="JQ19">
        <v>2.35962</v>
      </c>
      <c r="JR19">
        <v>39.1924</v>
      </c>
      <c r="JS19">
        <v>14.3072</v>
      </c>
      <c r="JT19">
        <v>18</v>
      </c>
      <c r="JU19">
        <v>640.777</v>
      </c>
      <c r="JV19">
        <v>680.511</v>
      </c>
      <c r="JW19">
        <v>31.315</v>
      </c>
      <c r="JX19">
        <v>32.3109</v>
      </c>
      <c r="JY19">
        <v>30.0064</v>
      </c>
      <c r="JZ19">
        <v>31.8975</v>
      </c>
      <c r="KA19">
        <v>32.2524</v>
      </c>
      <c r="KB19">
        <v>40.5697</v>
      </c>
      <c r="KC19">
        <v>31.0834</v>
      </c>
      <c r="KD19">
        <v>59.7671</v>
      </c>
      <c r="KE19">
        <v>33.267</v>
      </c>
      <c r="KF19">
        <v>700</v>
      </c>
      <c r="KG19">
        <v>51.3354</v>
      </c>
      <c r="KH19">
        <v>101.794</v>
      </c>
      <c r="KI19">
        <v>101.796</v>
      </c>
    </row>
    <row r="20" spans="1:295">
      <c r="A20">
        <v>4</v>
      </c>
      <c r="B20">
        <v>1695338950.1</v>
      </c>
      <c r="C20">
        <v>991</v>
      </c>
      <c r="D20" t="s">
        <v>450</v>
      </c>
      <c r="E20" t="s">
        <v>451</v>
      </c>
      <c r="F20">
        <v>15</v>
      </c>
      <c r="G20">
        <v>1695338941.6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723.733629027678</v>
      </c>
      <c r="AI20">
        <v>713.855915151515</v>
      </c>
      <c r="AJ20">
        <v>0.0392269599187827</v>
      </c>
      <c r="AK20">
        <v>65.8737771742219</v>
      </c>
      <c r="AL20">
        <f>(AN20 - AM20 + DW20*1E3/(8.314*(DY20+273.15)) * AP20/DV20 * AO20) * DV20/(100*DJ20) * 1000/(1000 - AN20)</f>
        <v>0</v>
      </c>
      <c r="AM20">
        <v>32.79444969056</v>
      </c>
      <c r="AN20">
        <v>37.4970909090909</v>
      </c>
      <c r="AO20">
        <v>-2.36504913684334e-05</v>
      </c>
      <c r="AP20">
        <v>78.0733767436707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431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452</v>
      </c>
      <c r="BC20">
        <v>10191.4</v>
      </c>
      <c r="BD20">
        <v>1345.202</v>
      </c>
      <c r="BE20">
        <v>1479.38289997188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433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1561</v>
      </c>
      <c r="BY20">
        <v>290</v>
      </c>
      <c r="BZ20">
        <v>1469.31</v>
      </c>
      <c r="CA20">
        <v>135</v>
      </c>
      <c r="CB20">
        <v>10191.4</v>
      </c>
      <c r="CC20">
        <v>1468.98</v>
      </c>
      <c r="CD20">
        <v>0.33</v>
      </c>
      <c r="CE20">
        <v>300</v>
      </c>
      <c r="CF20">
        <v>24.1</v>
      </c>
      <c r="CG20">
        <v>1479.38289997188</v>
      </c>
      <c r="CH20">
        <v>2.10352686202874</v>
      </c>
      <c r="CI20">
        <v>-10.6013065469655</v>
      </c>
      <c r="CJ20">
        <v>1.89818060314676</v>
      </c>
      <c r="CK20">
        <v>0.526963390617158</v>
      </c>
      <c r="CL20">
        <v>-0.00718007630700778</v>
      </c>
      <c r="CM20">
        <v>290</v>
      </c>
      <c r="CN20">
        <v>1476.53</v>
      </c>
      <c r="CO20">
        <v>855</v>
      </c>
      <c r="CP20">
        <v>10151.7</v>
      </c>
      <c r="CQ20">
        <v>1468.94</v>
      </c>
      <c r="CR20">
        <v>7.59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434</v>
      </c>
      <c r="DM20">
        <v>2</v>
      </c>
      <c r="DN20" t="b">
        <v>1</v>
      </c>
      <c r="DO20">
        <v>1695338941.6</v>
      </c>
      <c r="DP20">
        <v>687.0151875</v>
      </c>
      <c r="DQ20">
        <v>699.983875</v>
      </c>
      <c r="DR20">
        <v>37.4866</v>
      </c>
      <c r="DS20">
        <v>32.79388125</v>
      </c>
      <c r="DT20">
        <v>682.1091875</v>
      </c>
      <c r="DU20">
        <v>36.7686</v>
      </c>
      <c r="DV20">
        <v>599.993375</v>
      </c>
      <c r="DW20">
        <v>88.19376875</v>
      </c>
      <c r="DX20">
        <v>0.099975375</v>
      </c>
      <c r="DY20">
        <v>39.837525</v>
      </c>
      <c r="DZ20">
        <v>37.0488875</v>
      </c>
      <c r="EA20">
        <v>999.9</v>
      </c>
      <c r="EB20">
        <v>0</v>
      </c>
      <c r="EC20">
        <v>0</v>
      </c>
      <c r="ED20">
        <v>4961.835625</v>
      </c>
      <c r="EE20">
        <v>0</v>
      </c>
      <c r="EF20">
        <v>3.07484125</v>
      </c>
      <c r="EG20">
        <v>-13.02021875</v>
      </c>
      <c r="EH20">
        <v>713.726875</v>
      </c>
      <c r="EI20">
        <v>723.7173125</v>
      </c>
      <c r="EJ20">
        <v>4.703988125</v>
      </c>
      <c r="EK20">
        <v>699.983875</v>
      </c>
      <c r="EL20">
        <v>32.79388125</v>
      </c>
      <c r="EM20">
        <v>3.30707875</v>
      </c>
      <c r="EN20">
        <v>2.892216875</v>
      </c>
      <c r="EO20">
        <v>25.660575</v>
      </c>
      <c r="EP20">
        <v>23.42005625</v>
      </c>
      <c r="EQ20">
        <v>1500.020625</v>
      </c>
      <c r="ER20">
        <v>0.9730056875</v>
      </c>
      <c r="ES20">
        <v>0.02699413125</v>
      </c>
      <c r="ET20">
        <v>0</v>
      </c>
      <c r="EU20">
        <v>1345.209375</v>
      </c>
      <c r="EV20">
        <v>5.00003</v>
      </c>
      <c r="EW20">
        <v>20331.35625</v>
      </c>
      <c r="EX20">
        <v>11374.63125</v>
      </c>
      <c r="EY20">
        <v>48.312</v>
      </c>
      <c r="EZ20">
        <v>49.4215</v>
      </c>
      <c r="FA20">
        <v>48.9645625</v>
      </c>
      <c r="FB20">
        <v>48.886625</v>
      </c>
      <c r="FC20">
        <v>50.937</v>
      </c>
      <c r="FD20">
        <v>1454.660625</v>
      </c>
      <c r="FE20">
        <v>40.36</v>
      </c>
      <c r="FF20">
        <v>0</v>
      </c>
      <c r="FG20">
        <v>333.5</v>
      </c>
      <c r="FH20">
        <v>0</v>
      </c>
      <c r="FI20">
        <v>1345.202</v>
      </c>
      <c r="FJ20">
        <v>-1.23538460567029</v>
      </c>
      <c r="FK20">
        <v>-23.6230768429281</v>
      </c>
      <c r="FL20">
        <v>20332.064</v>
      </c>
      <c r="FM20">
        <v>15</v>
      </c>
      <c r="FN20">
        <v>1695338981.1</v>
      </c>
      <c r="FO20" t="s">
        <v>453</v>
      </c>
      <c r="FP20">
        <v>1695338981.1</v>
      </c>
      <c r="FQ20">
        <v>1695338974.1</v>
      </c>
      <c r="FR20">
        <v>29</v>
      </c>
      <c r="FS20">
        <v>0.017</v>
      </c>
      <c r="FT20">
        <v>-0.011</v>
      </c>
      <c r="FU20">
        <v>4.906</v>
      </c>
      <c r="FV20">
        <v>0.718</v>
      </c>
      <c r="FW20">
        <v>700</v>
      </c>
      <c r="FX20">
        <v>33</v>
      </c>
      <c r="FY20">
        <v>0.26</v>
      </c>
      <c r="FZ20">
        <v>0.02</v>
      </c>
      <c r="GA20">
        <v>9.63413656788489</v>
      </c>
      <c r="GB20">
        <v>-0.0350309485641457</v>
      </c>
      <c r="GC20">
        <v>0.0763223556833876</v>
      </c>
      <c r="GD20">
        <v>1</v>
      </c>
      <c r="GE20">
        <v>1345.20653846154</v>
      </c>
      <c r="GF20">
        <v>-0.475555548587034</v>
      </c>
      <c r="GG20">
        <v>0.196487273177449</v>
      </c>
      <c r="GH20">
        <v>1</v>
      </c>
      <c r="GI20">
        <v>0.141736591207827</v>
      </c>
      <c r="GJ20">
        <v>-0.00764793503750896</v>
      </c>
      <c r="GK20">
        <v>0.000554345380180663</v>
      </c>
      <c r="GL20">
        <v>1</v>
      </c>
      <c r="GM20">
        <v>3</v>
      </c>
      <c r="GN20">
        <v>3</v>
      </c>
      <c r="GO20" t="s">
        <v>454</v>
      </c>
      <c r="GP20">
        <v>3.19542</v>
      </c>
      <c r="GQ20">
        <v>2.72247</v>
      </c>
      <c r="GR20">
        <v>0.120214</v>
      </c>
      <c r="GS20">
        <v>0.122265</v>
      </c>
      <c r="GT20">
        <v>0.14094</v>
      </c>
      <c r="GU20">
        <v>0.129452</v>
      </c>
      <c r="GV20">
        <v>24050.8</v>
      </c>
      <c r="GW20">
        <v>24318.1</v>
      </c>
      <c r="GX20">
        <v>25872.3</v>
      </c>
      <c r="GY20">
        <v>26454.2</v>
      </c>
      <c r="GZ20">
        <v>31509.9</v>
      </c>
      <c r="HA20">
        <v>32069.1</v>
      </c>
      <c r="HB20">
        <v>39373.2</v>
      </c>
      <c r="HC20">
        <v>39248.3</v>
      </c>
      <c r="HD20">
        <v>2.23452</v>
      </c>
      <c r="HE20">
        <v>2.1231</v>
      </c>
      <c r="HF20">
        <v>0.245623</v>
      </c>
      <c r="HG20">
        <v>0</v>
      </c>
      <c r="HH20">
        <v>33.1402</v>
      </c>
      <c r="HI20">
        <v>999.9</v>
      </c>
      <c r="HJ20">
        <v>65.01</v>
      </c>
      <c r="HK20">
        <v>35.168</v>
      </c>
      <c r="HL20">
        <v>42.0254</v>
      </c>
      <c r="HM20">
        <v>29.2627</v>
      </c>
      <c r="HN20">
        <v>34.5353</v>
      </c>
      <c r="HO20">
        <v>2</v>
      </c>
      <c r="HP20">
        <v>0.399954</v>
      </c>
      <c r="HQ20">
        <v>-2.93572</v>
      </c>
      <c r="HR20">
        <v>20.2142</v>
      </c>
      <c r="HS20">
        <v>5.25098</v>
      </c>
      <c r="HT20">
        <v>11.9201</v>
      </c>
      <c r="HU20">
        <v>4.9746</v>
      </c>
      <c r="HV20">
        <v>3.286</v>
      </c>
      <c r="HW20">
        <v>9999</v>
      </c>
      <c r="HX20">
        <v>9999</v>
      </c>
      <c r="HY20">
        <v>9999</v>
      </c>
      <c r="HZ20">
        <v>969.8</v>
      </c>
      <c r="IA20">
        <v>1.86676</v>
      </c>
      <c r="IB20">
        <v>1.86689</v>
      </c>
      <c r="IC20">
        <v>1.86478</v>
      </c>
      <c r="ID20">
        <v>1.86522</v>
      </c>
      <c r="IE20">
        <v>1.8631</v>
      </c>
      <c r="IF20">
        <v>1.86589</v>
      </c>
      <c r="IG20">
        <v>1.86526</v>
      </c>
      <c r="IH20">
        <v>1.87055</v>
      </c>
      <c r="II20">
        <v>5</v>
      </c>
      <c r="IJ20">
        <v>0</v>
      </c>
      <c r="IK20">
        <v>0</v>
      </c>
      <c r="IL20">
        <v>0</v>
      </c>
      <c r="IM20" t="s">
        <v>437</v>
      </c>
      <c r="IN20" t="s">
        <v>438</v>
      </c>
      <c r="IO20" t="s">
        <v>439</v>
      </c>
      <c r="IP20" t="s">
        <v>440</v>
      </c>
      <c r="IQ20" t="s">
        <v>440</v>
      </c>
      <c r="IR20" t="s">
        <v>439</v>
      </c>
      <c r="IS20">
        <v>0</v>
      </c>
      <c r="IT20">
        <v>100</v>
      </c>
      <c r="IU20">
        <v>100</v>
      </c>
      <c r="IV20">
        <v>4.906</v>
      </c>
      <c r="IW20">
        <v>0.718</v>
      </c>
      <c r="IX20">
        <v>2.55748509135667</v>
      </c>
      <c r="IY20">
        <v>0.00418538200283587</v>
      </c>
      <c r="IZ20">
        <v>-1.41063378290963e-06</v>
      </c>
      <c r="JA20">
        <v>3.10169211340598e-10</v>
      </c>
      <c r="JB20">
        <v>0.72926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5.2</v>
      </c>
      <c r="JK20">
        <v>5</v>
      </c>
      <c r="JL20">
        <v>2.02515</v>
      </c>
      <c r="JM20">
        <v>2.69165</v>
      </c>
      <c r="JN20">
        <v>2.09595</v>
      </c>
      <c r="JO20">
        <v>2.79419</v>
      </c>
      <c r="JP20">
        <v>2.09717</v>
      </c>
      <c r="JQ20">
        <v>2.3584</v>
      </c>
      <c r="JR20">
        <v>39.292</v>
      </c>
      <c r="JS20">
        <v>14.2984</v>
      </c>
      <c r="JT20">
        <v>18</v>
      </c>
      <c r="JU20">
        <v>640.723</v>
      </c>
      <c r="JV20">
        <v>679.828</v>
      </c>
      <c r="JW20">
        <v>41.927</v>
      </c>
      <c r="JX20">
        <v>32.4064</v>
      </c>
      <c r="JY20">
        <v>29.9999</v>
      </c>
      <c r="JZ20">
        <v>31.8853</v>
      </c>
      <c r="KA20">
        <v>32.2243</v>
      </c>
      <c r="KB20">
        <v>40.604</v>
      </c>
      <c r="KC20">
        <v>31.0834</v>
      </c>
      <c r="KD20">
        <v>59.7671</v>
      </c>
      <c r="KE20">
        <v>41.9057</v>
      </c>
      <c r="KF20">
        <v>700</v>
      </c>
      <c r="KG20">
        <v>51.3354</v>
      </c>
      <c r="KH20">
        <v>101.801</v>
      </c>
      <c r="KI20">
        <v>101.816</v>
      </c>
    </row>
    <row r="21" spans="1:295">
      <c r="A21">
        <v>5</v>
      </c>
      <c r="B21">
        <v>1695339283.1</v>
      </c>
      <c r="C21">
        <v>1324</v>
      </c>
      <c r="D21" t="s">
        <v>455</v>
      </c>
      <c r="E21" t="s">
        <v>456</v>
      </c>
      <c r="F21">
        <v>15</v>
      </c>
      <c r="G21">
        <v>1695339275.1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723.768152173211</v>
      </c>
      <c r="AI21">
        <v>714.745</v>
      </c>
      <c r="AJ21">
        <v>0.0240142650882975</v>
      </c>
      <c r="AK21">
        <v>65.8611308939038</v>
      </c>
      <c r="AL21">
        <f>(AN21 - AM21 + DW21*1E3/(8.314*(DY21+273.15)) * AP21/DV21 * AO21) * DV21/(100*DJ21) * 1000/(1000 - AN21)</f>
        <v>0</v>
      </c>
      <c r="AM21">
        <v>32.7793621112197</v>
      </c>
      <c r="AN21">
        <v>38.0615127272727</v>
      </c>
      <c r="AO21">
        <v>1.28430075203527e-05</v>
      </c>
      <c r="AP21">
        <v>77.7847481767323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431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457</v>
      </c>
      <c r="BC21">
        <v>10174</v>
      </c>
      <c r="BD21">
        <v>1278.51153846154</v>
      </c>
      <c r="BE21">
        <v>1405.88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433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1562</v>
      </c>
      <c r="BY21">
        <v>290</v>
      </c>
      <c r="BZ21">
        <v>1405.88</v>
      </c>
      <c r="CA21">
        <v>295</v>
      </c>
      <c r="CB21">
        <v>10174</v>
      </c>
      <c r="CC21">
        <v>1406.04</v>
      </c>
      <c r="CD21">
        <v>-0.16</v>
      </c>
      <c r="CE21">
        <v>300</v>
      </c>
      <c r="CF21">
        <v>24.1</v>
      </c>
      <c r="CG21">
        <v>1402.3213236718</v>
      </c>
      <c r="CH21">
        <v>2.38537815707022</v>
      </c>
      <c r="CI21">
        <v>3.78370763057696</v>
      </c>
      <c r="CJ21">
        <v>2.15260679222433</v>
      </c>
      <c r="CK21">
        <v>0.0993779982235813</v>
      </c>
      <c r="CL21">
        <v>-0.00718009922135707</v>
      </c>
      <c r="CM21">
        <v>290</v>
      </c>
      <c r="CN21">
        <v>1421.32</v>
      </c>
      <c r="CO21">
        <v>895</v>
      </c>
      <c r="CP21">
        <v>10151.4</v>
      </c>
      <c r="CQ21">
        <v>1406.05</v>
      </c>
      <c r="CR21">
        <v>15.27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434</v>
      </c>
      <c r="DM21">
        <v>2</v>
      </c>
      <c r="DN21" t="b">
        <v>1</v>
      </c>
      <c r="DO21">
        <v>1695339275.1</v>
      </c>
      <c r="DP21">
        <v>687.441733333333</v>
      </c>
      <c r="DQ21">
        <v>700.004333333333</v>
      </c>
      <c r="DR21">
        <v>38.04636</v>
      </c>
      <c r="DS21">
        <v>32.7788933333333</v>
      </c>
      <c r="DT21">
        <v>682.607733333333</v>
      </c>
      <c r="DU21">
        <v>37.33736</v>
      </c>
      <c r="DV21">
        <v>600.008066666667</v>
      </c>
      <c r="DW21">
        <v>88.1834933333333</v>
      </c>
      <c r="DX21">
        <v>0.10001632</v>
      </c>
      <c r="DY21">
        <v>44.03756</v>
      </c>
      <c r="DZ21">
        <v>40.66134</v>
      </c>
      <c r="EA21">
        <v>999.9</v>
      </c>
      <c r="EB21">
        <v>0</v>
      </c>
      <c r="EC21">
        <v>0</v>
      </c>
      <c r="ED21">
        <v>4963.08266666667</v>
      </c>
      <c r="EE21">
        <v>0</v>
      </c>
      <c r="EF21">
        <v>2.389</v>
      </c>
      <c r="EG21">
        <v>-12.5242333333333</v>
      </c>
      <c r="EH21">
        <v>714.6778</v>
      </c>
      <c r="EI21">
        <v>723.727466666667</v>
      </c>
      <c r="EJ21">
        <v>5.27664866666667</v>
      </c>
      <c r="EK21">
        <v>700.004333333333</v>
      </c>
      <c r="EL21">
        <v>32.7788933333333</v>
      </c>
      <c r="EM21">
        <v>3.35587133333333</v>
      </c>
      <c r="EN21">
        <v>2.89055733333333</v>
      </c>
      <c r="EO21">
        <v>25.9076866666667</v>
      </c>
      <c r="EP21">
        <v>23.4105466666667</v>
      </c>
      <c r="EQ21">
        <v>1499.99533333333</v>
      </c>
      <c r="ER21">
        <v>0.973004666666667</v>
      </c>
      <c r="ES21">
        <v>0.02699508</v>
      </c>
      <c r="ET21">
        <v>0</v>
      </c>
      <c r="EU21">
        <v>1278.612</v>
      </c>
      <c r="EV21">
        <v>5.00003</v>
      </c>
      <c r="EW21">
        <v>19298.0933333333</v>
      </c>
      <c r="EX21">
        <v>11374.4333333333</v>
      </c>
      <c r="EY21">
        <v>48.062</v>
      </c>
      <c r="EZ21">
        <v>48.9454</v>
      </c>
      <c r="FA21">
        <v>48.6208</v>
      </c>
      <c r="FB21">
        <v>48.583</v>
      </c>
      <c r="FC21">
        <v>51</v>
      </c>
      <c r="FD21">
        <v>1454.63533333333</v>
      </c>
      <c r="FE21">
        <v>40.36</v>
      </c>
      <c r="FF21">
        <v>0</v>
      </c>
      <c r="FG21">
        <v>331.899999856949</v>
      </c>
      <c r="FH21">
        <v>0</v>
      </c>
      <c r="FI21">
        <v>1278.51153846154</v>
      </c>
      <c r="FJ21">
        <v>-9.14940171106942</v>
      </c>
      <c r="FK21">
        <v>-143.275213870109</v>
      </c>
      <c r="FL21">
        <v>19296.4538461538</v>
      </c>
      <c r="FM21">
        <v>15</v>
      </c>
      <c r="FN21">
        <v>1695339305.1</v>
      </c>
      <c r="FO21" t="s">
        <v>458</v>
      </c>
      <c r="FP21">
        <v>1695339304.1</v>
      </c>
      <c r="FQ21">
        <v>1695339305.1</v>
      </c>
      <c r="FR21">
        <v>30</v>
      </c>
      <c r="FS21">
        <v>-0.072</v>
      </c>
      <c r="FT21">
        <v>-0.009</v>
      </c>
      <c r="FU21">
        <v>4.834</v>
      </c>
      <c r="FV21">
        <v>0.709</v>
      </c>
      <c r="FW21">
        <v>700</v>
      </c>
      <c r="FX21">
        <v>33</v>
      </c>
      <c r="FY21">
        <v>0.23</v>
      </c>
      <c r="FZ21">
        <v>0.05</v>
      </c>
      <c r="GA21">
        <v>8.74197393269124</v>
      </c>
      <c r="GB21">
        <v>-0.0168332727468521</v>
      </c>
      <c r="GC21">
        <v>0.0193678682073212</v>
      </c>
      <c r="GD21">
        <v>1</v>
      </c>
      <c r="GE21">
        <v>1278.695</v>
      </c>
      <c r="GF21">
        <v>-9.05880341326536</v>
      </c>
      <c r="GG21">
        <v>0.700868966135824</v>
      </c>
      <c r="GH21">
        <v>0</v>
      </c>
      <c r="GI21">
        <v>0.108745430160941</v>
      </c>
      <c r="GJ21">
        <v>-0.00472399452713049</v>
      </c>
      <c r="GK21">
        <v>0.000349859808588282</v>
      </c>
      <c r="GL21">
        <v>1</v>
      </c>
      <c r="GM21">
        <v>2</v>
      </c>
      <c r="GN21">
        <v>3</v>
      </c>
      <c r="GO21" t="s">
        <v>445</v>
      </c>
      <c r="GP21">
        <v>3.19523</v>
      </c>
      <c r="GQ21">
        <v>2.72239</v>
      </c>
      <c r="GR21">
        <v>0.120228</v>
      </c>
      <c r="GS21">
        <v>0.122222</v>
      </c>
      <c r="GT21">
        <v>0.142373</v>
      </c>
      <c r="GU21">
        <v>0.129367</v>
      </c>
      <c r="GV21">
        <v>24043.5</v>
      </c>
      <c r="GW21">
        <v>24310.8</v>
      </c>
      <c r="GX21">
        <v>25865.6</v>
      </c>
      <c r="GY21">
        <v>26445.8</v>
      </c>
      <c r="GZ21">
        <v>31450.4</v>
      </c>
      <c r="HA21">
        <v>32064.3</v>
      </c>
      <c r="HB21">
        <v>39363.7</v>
      </c>
      <c r="HC21">
        <v>39237.6</v>
      </c>
      <c r="HD21">
        <v>2.23207</v>
      </c>
      <c r="HE21">
        <v>2.12085</v>
      </c>
      <c r="HF21">
        <v>0.31887</v>
      </c>
      <c r="HG21">
        <v>0</v>
      </c>
      <c r="HH21">
        <v>35.6194</v>
      </c>
      <c r="HI21">
        <v>999.9</v>
      </c>
      <c r="HJ21">
        <v>64.815</v>
      </c>
      <c r="HK21">
        <v>35.238</v>
      </c>
      <c r="HL21">
        <v>42.0694</v>
      </c>
      <c r="HM21">
        <v>29.4127</v>
      </c>
      <c r="HN21">
        <v>34.359</v>
      </c>
      <c r="HO21">
        <v>2</v>
      </c>
      <c r="HP21">
        <v>0.425142</v>
      </c>
      <c r="HQ21">
        <v>-6.66667</v>
      </c>
      <c r="HR21">
        <v>20.1234</v>
      </c>
      <c r="HS21">
        <v>5.25293</v>
      </c>
      <c r="HT21">
        <v>11.9201</v>
      </c>
      <c r="HU21">
        <v>4.9755</v>
      </c>
      <c r="HV21">
        <v>3.286</v>
      </c>
      <c r="HW21">
        <v>9999</v>
      </c>
      <c r="HX21">
        <v>9999</v>
      </c>
      <c r="HY21">
        <v>9999</v>
      </c>
      <c r="HZ21">
        <v>969.9</v>
      </c>
      <c r="IA21">
        <v>1.86668</v>
      </c>
      <c r="IB21">
        <v>1.86676</v>
      </c>
      <c r="IC21">
        <v>1.86466</v>
      </c>
      <c r="ID21">
        <v>1.86508</v>
      </c>
      <c r="IE21">
        <v>1.86296</v>
      </c>
      <c r="IF21">
        <v>1.86583</v>
      </c>
      <c r="IG21">
        <v>1.86522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437</v>
      </c>
      <c r="IN21" t="s">
        <v>438</v>
      </c>
      <c r="IO21" t="s">
        <v>439</v>
      </c>
      <c r="IP21" t="s">
        <v>440</v>
      </c>
      <c r="IQ21" t="s">
        <v>440</v>
      </c>
      <c r="IR21" t="s">
        <v>439</v>
      </c>
      <c r="IS21">
        <v>0</v>
      </c>
      <c r="IT21">
        <v>100</v>
      </c>
      <c r="IU21">
        <v>100</v>
      </c>
      <c r="IV21">
        <v>4.834</v>
      </c>
      <c r="IW21">
        <v>0.709</v>
      </c>
      <c r="IX21">
        <v>2.57413846279977</v>
      </c>
      <c r="IY21">
        <v>0.00418538200283587</v>
      </c>
      <c r="IZ21">
        <v>-1.41063378290963e-06</v>
      </c>
      <c r="JA21">
        <v>3.10169211340598e-10</v>
      </c>
      <c r="JB21">
        <v>0.718189999999993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5</v>
      </c>
      <c r="JK21">
        <v>5.2</v>
      </c>
      <c r="JL21">
        <v>2.02637</v>
      </c>
      <c r="JM21">
        <v>2.69043</v>
      </c>
      <c r="JN21">
        <v>2.09595</v>
      </c>
      <c r="JO21">
        <v>2.79419</v>
      </c>
      <c r="JP21">
        <v>2.09717</v>
      </c>
      <c r="JQ21">
        <v>2.32544</v>
      </c>
      <c r="JR21">
        <v>39.3169</v>
      </c>
      <c r="JS21">
        <v>14.0883</v>
      </c>
      <c r="JT21">
        <v>18</v>
      </c>
      <c r="JU21">
        <v>640.352</v>
      </c>
      <c r="JV21">
        <v>679.151</v>
      </c>
      <c r="JW21">
        <v>54.6309</v>
      </c>
      <c r="JX21">
        <v>32.621</v>
      </c>
      <c r="JY21">
        <v>30.0004</v>
      </c>
      <c r="JZ21">
        <v>32.0213</v>
      </c>
      <c r="KA21">
        <v>32.3404</v>
      </c>
      <c r="KB21">
        <v>40.6246</v>
      </c>
      <c r="KC21">
        <v>31.0834</v>
      </c>
      <c r="KD21">
        <v>59.7671</v>
      </c>
      <c r="KE21">
        <v>165.74</v>
      </c>
      <c r="KF21">
        <v>700</v>
      </c>
      <c r="KG21">
        <v>51.3354</v>
      </c>
      <c r="KH21">
        <v>101.776</v>
      </c>
      <c r="KI21">
        <v>101.786</v>
      </c>
    </row>
    <row r="22" spans="1:295">
      <c r="A22">
        <v>6</v>
      </c>
      <c r="B22">
        <v>1695339550.1</v>
      </c>
      <c r="C22">
        <v>1591</v>
      </c>
      <c r="D22" t="s">
        <v>459</v>
      </c>
      <c r="E22" t="s">
        <v>460</v>
      </c>
      <c r="F22">
        <v>15</v>
      </c>
      <c r="G22">
        <v>1695339541.6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723.727995346133</v>
      </c>
      <c r="AI22">
        <v>714.464260606061</v>
      </c>
      <c r="AJ22">
        <v>0.000660107721720301</v>
      </c>
      <c r="AK22">
        <v>65.821313736573</v>
      </c>
      <c r="AL22">
        <f>(AN22 - AM22 + DW22*1E3/(8.314*(DY22+273.15)) * AP22/DV22 * AO22) * DV22/(100*DJ22) * 1000/(1000 - AN22)</f>
        <v>0</v>
      </c>
      <c r="AM22">
        <v>32.7379425702625</v>
      </c>
      <c r="AN22">
        <v>37.1254290909091</v>
      </c>
      <c r="AO22">
        <v>3.51152589107618e-05</v>
      </c>
      <c r="AP22">
        <v>77.6434367609358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431</v>
      </c>
      <c r="AW22">
        <v>10208.1</v>
      </c>
      <c r="AX22">
        <v>953.244230769231</v>
      </c>
      <c r="AY22">
        <v>4562.68</v>
      </c>
      <c r="AZ22">
        <f>1-AX22/AY22</f>
        <v>0</v>
      </c>
      <c r="BA22">
        <v>-0.454685974055107</v>
      </c>
      <c r="BB22" t="s">
        <v>461</v>
      </c>
      <c r="BC22">
        <v>10174.1</v>
      </c>
      <c r="BD22">
        <v>1262.77307692308</v>
      </c>
      <c r="BE22">
        <v>1389.07606788922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433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1563</v>
      </c>
      <c r="BY22">
        <v>290</v>
      </c>
      <c r="BZ22">
        <v>1383.63</v>
      </c>
      <c r="CA22">
        <v>295</v>
      </c>
      <c r="CB22">
        <v>10174.1</v>
      </c>
      <c r="CC22">
        <v>1383.9</v>
      </c>
      <c r="CD22">
        <v>-0.27</v>
      </c>
      <c r="CE22">
        <v>300</v>
      </c>
      <c r="CF22">
        <v>24.1</v>
      </c>
      <c r="CG22">
        <v>1389.07606788922</v>
      </c>
      <c r="CH22">
        <v>2.05706843300401</v>
      </c>
      <c r="CI22">
        <v>-5.26573790855841</v>
      </c>
      <c r="CJ22">
        <v>1.85634729639614</v>
      </c>
      <c r="CK22">
        <v>0.223222763423234</v>
      </c>
      <c r="CL22">
        <v>-0.00718007252502781</v>
      </c>
      <c r="CM22">
        <v>290</v>
      </c>
      <c r="CN22">
        <v>1394.95</v>
      </c>
      <c r="CO22">
        <v>885</v>
      </c>
      <c r="CP22">
        <v>10151.4</v>
      </c>
      <c r="CQ22">
        <v>1383.89</v>
      </c>
      <c r="CR22">
        <v>11.06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434</v>
      </c>
      <c r="DM22">
        <v>2</v>
      </c>
      <c r="DN22" t="b">
        <v>1</v>
      </c>
      <c r="DO22">
        <v>1695339541.6</v>
      </c>
      <c r="DP22">
        <v>687.9795625</v>
      </c>
      <c r="DQ22">
        <v>700.0313125</v>
      </c>
      <c r="DR22">
        <v>37.1099</v>
      </c>
      <c r="DS22">
        <v>32.737975</v>
      </c>
      <c r="DT22">
        <v>683.1455625</v>
      </c>
      <c r="DU22">
        <v>36.4099</v>
      </c>
      <c r="DV22">
        <v>600.006125</v>
      </c>
      <c r="DW22">
        <v>88.169725</v>
      </c>
      <c r="DX22">
        <v>0.1000037125</v>
      </c>
      <c r="DY22">
        <v>41.6964875</v>
      </c>
      <c r="DZ22">
        <v>39.2903375</v>
      </c>
      <c r="EA22">
        <v>999.9</v>
      </c>
      <c r="EB22">
        <v>0</v>
      </c>
      <c r="EC22">
        <v>0</v>
      </c>
      <c r="ED22">
        <v>4964.65</v>
      </c>
      <c r="EE22">
        <v>0</v>
      </c>
      <c r="EF22">
        <v>3.5835</v>
      </c>
      <c r="EG22">
        <v>-12.0838125</v>
      </c>
      <c r="EH22">
        <v>714.46775</v>
      </c>
      <c r="EI22">
        <v>723.724625</v>
      </c>
      <c r="EJ22">
        <v>4.3808925</v>
      </c>
      <c r="EK22">
        <v>700.0313125</v>
      </c>
      <c r="EL22">
        <v>32.737975</v>
      </c>
      <c r="EM22">
        <v>3.272761875</v>
      </c>
      <c r="EN22">
        <v>2.88649875</v>
      </c>
      <c r="EO22">
        <v>25.48485</v>
      </c>
      <c r="EP22">
        <v>23.38728125</v>
      </c>
      <c r="EQ22">
        <v>1499.96375</v>
      </c>
      <c r="ER22">
        <v>0.9730035625</v>
      </c>
      <c r="ES22">
        <v>0.02699619375</v>
      </c>
      <c r="ET22">
        <v>0</v>
      </c>
      <c r="EU22">
        <v>1262.863125</v>
      </c>
      <c r="EV22">
        <v>5.00003</v>
      </c>
      <c r="EW22">
        <v>19070.90625</v>
      </c>
      <c r="EX22">
        <v>11374.19375</v>
      </c>
      <c r="EY22">
        <v>48</v>
      </c>
      <c r="EZ22">
        <v>48.812</v>
      </c>
      <c r="FA22">
        <v>48.53875</v>
      </c>
      <c r="FB22">
        <v>48.437</v>
      </c>
      <c r="FC22">
        <v>50.867125</v>
      </c>
      <c r="FD22">
        <v>1454.60375</v>
      </c>
      <c r="FE22">
        <v>40.36</v>
      </c>
      <c r="FF22">
        <v>0</v>
      </c>
      <c r="FG22">
        <v>265.699999809265</v>
      </c>
      <c r="FH22">
        <v>0</v>
      </c>
      <c r="FI22">
        <v>1262.77307692308</v>
      </c>
      <c r="FJ22">
        <v>0.295384610795062</v>
      </c>
      <c r="FK22">
        <v>22.2153845997447</v>
      </c>
      <c r="FL22">
        <v>19071.6615384615</v>
      </c>
      <c r="FM22">
        <v>15</v>
      </c>
      <c r="FN22">
        <v>1695339591</v>
      </c>
      <c r="FO22" t="s">
        <v>462</v>
      </c>
      <c r="FP22">
        <v>1695339304.1</v>
      </c>
      <c r="FQ22">
        <v>1695339574.1</v>
      </c>
      <c r="FR22">
        <v>31</v>
      </c>
      <c r="FS22">
        <v>-0.072</v>
      </c>
      <c r="FT22">
        <v>-0.009</v>
      </c>
      <c r="FU22">
        <v>4.834</v>
      </c>
      <c r="FV22">
        <v>0.7</v>
      </c>
      <c r="FW22">
        <v>700</v>
      </c>
      <c r="FX22">
        <v>33</v>
      </c>
      <c r="FY22">
        <v>0.23</v>
      </c>
      <c r="FZ22">
        <v>0.03</v>
      </c>
      <c r="GA22">
        <v>8.95125640458466</v>
      </c>
      <c r="GB22">
        <v>0.0135072194763221</v>
      </c>
      <c r="GC22">
        <v>0.0330843133753577</v>
      </c>
      <c r="GD22">
        <v>1</v>
      </c>
      <c r="GE22">
        <v>1262.7916</v>
      </c>
      <c r="GF22">
        <v>-0.410769236607436</v>
      </c>
      <c r="GG22">
        <v>0.229689877878839</v>
      </c>
      <c r="GH22">
        <v>1</v>
      </c>
      <c r="GI22">
        <v>0.10106442697311</v>
      </c>
      <c r="GJ22">
        <v>-0.00225088682408072</v>
      </c>
      <c r="GK22">
        <v>0.000172547029994991</v>
      </c>
      <c r="GL22">
        <v>1</v>
      </c>
      <c r="GM22">
        <v>3</v>
      </c>
      <c r="GN22">
        <v>3</v>
      </c>
      <c r="GO22" t="s">
        <v>454</v>
      </c>
      <c r="GP22">
        <v>3.19505</v>
      </c>
      <c r="GQ22">
        <v>2.72242</v>
      </c>
      <c r="GR22">
        <v>0.120193</v>
      </c>
      <c r="GS22">
        <v>0.122158</v>
      </c>
      <c r="GT22">
        <v>0.139882</v>
      </c>
      <c r="GU22">
        <v>0.129193</v>
      </c>
      <c r="GV22">
        <v>24036.7</v>
      </c>
      <c r="GW22">
        <v>24300.8</v>
      </c>
      <c r="GX22">
        <v>25858.3</v>
      </c>
      <c r="GY22">
        <v>26434.1</v>
      </c>
      <c r="GZ22">
        <v>31536.9</v>
      </c>
      <c r="HA22">
        <v>32059.6</v>
      </c>
      <c r="HB22">
        <v>39353.2</v>
      </c>
      <c r="HC22">
        <v>39222.8</v>
      </c>
      <c r="HD22">
        <v>2.22817</v>
      </c>
      <c r="HE22">
        <v>2.1166</v>
      </c>
      <c r="HF22">
        <v>0.248633</v>
      </c>
      <c r="HG22">
        <v>0</v>
      </c>
      <c r="HH22">
        <v>35.322</v>
      </c>
      <c r="HI22">
        <v>999.9</v>
      </c>
      <c r="HJ22">
        <v>64.626</v>
      </c>
      <c r="HK22">
        <v>35.258</v>
      </c>
      <c r="HL22">
        <v>41.9979</v>
      </c>
      <c r="HM22">
        <v>29.4427</v>
      </c>
      <c r="HN22">
        <v>34.399</v>
      </c>
      <c r="HO22">
        <v>2</v>
      </c>
      <c r="HP22">
        <v>0.4381</v>
      </c>
      <c r="HQ22">
        <v>-5.09677</v>
      </c>
      <c r="HR22">
        <v>20.1662</v>
      </c>
      <c r="HS22">
        <v>5.24814</v>
      </c>
      <c r="HT22">
        <v>11.9201</v>
      </c>
      <c r="HU22">
        <v>4.975</v>
      </c>
      <c r="HV22">
        <v>3.286</v>
      </c>
      <c r="HW22">
        <v>9999</v>
      </c>
      <c r="HX22">
        <v>9999</v>
      </c>
      <c r="HY22">
        <v>9999</v>
      </c>
      <c r="HZ22">
        <v>969.9</v>
      </c>
      <c r="IA22">
        <v>1.86669</v>
      </c>
      <c r="IB22">
        <v>1.86677</v>
      </c>
      <c r="IC22">
        <v>1.86467</v>
      </c>
      <c r="ID22">
        <v>1.86508</v>
      </c>
      <c r="IE22">
        <v>1.863</v>
      </c>
      <c r="IF22">
        <v>1.86584</v>
      </c>
      <c r="IG22">
        <v>1.86523</v>
      </c>
      <c r="IH22">
        <v>1.87042</v>
      </c>
      <c r="II22">
        <v>5</v>
      </c>
      <c r="IJ22">
        <v>0</v>
      </c>
      <c r="IK22">
        <v>0</v>
      </c>
      <c r="IL22">
        <v>0</v>
      </c>
      <c r="IM22" t="s">
        <v>437</v>
      </c>
      <c r="IN22" t="s">
        <v>438</v>
      </c>
      <c r="IO22" t="s">
        <v>439</v>
      </c>
      <c r="IP22" t="s">
        <v>440</v>
      </c>
      <c r="IQ22" t="s">
        <v>440</v>
      </c>
      <c r="IR22" t="s">
        <v>439</v>
      </c>
      <c r="IS22">
        <v>0</v>
      </c>
      <c r="IT22">
        <v>100</v>
      </c>
      <c r="IU22">
        <v>100</v>
      </c>
      <c r="IV22">
        <v>4.834</v>
      </c>
      <c r="IW22">
        <v>0.7</v>
      </c>
      <c r="IX22">
        <v>2.50219825805069</v>
      </c>
      <c r="IY22">
        <v>0.00418538200283587</v>
      </c>
      <c r="IZ22">
        <v>-1.41063378290963e-06</v>
      </c>
      <c r="JA22">
        <v>3.10169211340598e-10</v>
      </c>
      <c r="JB22">
        <v>0.70897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4.1</v>
      </c>
      <c r="JK22">
        <v>4.1</v>
      </c>
      <c r="JL22">
        <v>2.02759</v>
      </c>
      <c r="JM22">
        <v>2.68921</v>
      </c>
      <c r="JN22">
        <v>2.09595</v>
      </c>
      <c r="JO22">
        <v>2.79541</v>
      </c>
      <c r="JP22">
        <v>2.09717</v>
      </c>
      <c r="JQ22">
        <v>2.32666</v>
      </c>
      <c r="JR22">
        <v>39.3917</v>
      </c>
      <c r="JS22">
        <v>14.0532</v>
      </c>
      <c r="JT22">
        <v>18</v>
      </c>
      <c r="JU22">
        <v>639.425</v>
      </c>
      <c r="JV22">
        <v>677.126</v>
      </c>
      <c r="JW22">
        <v>45.7859</v>
      </c>
      <c r="JX22">
        <v>32.9022</v>
      </c>
      <c r="JY22">
        <v>30.0001</v>
      </c>
      <c r="JZ22">
        <v>32.2057</v>
      </c>
      <c r="KA22">
        <v>32.4949</v>
      </c>
      <c r="KB22">
        <v>40.6392</v>
      </c>
      <c r="KC22">
        <v>31.0834</v>
      </c>
      <c r="KD22">
        <v>59.7671</v>
      </c>
      <c r="KE22">
        <v>45.8187</v>
      </c>
      <c r="KF22">
        <v>700</v>
      </c>
      <c r="KG22">
        <v>51.3354</v>
      </c>
      <c r="KH22">
        <v>101.748</v>
      </c>
      <c r="KI22">
        <v>101.745</v>
      </c>
    </row>
    <row r="23" spans="1:295">
      <c r="A23">
        <v>7</v>
      </c>
      <c r="B23">
        <v>1695339836</v>
      </c>
      <c r="C23">
        <v>1876.90000009537</v>
      </c>
      <c r="D23" t="s">
        <v>463</v>
      </c>
      <c r="E23" t="s">
        <v>464</v>
      </c>
      <c r="F23">
        <v>15</v>
      </c>
      <c r="G23">
        <v>1695339827.5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723.670033721561</v>
      </c>
      <c r="AI23">
        <v>713.867987878788</v>
      </c>
      <c r="AJ23">
        <v>-0.000300614756194016</v>
      </c>
      <c r="AK23">
        <v>65.8550591742195</v>
      </c>
      <c r="AL23">
        <f>(AN23 - AM23 + DW23*1E3/(8.314*(DY23+273.15)) * AP23/DV23 * AO23) * DV23/(100*DJ23) * 1000/(1000 - AN23)</f>
        <v>0</v>
      </c>
      <c r="AM23">
        <v>32.7108322818042</v>
      </c>
      <c r="AN23">
        <v>36.0351206060606</v>
      </c>
      <c r="AO23">
        <v>-0.014349431525133</v>
      </c>
      <c r="AP23">
        <v>77.7857223213717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431</v>
      </c>
      <c r="AW23">
        <v>10208.1</v>
      </c>
      <c r="AX23">
        <v>953.244230769231</v>
      </c>
      <c r="AY23">
        <v>4562.68</v>
      </c>
      <c r="AZ23">
        <f>1-AX23/AY23</f>
        <v>0</v>
      </c>
      <c r="BA23">
        <v>-0.454685974055107</v>
      </c>
      <c r="BB23" t="s">
        <v>465</v>
      </c>
      <c r="BC23">
        <v>10191.9</v>
      </c>
      <c r="BD23">
        <v>1267.8844</v>
      </c>
      <c r="BE23">
        <v>1398.36849301573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433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1564</v>
      </c>
      <c r="BY23">
        <v>290</v>
      </c>
      <c r="BZ23">
        <v>1378.95</v>
      </c>
      <c r="CA23">
        <v>145</v>
      </c>
      <c r="CB23">
        <v>10191.9</v>
      </c>
      <c r="CC23">
        <v>1378.68</v>
      </c>
      <c r="CD23">
        <v>0.27</v>
      </c>
      <c r="CE23">
        <v>300</v>
      </c>
      <c r="CF23">
        <v>24.1</v>
      </c>
      <c r="CG23">
        <v>1398.36849301573</v>
      </c>
      <c r="CH23">
        <v>2.43962290091428</v>
      </c>
      <c r="CI23">
        <v>-20.0712566345402</v>
      </c>
      <c r="CJ23">
        <v>2.20198102024603</v>
      </c>
      <c r="CK23">
        <v>0.747940488790401</v>
      </c>
      <c r="CL23">
        <v>-0.00718109699666295</v>
      </c>
      <c r="CM23">
        <v>290</v>
      </c>
      <c r="CN23">
        <v>1381.68</v>
      </c>
      <c r="CO23">
        <v>735</v>
      </c>
      <c r="CP23">
        <v>10158.8</v>
      </c>
      <c r="CQ23">
        <v>1378.61</v>
      </c>
      <c r="CR23">
        <v>3.07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434</v>
      </c>
      <c r="DM23">
        <v>2</v>
      </c>
      <c r="DN23" t="b">
        <v>1</v>
      </c>
      <c r="DO23">
        <v>1695339827.5</v>
      </c>
      <c r="DP23">
        <v>688.06425</v>
      </c>
      <c r="DQ23">
        <v>699.973</v>
      </c>
      <c r="DR23">
        <v>36.15298125</v>
      </c>
      <c r="DS23">
        <v>32.712775</v>
      </c>
      <c r="DT23">
        <v>683.27125</v>
      </c>
      <c r="DU23">
        <v>35.44698125</v>
      </c>
      <c r="DV23">
        <v>599.9946875</v>
      </c>
      <c r="DW23">
        <v>88.17714375</v>
      </c>
      <c r="DX23">
        <v>0.09998116875</v>
      </c>
      <c r="DY23">
        <v>37.14340625</v>
      </c>
      <c r="DZ23">
        <v>35.9555375</v>
      </c>
      <c r="EA23">
        <v>999.9</v>
      </c>
      <c r="EB23">
        <v>0</v>
      </c>
      <c r="EC23">
        <v>0</v>
      </c>
      <c r="ED23">
        <v>4964.921875</v>
      </c>
      <c r="EE23">
        <v>0</v>
      </c>
      <c r="EF23">
        <v>4.71557875</v>
      </c>
      <c r="EG23">
        <v>-11.89953125</v>
      </c>
      <c r="EH23">
        <v>713.8780625</v>
      </c>
      <c r="EI23">
        <v>723.645625</v>
      </c>
      <c r="EJ23">
        <v>3.434169375</v>
      </c>
      <c r="EK23">
        <v>699.973</v>
      </c>
      <c r="EL23">
        <v>32.712775</v>
      </c>
      <c r="EM23">
        <v>3.187333125</v>
      </c>
      <c r="EN23">
        <v>2.884518125</v>
      </c>
      <c r="EO23">
        <v>25.04031875</v>
      </c>
      <c r="EP23">
        <v>23.3759125</v>
      </c>
      <c r="EQ23">
        <v>1499.981875</v>
      </c>
      <c r="ER23">
        <v>0.9729995625</v>
      </c>
      <c r="ES23">
        <v>0.0270004375</v>
      </c>
      <c r="ET23">
        <v>0</v>
      </c>
      <c r="EU23">
        <v>1267.755</v>
      </c>
      <c r="EV23">
        <v>5.00003</v>
      </c>
      <c r="EW23">
        <v>19118.1875</v>
      </c>
      <c r="EX23">
        <v>11374.3</v>
      </c>
      <c r="EY23">
        <v>47.687</v>
      </c>
      <c r="EZ23">
        <v>48.5895625</v>
      </c>
      <c r="FA23">
        <v>48.253875</v>
      </c>
      <c r="FB23">
        <v>48.1715</v>
      </c>
      <c r="FC23">
        <v>50.277125</v>
      </c>
      <c r="FD23">
        <v>1454.615625</v>
      </c>
      <c r="FE23">
        <v>40.36875</v>
      </c>
      <c r="FF23">
        <v>0</v>
      </c>
      <c r="FG23">
        <v>284.699999809265</v>
      </c>
      <c r="FH23">
        <v>0</v>
      </c>
      <c r="FI23">
        <v>1267.8844</v>
      </c>
      <c r="FJ23">
        <v>4.36230772031823</v>
      </c>
      <c r="FK23">
        <v>58.2769232220184</v>
      </c>
      <c r="FL23">
        <v>19119.616</v>
      </c>
      <c r="FM23">
        <v>15</v>
      </c>
      <c r="FN23">
        <v>1695339870</v>
      </c>
      <c r="FO23" t="s">
        <v>466</v>
      </c>
      <c r="FP23">
        <v>1695339870</v>
      </c>
      <c r="FQ23">
        <v>1695339864</v>
      </c>
      <c r="FR23">
        <v>32</v>
      </c>
      <c r="FS23">
        <v>-0.042</v>
      </c>
      <c r="FT23">
        <v>0.006</v>
      </c>
      <c r="FU23">
        <v>4.793</v>
      </c>
      <c r="FV23">
        <v>0.706</v>
      </c>
      <c r="FW23">
        <v>700</v>
      </c>
      <c r="FX23">
        <v>33</v>
      </c>
      <c r="FY23">
        <v>0.38</v>
      </c>
      <c r="FZ23">
        <v>0.05</v>
      </c>
      <c r="GA23">
        <v>9.47787953646387</v>
      </c>
      <c r="GB23">
        <v>-0.295698062099205</v>
      </c>
      <c r="GC23">
        <v>0.0497805101852125</v>
      </c>
      <c r="GD23">
        <v>1</v>
      </c>
      <c r="GE23">
        <v>1267.70384615385</v>
      </c>
      <c r="GF23">
        <v>4.81299148111856</v>
      </c>
      <c r="GG23">
        <v>0.416718655533703</v>
      </c>
      <c r="GH23">
        <v>1</v>
      </c>
      <c r="GI23">
        <v>0.11114612075066</v>
      </c>
      <c r="GJ23">
        <v>-0.0406623670111033</v>
      </c>
      <c r="GK23">
        <v>0.00315456288050659</v>
      </c>
      <c r="GL23">
        <v>1</v>
      </c>
      <c r="GM23">
        <v>3</v>
      </c>
      <c r="GN23">
        <v>3</v>
      </c>
      <c r="GO23" t="s">
        <v>454</v>
      </c>
      <c r="GP23">
        <v>3.19509</v>
      </c>
      <c r="GQ23">
        <v>2.72244</v>
      </c>
      <c r="GR23">
        <v>0.120235</v>
      </c>
      <c r="GS23">
        <v>0.122172</v>
      </c>
      <c r="GT23">
        <v>0.137051</v>
      </c>
      <c r="GU23">
        <v>0.129152</v>
      </c>
      <c r="GV23">
        <v>24039.6</v>
      </c>
      <c r="GW23">
        <v>24306.6</v>
      </c>
      <c r="GX23">
        <v>25862.3</v>
      </c>
      <c r="GY23">
        <v>26440.4</v>
      </c>
      <c r="GZ23">
        <v>31646.7</v>
      </c>
      <c r="HA23">
        <v>32068.5</v>
      </c>
      <c r="HB23">
        <v>39359.2</v>
      </c>
      <c r="HC23">
        <v>39232.1</v>
      </c>
      <c r="HD23">
        <v>2.22795</v>
      </c>
      <c r="HE23">
        <v>2.11715</v>
      </c>
      <c r="HF23">
        <v>0.174221</v>
      </c>
      <c r="HG23">
        <v>0</v>
      </c>
      <c r="HH23">
        <v>33.1585</v>
      </c>
      <c r="HI23">
        <v>999.9</v>
      </c>
      <c r="HJ23">
        <v>64.43</v>
      </c>
      <c r="HK23">
        <v>35.288</v>
      </c>
      <c r="HL23">
        <v>41.9357</v>
      </c>
      <c r="HM23">
        <v>29.7727</v>
      </c>
      <c r="HN23">
        <v>34.4311</v>
      </c>
      <c r="HO23">
        <v>2</v>
      </c>
      <c r="HP23">
        <v>0.427932</v>
      </c>
      <c r="HQ23">
        <v>1.51946</v>
      </c>
      <c r="HR23">
        <v>20.2285</v>
      </c>
      <c r="HS23">
        <v>5.25218</v>
      </c>
      <c r="HT23">
        <v>11.9201</v>
      </c>
      <c r="HU23">
        <v>4.97395</v>
      </c>
      <c r="HV23">
        <v>3.286</v>
      </c>
      <c r="HW23">
        <v>9999</v>
      </c>
      <c r="HX23">
        <v>9999</v>
      </c>
      <c r="HY23">
        <v>9999</v>
      </c>
      <c r="HZ23">
        <v>970</v>
      </c>
      <c r="IA23">
        <v>1.86676</v>
      </c>
      <c r="IB23">
        <v>1.86689</v>
      </c>
      <c r="IC23">
        <v>1.86478</v>
      </c>
      <c r="ID23">
        <v>1.86523</v>
      </c>
      <c r="IE23">
        <v>1.8631</v>
      </c>
      <c r="IF23">
        <v>1.86587</v>
      </c>
      <c r="IG23">
        <v>1.86525</v>
      </c>
      <c r="IH23">
        <v>1.87055</v>
      </c>
      <c r="II23">
        <v>5</v>
      </c>
      <c r="IJ23">
        <v>0</v>
      </c>
      <c r="IK23">
        <v>0</v>
      </c>
      <c r="IL23">
        <v>0</v>
      </c>
      <c r="IM23" t="s">
        <v>437</v>
      </c>
      <c r="IN23" t="s">
        <v>438</v>
      </c>
      <c r="IO23" t="s">
        <v>439</v>
      </c>
      <c r="IP23" t="s">
        <v>440</v>
      </c>
      <c r="IQ23" t="s">
        <v>440</v>
      </c>
      <c r="IR23" t="s">
        <v>439</v>
      </c>
      <c r="IS23">
        <v>0</v>
      </c>
      <c r="IT23">
        <v>100</v>
      </c>
      <c r="IU23">
        <v>100</v>
      </c>
      <c r="IV23">
        <v>4.793</v>
      </c>
      <c r="IW23">
        <v>0.706</v>
      </c>
      <c r="IX23">
        <v>2.50219825805069</v>
      </c>
      <c r="IY23">
        <v>0.00418538200283587</v>
      </c>
      <c r="IZ23">
        <v>-1.41063378290963e-06</v>
      </c>
      <c r="JA23">
        <v>3.10169211340598e-10</v>
      </c>
      <c r="JB23">
        <v>0.699950000000001</v>
      </c>
      <c r="JC23">
        <v>0</v>
      </c>
      <c r="JD23">
        <v>0</v>
      </c>
      <c r="JE23">
        <v>0</v>
      </c>
      <c r="JF23">
        <v>10</v>
      </c>
      <c r="JG23">
        <v>2135</v>
      </c>
      <c r="JH23">
        <v>1</v>
      </c>
      <c r="JI23">
        <v>29</v>
      </c>
      <c r="JJ23">
        <v>8.9</v>
      </c>
      <c r="JK23">
        <v>4.4</v>
      </c>
      <c r="JL23">
        <v>2.02759</v>
      </c>
      <c r="JM23">
        <v>2.69775</v>
      </c>
      <c r="JN23">
        <v>2.09595</v>
      </c>
      <c r="JO23">
        <v>2.79541</v>
      </c>
      <c r="JP23">
        <v>2.09717</v>
      </c>
      <c r="JQ23">
        <v>2.33521</v>
      </c>
      <c r="JR23">
        <v>39.5166</v>
      </c>
      <c r="JS23">
        <v>14.0095</v>
      </c>
      <c r="JT23">
        <v>18</v>
      </c>
      <c r="JU23">
        <v>638.977</v>
      </c>
      <c r="JV23">
        <v>677.423</v>
      </c>
      <c r="JW23">
        <v>35.094</v>
      </c>
      <c r="JX23">
        <v>32.8159</v>
      </c>
      <c r="JY23">
        <v>29.9983</v>
      </c>
      <c r="JZ23">
        <v>32.1772</v>
      </c>
      <c r="KA23">
        <v>32.478</v>
      </c>
      <c r="KB23">
        <v>40.6418</v>
      </c>
      <c r="KC23">
        <v>31.0834</v>
      </c>
      <c r="KD23">
        <v>59.7671</v>
      </c>
      <c r="KE23">
        <v>34.8577</v>
      </c>
      <c r="KF23">
        <v>700</v>
      </c>
      <c r="KG23">
        <v>51.3354</v>
      </c>
      <c r="KH23">
        <v>101.764</v>
      </c>
      <c r="KI23">
        <v>101.77</v>
      </c>
    </row>
    <row r="24" spans="1:295">
      <c r="A24">
        <v>8</v>
      </c>
      <c r="B24">
        <v>1695340113</v>
      </c>
      <c r="C24">
        <v>2153.90000009537</v>
      </c>
      <c r="D24" t="s">
        <v>467</v>
      </c>
      <c r="E24" t="s">
        <v>468</v>
      </c>
      <c r="F24">
        <v>15</v>
      </c>
      <c r="G24">
        <v>1695340104.5</v>
      </c>
      <c r="H24">
        <f>(I24)/1000</f>
        <v>0</v>
      </c>
      <c r="I24">
        <f>IF(DN24, AL24, AF24)</f>
        <v>0</v>
      </c>
      <c r="J24">
        <f>IF(DN24, AG24, AE24)</f>
        <v>0</v>
      </c>
      <c r="K24">
        <f>DP24 - IF(AS24&gt;1, J24*DJ24*100.0/(AU24*ED24), 0)</f>
        <v>0</v>
      </c>
      <c r="L24">
        <f>((R24-H24/2)*K24-J24)/(R24+H24/2)</f>
        <v>0</v>
      </c>
      <c r="M24">
        <f>L24*(DW24+DX24)/1000.0</f>
        <v>0</v>
      </c>
      <c r="N24">
        <f>(DP24 - IF(AS24&gt;1, J24*DJ24*100.0/(AU24*ED24), 0))*(DW24+DX24)/1000.0</f>
        <v>0</v>
      </c>
      <c r="O24">
        <f>2.0/((1/Q24-1/P24)+SIGN(Q24)*SQRT((1/Q24-1/P24)*(1/Q24-1/P24) + 4*DK24/((DK24+1)*(DK24+1))*(2*1/Q24*1/P24-1/P24*1/P24)))</f>
        <v>0</v>
      </c>
      <c r="P24">
        <f>IF(LEFT(DL24,1)&lt;&gt;"0",IF(LEFT(DL24,1)="1",3.0,DM24),$D$5+$E$5*(ED24*DW24/($K$5*1000))+$F$5*(ED24*DW24/($K$5*1000))*MAX(MIN(DJ24,$J$5),$I$5)*MAX(MIN(DJ24,$J$5),$I$5)+$G$5*MAX(MIN(DJ24,$J$5),$I$5)*(ED24*DW24/($K$5*1000))+$H$5*(ED24*DW24/($K$5*1000))*(ED24*DW24/($K$5*1000)))</f>
        <v>0</v>
      </c>
      <c r="Q24">
        <f>H24*(1000-(1000*0.61365*exp(17.502*U24/(240.97+U24))/(DW24+DX24)+DR24)/2)/(1000*0.61365*exp(17.502*U24/(240.97+U24))/(DW24+DX24)-DR24)</f>
        <v>0</v>
      </c>
      <c r="R24">
        <f>1/((DK24+1)/(O24/1.6)+1/(P24/1.37)) + DK24/((DK24+1)/(O24/1.6) + DK24/(P24/1.37))</f>
        <v>0</v>
      </c>
      <c r="S24">
        <f>(DF24*DI24)</f>
        <v>0</v>
      </c>
      <c r="T24">
        <f>(DY24+(S24+2*0.95*5.67E-8*(((DY24+$B$7)+273)^4-(DY24+273)^4)-44100*H24)/(1.84*29.3*P24+8*0.95*5.67E-8*(DY24+273)^3))</f>
        <v>0</v>
      </c>
      <c r="U24">
        <f>($C$7*DZ24+$D$7*EA24+$E$7*T24)</f>
        <v>0</v>
      </c>
      <c r="V24">
        <f>0.61365*exp(17.502*U24/(240.97+U24))</f>
        <v>0</v>
      </c>
      <c r="W24">
        <f>(X24/Y24*100)</f>
        <v>0</v>
      </c>
      <c r="X24">
        <f>DR24*(DW24+DX24)/1000</f>
        <v>0</v>
      </c>
      <c r="Y24">
        <f>0.61365*exp(17.502*DY24/(240.97+DY24))</f>
        <v>0</v>
      </c>
      <c r="Z24">
        <f>(V24-DR24*(DW24+DX24)/1000)</f>
        <v>0</v>
      </c>
      <c r="AA24">
        <f>(-H24*44100)</f>
        <v>0</v>
      </c>
      <c r="AB24">
        <f>2*29.3*P24*0.92*(DY24-U24)</f>
        <v>0</v>
      </c>
      <c r="AC24">
        <f>2*0.95*5.67E-8*(((DY24+$B$7)+273)^4-(U24+273)^4)</f>
        <v>0</v>
      </c>
      <c r="AD24">
        <f>S24+AC24+AA24+AB24</f>
        <v>0</v>
      </c>
      <c r="AE24">
        <f>DV24*AS24*(DQ24-DP24*(1000-AS24*DS24)/(1000-AS24*DR24))/(100*DJ24)</f>
        <v>0</v>
      </c>
      <c r="AF24">
        <f>1000*DV24*AS24*(DR24-DS24)/(100*DJ24*(1000-AS24*DR24))</f>
        <v>0</v>
      </c>
      <c r="AG24">
        <f>(AH24 - AI24 - DW24*1E3/(8.314*(DY24+273.15)) * AK24/DV24 * AJ24) * DV24/(100*DJ24) * (1000 - DS24)/1000</f>
        <v>0</v>
      </c>
      <c r="AH24">
        <v>723.645395810478</v>
      </c>
      <c r="AI24">
        <v>713.548290909091</v>
      </c>
      <c r="AJ24">
        <v>0.0356046135371042</v>
      </c>
      <c r="AK24">
        <v>66.1152769838298</v>
      </c>
      <c r="AL24">
        <f>(AN24 - AM24 + DW24*1E3/(8.314*(DY24+273.15)) * AP24/DV24 * AO24) * DV24/(100*DJ24) * 1000/(1000 - AN24)</f>
        <v>0</v>
      </c>
      <c r="AM24">
        <v>32.6862996603153</v>
      </c>
      <c r="AN24">
        <v>35.8272745454545</v>
      </c>
      <c r="AO24">
        <v>-6.07918200721852e-06</v>
      </c>
      <c r="AP24">
        <v>77.9743075857773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MAX(0,($B$13+$C$13*ED24)/(1+$D$13*ED24)*DW24/(DY24+273)*$E$13)</f>
        <v>0</v>
      </c>
      <c r="AV24" t="s">
        <v>431</v>
      </c>
      <c r="AW24">
        <v>10208.1</v>
      </c>
      <c r="AX24">
        <v>953.244230769231</v>
      </c>
      <c r="AY24">
        <v>4562.68</v>
      </c>
      <c r="AZ24">
        <f>1-AX24/AY24</f>
        <v>0</v>
      </c>
      <c r="BA24">
        <v>-0.454685974055107</v>
      </c>
      <c r="BB24" t="s">
        <v>469</v>
      </c>
      <c r="BC24">
        <v>10211</v>
      </c>
      <c r="BD24">
        <v>1275.1792</v>
      </c>
      <c r="BE24">
        <v>1403.75274439285</v>
      </c>
      <c r="BF24">
        <f>1-BD24/BE24</f>
        <v>0</v>
      </c>
      <c r="BG24">
        <v>0.5</v>
      </c>
      <c r="BH24">
        <f>DG24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433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v>1565</v>
      </c>
      <c r="BY24">
        <v>290</v>
      </c>
      <c r="BZ24">
        <v>1389.78</v>
      </c>
      <c r="CA24">
        <v>45</v>
      </c>
      <c r="CB24">
        <v>10211</v>
      </c>
      <c r="CC24">
        <v>1388.9</v>
      </c>
      <c r="CD24">
        <v>0.88</v>
      </c>
      <c r="CE24">
        <v>300</v>
      </c>
      <c r="CF24">
        <v>24.1</v>
      </c>
      <c r="CG24">
        <v>1403.75274439285</v>
      </c>
      <c r="CH24">
        <v>2.73086878892526</v>
      </c>
      <c r="CI24">
        <v>-15.1706185266346</v>
      </c>
      <c r="CJ24">
        <v>2.4656872303371</v>
      </c>
      <c r="CK24">
        <v>0.574827613870583</v>
      </c>
      <c r="CL24">
        <v>-0.00718305005561735</v>
      </c>
      <c r="CM24">
        <v>290</v>
      </c>
      <c r="CN24">
        <v>1393.13</v>
      </c>
      <c r="CO24">
        <v>895</v>
      </c>
      <c r="CP24">
        <v>10157.1</v>
      </c>
      <c r="CQ24">
        <v>1388.82</v>
      </c>
      <c r="CR24">
        <v>4.31</v>
      </c>
      <c r="DF24">
        <f>$B$11*EE24+$C$11*EF24+$F$11*EQ24*(1-ET24)</f>
        <v>0</v>
      </c>
      <c r="DG24">
        <f>DF24*DH24</f>
        <v>0</v>
      </c>
      <c r="DH24">
        <f>($B$11*$D$9+$C$11*$D$9+$F$11*((FD24+EV24)/MAX(FD24+EV24+FE24, 0.1)*$I$9+FE24/MAX(FD24+EV24+FE24, 0.1)*$J$9))/($B$11+$C$11+$F$11)</f>
        <v>0</v>
      </c>
      <c r="DI24">
        <f>($B$11*$K$9+$C$11*$K$9+$F$11*((FD24+EV24)/MAX(FD24+EV24+FE24, 0.1)*$P$9+FE24/MAX(FD24+EV24+FE24, 0.1)*$Q$9))/($B$11+$C$11+$F$11)</f>
        <v>0</v>
      </c>
      <c r="DJ24">
        <v>6</v>
      </c>
      <c r="DK24">
        <v>0.5</v>
      </c>
      <c r="DL24" t="s">
        <v>434</v>
      </c>
      <c r="DM24">
        <v>2</v>
      </c>
      <c r="DN24" t="b">
        <v>1</v>
      </c>
      <c r="DO24">
        <v>1695340104.5</v>
      </c>
      <c r="DP24">
        <v>688.107625</v>
      </c>
      <c r="DQ24">
        <v>699.96575</v>
      </c>
      <c r="DR24">
        <v>35.84986875</v>
      </c>
      <c r="DS24">
        <v>32.6880125</v>
      </c>
      <c r="DT24">
        <v>683.141625</v>
      </c>
      <c r="DU24">
        <v>35.12386875</v>
      </c>
      <c r="DV24">
        <v>600.014375</v>
      </c>
      <c r="DW24">
        <v>88.1955375</v>
      </c>
      <c r="DX24">
        <v>0.10001146875</v>
      </c>
      <c r="DY24">
        <v>36.9474625</v>
      </c>
      <c r="DZ24">
        <v>35.58001875</v>
      </c>
      <c r="EA24">
        <v>999.9</v>
      </c>
      <c r="EB24">
        <v>0</v>
      </c>
      <c r="EC24">
        <v>0</v>
      </c>
      <c r="ED24">
        <v>4967.0325</v>
      </c>
      <c r="EE24">
        <v>0</v>
      </c>
      <c r="EF24">
        <v>5.33758625</v>
      </c>
      <c r="EG24">
        <v>-12.06415</v>
      </c>
      <c r="EH24">
        <v>713.465</v>
      </c>
      <c r="EI24">
        <v>723.619375</v>
      </c>
      <c r="EJ24">
        <v>3.142210625</v>
      </c>
      <c r="EK24">
        <v>699.96575</v>
      </c>
      <c r="EL24">
        <v>32.6880125</v>
      </c>
      <c r="EM24">
        <v>3.160064375</v>
      </c>
      <c r="EN24">
        <v>2.882935625</v>
      </c>
      <c r="EO24">
        <v>24.89625625</v>
      </c>
      <c r="EP24">
        <v>23.366825</v>
      </c>
      <c r="EQ24">
        <v>1499.98875</v>
      </c>
      <c r="ER24">
        <v>0.972992</v>
      </c>
      <c r="ES24">
        <v>0.0270078</v>
      </c>
      <c r="ET24">
        <v>0</v>
      </c>
      <c r="EU24">
        <v>1275.165</v>
      </c>
      <c r="EV24">
        <v>5.00003</v>
      </c>
      <c r="EW24">
        <v>19200</v>
      </c>
      <c r="EX24">
        <v>11374.325</v>
      </c>
      <c r="EY24">
        <v>47.125</v>
      </c>
      <c r="EZ24">
        <v>48.210625</v>
      </c>
      <c r="FA24">
        <v>47.80425</v>
      </c>
      <c r="FB24">
        <v>47.769375</v>
      </c>
      <c r="FC24">
        <v>49.687</v>
      </c>
      <c r="FD24">
        <v>1454.60875</v>
      </c>
      <c r="FE24">
        <v>40.38</v>
      </c>
      <c r="FF24">
        <v>0</v>
      </c>
      <c r="FG24">
        <v>275.899999856949</v>
      </c>
      <c r="FH24">
        <v>0</v>
      </c>
      <c r="FI24">
        <v>1275.1792</v>
      </c>
      <c r="FJ24">
        <v>0.671538460106706</v>
      </c>
      <c r="FK24">
        <v>6.65384616010627</v>
      </c>
      <c r="FL24">
        <v>19200.176</v>
      </c>
      <c r="FM24">
        <v>15</v>
      </c>
      <c r="FN24">
        <v>1695340137</v>
      </c>
      <c r="FO24" t="s">
        <v>470</v>
      </c>
      <c r="FP24">
        <v>1695340134</v>
      </c>
      <c r="FQ24">
        <v>1695340137</v>
      </c>
      <c r="FR24">
        <v>33</v>
      </c>
      <c r="FS24">
        <v>0.174</v>
      </c>
      <c r="FT24">
        <v>0.02</v>
      </c>
      <c r="FU24">
        <v>4.966</v>
      </c>
      <c r="FV24">
        <v>0.726</v>
      </c>
      <c r="FW24">
        <v>700</v>
      </c>
      <c r="FX24">
        <v>33</v>
      </c>
      <c r="FY24">
        <v>0.32</v>
      </c>
      <c r="FZ24">
        <v>0.04</v>
      </c>
      <c r="GA24">
        <v>9.8529443852251</v>
      </c>
      <c r="GB24">
        <v>-0.150262071153281</v>
      </c>
      <c r="GC24">
        <v>0.0818546052298783</v>
      </c>
      <c r="GD24">
        <v>1</v>
      </c>
      <c r="GE24">
        <v>1275.1548</v>
      </c>
      <c r="GF24">
        <v>1.39153845692393</v>
      </c>
      <c r="GG24">
        <v>0.227598242523975</v>
      </c>
      <c r="GH24">
        <v>1</v>
      </c>
      <c r="GI24">
        <v>0.105698784320353</v>
      </c>
      <c r="GJ24">
        <v>0.00149192116735971</v>
      </c>
      <c r="GK24">
        <v>0.00012633000056808</v>
      </c>
      <c r="GL24">
        <v>1</v>
      </c>
      <c r="GM24">
        <v>3</v>
      </c>
      <c r="GN24">
        <v>3</v>
      </c>
      <c r="GO24" t="s">
        <v>454</v>
      </c>
      <c r="GP24">
        <v>3.19557</v>
      </c>
      <c r="GQ24">
        <v>2.72239</v>
      </c>
      <c r="GR24">
        <v>0.120324</v>
      </c>
      <c r="GS24">
        <v>0.122275</v>
      </c>
      <c r="GT24">
        <v>0.136639</v>
      </c>
      <c r="GU24">
        <v>0.129177</v>
      </c>
      <c r="GV24">
        <v>24052.4</v>
      </c>
      <c r="GW24">
        <v>24326.5</v>
      </c>
      <c r="GX24">
        <v>25876.4</v>
      </c>
      <c r="GY24">
        <v>26462.7</v>
      </c>
      <c r="GZ24">
        <v>31674.5</v>
      </c>
      <c r="HA24">
        <v>32089.9</v>
      </c>
      <c r="HB24">
        <v>39379.9</v>
      </c>
      <c r="HC24">
        <v>39262</v>
      </c>
      <c r="HD24">
        <v>2.23338</v>
      </c>
      <c r="HE24">
        <v>2.12715</v>
      </c>
      <c r="HF24">
        <v>0.198606</v>
      </c>
      <c r="HG24">
        <v>0</v>
      </c>
      <c r="HH24">
        <v>32.3672</v>
      </c>
      <c r="HI24">
        <v>999.9</v>
      </c>
      <c r="HJ24">
        <v>64.314</v>
      </c>
      <c r="HK24">
        <v>35.298</v>
      </c>
      <c r="HL24">
        <v>41.8724</v>
      </c>
      <c r="HM24">
        <v>29.4427</v>
      </c>
      <c r="HN24">
        <v>34.2348</v>
      </c>
      <c r="HO24">
        <v>2</v>
      </c>
      <c r="HP24">
        <v>0.382454</v>
      </c>
      <c r="HQ24">
        <v>-1.79814</v>
      </c>
      <c r="HR24">
        <v>20.2309</v>
      </c>
      <c r="HS24">
        <v>5.25233</v>
      </c>
      <c r="HT24">
        <v>11.9201</v>
      </c>
      <c r="HU24">
        <v>4.97515</v>
      </c>
      <c r="HV24">
        <v>3.286</v>
      </c>
      <c r="HW24">
        <v>9999</v>
      </c>
      <c r="HX24">
        <v>9999</v>
      </c>
      <c r="HY24">
        <v>9999</v>
      </c>
      <c r="HZ24">
        <v>970.1</v>
      </c>
      <c r="IA24">
        <v>1.86676</v>
      </c>
      <c r="IB24">
        <v>1.86688</v>
      </c>
      <c r="IC24">
        <v>1.86476</v>
      </c>
      <c r="ID24">
        <v>1.86519</v>
      </c>
      <c r="IE24">
        <v>1.86308</v>
      </c>
      <c r="IF24">
        <v>1.86585</v>
      </c>
      <c r="IG24">
        <v>1.86523</v>
      </c>
      <c r="IH24">
        <v>1.8705</v>
      </c>
      <c r="II24">
        <v>5</v>
      </c>
      <c r="IJ24">
        <v>0</v>
      </c>
      <c r="IK24">
        <v>0</v>
      </c>
      <c r="IL24">
        <v>0</v>
      </c>
      <c r="IM24" t="s">
        <v>437</v>
      </c>
      <c r="IN24" t="s">
        <v>438</v>
      </c>
      <c r="IO24" t="s">
        <v>439</v>
      </c>
      <c r="IP24" t="s">
        <v>440</v>
      </c>
      <c r="IQ24" t="s">
        <v>440</v>
      </c>
      <c r="IR24" t="s">
        <v>439</v>
      </c>
      <c r="IS24">
        <v>0</v>
      </c>
      <c r="IT24">
        <v>100</v>
      </c>
      <c r="IU24">
        <v>100</v>
      </c>
      <c r="IV24">
        <v>4.966</v>
      </c>
      <c r="IW24">
        <v>0.726</v>
      </c>
      <c r="IX24">
        <v>2.46024996226179</v>
      </c>
      <c r="IY24">
        <v>0.00418538200283587</v>
      </c>
      <c r="IZ24">
        <v>-1.41063378290963e-06</v>
      </c>
      <c r="JA24">
        <v>3.10169211340598e-10</v>
      </c>
      <c r="JB24">
        <v>0.706349999999993</v>
      </c>
      <c r="JC24">
        <v>0</v>
      </c>
      <c r="JD24">
        <v>0</v>
      </c>
      <c r="JE24">
        <v>0</v>
      </c>
      <c r="JF24">
        <v>10</v>
      </c>
      <c r="JG24">
        <v>2135</v>
      </c>
      <c r="JH24">
        <v>1</v>
      </c>
      <c r="JI24">
        <v>29</v>
      </c>
      <c r="JJ24">
        <v>4</v>
      </c>
      <c r="JK24">
        <v>4.2</v>
      </c>
      <c r="JL24">
        <v>2.02515</v>
      </c>
      <c r="JM24">
        <v>2.69043</v>
      </c>
      <c r="JN24">
        <v>2.09595</v>
      </c>
      <c r="JO24">
        <v>2.79419</v>
      </c>
      <c r="JP24">
        <v>2.09717</v>
      </c>
      <c r="JQ24">
        <v>2.31567</v>
      </c>
      <c r="JR24">
        <v>39.3418</v>
      </c>
      <c r="JS24">
        <v>13.9832</v>
      </c>
      <c r="JT24">
        <v>18</v>
      </c>
      <c r="JU24">
        <v>639.498</v>
      </c>
      <c r="JV24">
        <v>683.317</v>
      </c>
      <c r="JW24">
        <v>36.0598</v>
      </c>
      <c r="JX24">
        <v>32.2052</v>
      </c>
      <c r="JY24">
        <v>29.9994</v>
      </c>
      <c r="JZ24">
        <v>31.8457</v>
      </c>
      <c r="KA24">
        <v>32.2116</v>
      </c>
      <c r="KB24">
        <v>40.6058</v>
      </c>
      <c r="KC24">
        <v>31.0834</v>
      </c>
      <c r="KD24">
        <v>59.7671</v>
      </c>
      <c r="KE24">
        <v>36.0851</v>
      </c>
      <c r="KF24">
        <v>700</v>
      </c>
      <c r="KG24">
        <v>51.3354</v>
      </c>
      <c r="KH24">
        <v>101.818</v>
      </c>
      <c r="KI24">
        <v>101.85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2023-09-21T18:46:10Z</dcterms:created>
  <dcterms:modified xsi:type="dcterms:W3CDTF">2023-09-21T18:46:10Z</dcterms:modified>
</cp:coreProperties>
</file>