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Archivos\ELC 002\"/>
    </mc:Choice>
  </mc:AlternateContent>
  <bookViews>
    <workbookView xWindow="0" yWindow="0" windowWidth="10470" windowHeight="3195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7" i="1" l="1"/>
  <c r="F27" i="1"/>
  <c r="F31" i="1" s="1"/>
  <c r="E27" i="1"/>
  <c r="D27" i="1"/>
  <c r="D31" i="1" s="1"/>
  <c r="G26" i="1"/>
  <c r="G30" i="1" s="1"/>
  <c r="G32" i="1" s="1"/>
  <c r="F26" i="1"/>
  <c r="F30" i="1" s="1"/>
  <c r="E26" i="1"/>
  <c r="E30" i="1" s="1"/>
  <c r="D26" i="1"/>
  <c r="D30" i="1" s="1"/>
  <c r="D8" i="1"/>
  <c r="D7" i="1"/>
  <c r="C47" i="1"/>
  <c r="D49" i="1" s="1"/>
  <c r="D37" i="1" s="1"/>
  <c r="D38" i="1" s="1"/>
  <c r="D40" i="1"/>
  <c r="D48" i="1"/>
  <c r="D39" i="1" s="1"/>
  <c r="G33" i="1"/>
  <c r="F33" i="1"/>
  <c r="E33" i="1"/>
  <c r="D33" i="1"/>
  <c r="G31" i="1"/>
  <c r="E31" i="1"/>
  <c r="G29" i="1"/>
  <c r="F29" i="1"/>
  <c r="E29" i="1"/>
  <c r="D29" i="1"/>
  <c r="G28" i="1"/>
  <c r="F28" i="1"/>
  <c r="E28" i="1"/>
  <c r="D28" i="1"/>
  <c r="G25" i="1"/>
  <c r="F25" i="1"/>
  <c r="E25" i="1"/>
  <c r="D25" i="1"/>
  <c r="G24" i="1"/>
  <c r="F24" i="1"/>
  <c r="E24" i="1"/>
  <c r="D24" i="1"/>
  <c r="F23" i="1"/>
  <c r="D23" i="1"/>
  <c r="F22" i="1"/>
  <c r="D22" i="1"/>
  <c r="G20" i="1"/>
  <c r="F20" i="1"/>
  <c r="E20" i="1"/>
  <c r="D20" i="1"/>
  <c r="C20" i="1"/>
  <c r="C43" i="1" s="1"/>
  <c r="C44" i="1" s="1"/>
  <c r="G17" i="1"/>
  <c r="F17" i="1"/>
  <c r="E17" i="1"/>
  <c r="D17" i="1"/>
  <c r="G16" i="1"/>
  <c r="F16" i="1"/>
  <c r="E16" i="1"/>
  <c r="D16" i="1"/>
  <c r="G15" i="1"/>
  <c r="F15" i="1"/>
  <c r="E15" i="1"/>
  <c r="D15" i="1"/>
  <c r="G8" i="1"/>
  <c r="F8" i="1"/>
  <c r="E8" i="1"/>
  <c r="G7" i="1"/>
  <c r="F7" i="1"/>
  <c r="E7" i="1"/>
  <c r="G10" i="1"/>
  <c r="F10" i="1"/>
  <c r="G9" i="1"/>
  <c r="F9" i="1"/>
  <c r="E10" i="1"/>
  <c r="E9" i="1"/>
  <c r="E11" i="1"/>
  <c r="G6" i="1"/>
  <c r="F6" i="1"/>
  <c r="E6" i="1"/>
  <c r="D6" i="1"/>
  <c r="G5" i="1"/>
  <c r="F5" i="1"/>
  <c r="E5" i="1"/>
  <c r="D5" i="1"/>
  <c r="C42" i="1"/>
  <c r="F32" i="1" l="1"/>
  <c r="E32" i="1"/>
  <c r="D32" i="1"/>
  <c r="D47" i="1"/>
  <c r="E49" i="1" s="1"/>
  <c r="E37" i="1" s="1"/>
  <c r="E38" i="1" s="1"/>
  <c r="D42" i="1"/>
  <c r="D43" i="1" s="1"/>
  <c r="D44" i="1" s="1"/>
  <c r="E48" i="1"/>
  <c r="F48" i="1" l="1"/>
  <c r="E39" i="1"/>
  <c r="E42" i="1"/>
  <c r="E43" i="1" s="1"/>
  <c r="E44" i="1" s="1"/>
  <c r="E47" i="1"/>
  <c r="F47" i="1" l="1"/>
  <c r="F49" i="1"/>
  <c r="F37" i="1" s="1"/>
  <c r="F38" i="1" s="1"/>
  <c r="G48" i="1"/>
  <c r="G39" i="1" s="1"/>
  <c r="F39" i="1"/>
  <c r="F42" i="1" l="1"/>
  <c r="F43" i="1" s="1"/>
  <c r="F44" i="1" s="1"/>
  <c r="G49" i="1"/>
  <c r="G37" i="1" s="1"/>
  <c r="G38" i="1" s="1"/>
  <c r="G42" i="1" s="1"/>
  <c r="G43" i="1" s="1"/>
  <c r="G47" i="1"/>
  <c r="G44" i="1" l="1"/>
</calcChain>
</file>

<file path=xl/sharedStrings.xml><?xml version="1.0" encoding="utf-8"?>
<sst xmlns="http://schemas.openxmlformats.org/spreadsheetml/2006/main" count="45" uniqueCount="40">
  <si>
    <t>B Paseo</t>
  </si>
  <si>
    <t>B Deportivas</t>
  </si>
  <si>
    <t>Ventas actuales</t>
  </si>
  <si>
    <t>Inv Inicial</t>
  </si>
  <si>
    <t>Inv Final</t>
  </si>
  <si>
    <t>Producc P</t>
  </si>
  <si>
    <t>Producc D</t>
  </si>
  <si>
    <t>INGRESOS</t>
  </si>
  <si>
    <t>Ventas</t>
  </si>
  <si>
    <t>Total ventas</t>
  </si>
  <si>
    <t>Prest Bco</t>
  </si>
  <si>
    <t>Caja Bco</t>
  </si>
  <si>
    <t>TOTAL INGRE</t>
  </si>
  <si>
    <t>EGRESOS</t>
  </si>
  <si>
    <t>Mat Prima P</t>
  </si>
  <si>
    <t>Mat Prima D</t>
  </si>
  <si>
    <t>MOD P</t>
  </si>
  <si>
    <t>Insumos P</t>
  </si>
  <si>
    <t>Insumos D</t>
  </si>
  <si>
    <t>MOD D</t>
  </si>
  <si>
    <t>E E P</t>
  </si>
  <si>
    <t>E E D</t>
  </si>
  <si>
    <t>Costo Dir P</t>
  </si>
  <si>
    <t>Costo Dir D</t>
  </si>
  <si>
    <t>Total C D</t>
  </si>
  <si>
    <t>Cost  Adm</t>
  </si>
  <si>
    <t>Cost Com</t>
  </si>
  <si>
    <t>Depreciación</t>
  </si>
  <si>
    <t>Intereses</t>
  </si>
  <si>
    <t>Amortización</t>
  </si>
  <si>
    <t>Invesrsión</t>
  </si>
  <si>
    <t>Total Indirecto</t>
  </si>
  <si>
    <t>TOTAL  EGRESOS</t>
  </si>
  <si>
    <t>ACUMULADO</t>
  </si>
  <si>
    <t>RESULTADO</t>
  </si>
  <si>
    <t>Capital</t>
  </si>
  <si>
    <t>Amortizaciones</t>
  </si>
  <si>
    <t xml:space="preserve">TOTAL </t>
  </si>
  <si>
    <t>Ventas futuras</t>
  </si>
  <si>
    <t>CIF (Mantenim)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</si>
</sst>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43" fontId="0" fillId="0" borderId="0" xfId="1" applyFont="1"/>
    <xf numFmtId="43" fontId="0" fillId="0" borderId="0" xfId="0" applyNumberFormat="1"/>
    <xf numFmtId="43" fontId="0" fillId="2" borderId="0" xfId="1" applyFont="1" applyFill="1"/>
    <xf numFmtId="9" fontId="0" fillId="0" borderId="0" xfId="1" applyNumberFormat="1" applyFont="1"/>
    <xf numFmtId="0" fontId="0" fillId="0" borderId="0" xfId="0" applyFill="1"/>
    <xf numFmtId="43" fontId="0" fillId="0" borderId="0" xfId="1" applyFont="1" applyFill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zoomScale="80" zoomScaleNormal="80" workbookViewId="0">
      <selection activeCell="H26" sqref="H26"/>
    </sheetView>
  </sheetViews>
  <sheetFormatPr baseColWidth="10" defaultRowHeight="15" x14ac:dyDescent="0.25"/>
  <cols>
    <col min="1" max="1" width="11.140625" customWidth="1"/>
    <col min="2" max="2" width="15.28515625" customWidth="1"/>
    <col min="3" max="3" width="14.85546875" customWidth="1"/>
    <col min="4" max="4" width="14.140625" bestFit="1" customWidth="1"/>
    <col min="5" max="5" width="17.140625" customWidth="1"/>
    <col min="6" max="6" width="13.42578125" customWidth="1"/>
    <col min="7" max="7" width="13.28515625" customWidth="1"/>
    <col min="8" max="8" width="14.140625" customWidth="1"/>
    <col min="9" max="9" width="11.5703125" bestFit="1" customWidth="1"/>
    <col min="10" max="10" width="13.42578125" customWidth="1"/>
  </cols>
  <sheetData>
    <row r="1" spans="1:9" x14ac:dyDescent="0.25">
      <c r="B1" t="s">
        <v>2</v>
      </c>
      <c r="D1">
        <v>1</v>
      </c>
      <c r="E1">
        <v>2</v>
      </c>
      <c r="F1">
        <v>3</v>
      </c>
      <c r="G1">
        <v>4</v>
      </c>
    </row>
    <row r="2" spans="1:9" x14ac:dyDescent="0.25">
      <c r="B2" t="s">
        <v>0</v>
      </c>
      <c r="D2" s="2">
        <v>600</v>
      </c>
      <c r="E2" s="2">
        <v>800</v>
      </c>
      <c r="F2" s="2">
        <v>600</v>
      </c>
      <c r="G2" s="2">
        <v>900</v>
      </c>
    </row>
    <row r="3" spans="1:9" x14ac:dyDescent="0.25">
      <c r="B3" t="s">
        <v>1</v>
      </c>
      <c r="D3" s="2">
        <v>200</v>
      </c>
      <c r="E3" s="2">
        <v>200</v>
      </c>
      <c r="F3" s="2">
        <v>300</v>
      </c>
      <c r="G3" s="2">
        <v>200</v>
      </c>
    </row>
    <row r="4" spans="1:9" x14ac:dyDescent="0.25">
      <c r="B4" t="s">
        <v>38</v>
      </c>
      <c r="D4" s="2"/>
      <c r="E4" s="2"/>
      <c r="F4" s="2"/>
      <c r="G4" s="2"/>
    </row>
    <row r="5" spans="1:9" x14ac:dyDescent="0.25">
      <c r="B5" t="s">
        <v>0</v>
      </c>
      <c r="D5" s="2">
        <f t="shared" ref="D5:G6" si="0">D2*1.15</f>
        <v>690</v>
      </c>
      <c r="E5" s="2">
        <f t="shared" si="0"/>
        <v>919.99999999999989</v>
      </c>
      <c r="F5" s="2">
        <f t="shared" si="0"/>
        <v>690</v>
      </c>
      <c r="G5" s="2">
        <f t="shared" si="0"/>
        <v>1035</v>
      </c>
      <c r="H5" s="6"/>
      <c r="I5" s="6"/>
    </row>
    <row r="6" spans="1:9" x14ac:dyDescent="0.25">
      <c r="B6" t="s">
        <v>1</v>
      </c>
      <c r="D6" s="2">
        <f t="shared" si="0"/>
        <v>229.99999999999997</v>
      </c>
      <c r="E6" s="2">
        <f t="shared" si="0"/>
        <v>229.99999999999997</v>
      </c>
      <c r="F6" s="2">
        <f t="shared" si="0"/>
        <v>345</v>
      </c>
      <c r="G6" s="2">
        <f t="shared" si="0"/>
        <v>229.99999999999997</v>
      </c>
      <c r="H6" s="6"/>
      <c r="I6" s="6"/>
    </row>
    <row r="7" spans="1:9" x14ac:dyDescent="0.25">
      <c r="B7" s="1" t="s">
        <v>5</v>
      </c>
      <c r="C7" s="1"/>
      <c r="D7" s="4">
        <f>D5-D9+D10</f>
        <v>675</v>
      </c>
      <c r="E7" s="4">
        <f t="shared" ref="E7:G7" si="1">E5-E9+E10</f>
        <v>896.99999999999989</v>
      </c>
      <c r="F7" s="4">
        <f t="shared" si="1"/>
        <v>655</v>
      </c>
      <c r="G7" s="4">
        <f t="shared" si="1"/>
        <v>1018</v>
      </c>
      <c r="H7" s="7"/>
      <c r="I7" s="6"/>
    </row>
    <row r="8" spans="1:9" x14ac:dyDescent="0.25">
      <c r="B8" s="1" t="s">
        <v>6</v>
      </c>
      <c r="C8" s="1"/>
      <c r="D8" s="4">
        <f>D6-D11+D12</f>
        <v>206.99999999999997</v>
      </c>
      <c r="E8" s="4">
        <f t="shared" ref="E8:G8" si="2">E6-E11+E12</f>
        <v>194.99999999999997</v>
      </c>
      <c r="F8" s="4">
        <f t="shared" si="2"/>
        <v>328</v>
      </c>
      <c r="G8" s="4">
        <f t="shared" si="2"/>
        <v>189.99999999999997</v>
      </c>
      <c r="H8" s="7"/>
      <c r="I8" s="6"/>
    </row>
    <row r="9" spans="1:9" x14ac:dyDescent="0.25">
      <c r="B9" t="s">
        <v>3</v>
      </c>
      <c r="D9" s="2">
        <v>20</v>
      </c>
      <c r="E9" s="2">
        <f>D11</f>
        <v>34</v>
      </c>
      <c r="F9" s="2">
        <f t="shared" ref="F9:G9" si="3">E11</f>
        <v>46</v>
      </c>
      <c r="G9" s="2">
        <f t="shared" si="3"/>
        <v>34</v>
      </c>
      <c r="H9" s="2"/>
    </row>
    <row r="10" spans="1:9" x14ac:dyDescent="0.25">
      <c r="B10" t="s">
        <v>4</v>
      </c>
      <c r="D10" s="2">
        <v>5</v>
      </c>
      <c r="E10" s="2">
        <f>D12</f>
        <v>11</v>
      </c>
      <c r="F10" s="2">
        <f t="shared" ref="F10:G10" si="4">E12</f>
        <v>11</v>
      </c>
      <c r="G10" s="2">
        <f t="shared" si="4"/>
        <v>17</v>
      </c>
    </row>
    <row r="11" spans="1:9" x14ac:dyDescent="0.25">
      <c r="B11" t="s">
        <v>3</v>
      </c>
      <c r="D11" s="2">
        <v>34</v>
      </c>
      <c r="E11" s="2">
        <f t="shared" ref="E11" si="5">E5*0.05</f>
        <v>46</v>
      </c>
      <c r="F11" s="2">
        <v>34</v>
      </c>
      <c r="G11" s="2">
        <v>51</v>
      </c>
    </row>
    <row r="12" spans="1:9" x14ac:dyDescent="0.25">
      <c r="B12" t="s">
        <v>4</v>
      </c>
      <c r="D12" s="2">
        <v>11</v>
      </c>
      <c r="E12" s="2">
        <v>11</v>
      </c>
      <c r="F12" s="2">
        <v>17</v>
      </c>
      <c r="G12" s="2">
        <v>11</v>
      </c>
    </row>
    <row r="14" spans="1:9" x14ac:dyDescent="0.25">
      <c r="A14" t="s">
        <v>7</v>
      </c>
    </row>
    <row r="15" spans="1:9" x14ac:dyDescent="0.25">
      <c r="B15" t="s">
        <v>8</v>
      </c>
      <c r="D15" s="2">
        <f>D5*300</f>
        <v>207000</v>
      </c>
      <c r="E15" s="2">
        <f t="shared" ref="E15:G15" si="6">E5*300</f>
        <v>275999.99999999994</v>
      </c>
      <c r="F15" s="2">
        <f t="shared" si="6"/>
        <v>207000</v>
      </c>
      <c r="G15" s="2">
        <f t="shared" si="6"/>
        <v>310500</v>
      </c>
      <c r="H15" s="2"/>
      <c r="I15" s="2"/>
    </row>
    <row r="16" spans="1:9" x14ac:dyDescent="0.25">
      <c r="D16" s="2">
        <f>D6*1000</f>
        <v>229999.99999999997</v>
      </c>
      <c r="E16" s="2">
        <f t="shared" ref="E16:G16" si="7">E6*1000</f>
        <v>229999.99999999997</v>
      </c>
      <c r="F16" s="2">
        <f t="shared" si="7"/>
        <v>345000</v>
      </c>
      <c r="G16" s="2">
        <f t="shared" si="7"/>
        <v>229999.99999999997</v>
      </c>
      <c r="H16" s="2"/>
      <c r="I16" s="2"/>
    </row>
    <row r="17" spans="1:11" x14ac:dyDescent="0.25">
      <c r="B17" t="s">
        <v>9</v>
      </c>
      <c r="D17" s="2">
        <f>SUM(D15:D16)</f>
        <v>437000</v>
      </c>
      <c r="E17" s="2">
        <f t="shared" ref="E17:G17" si="8">SUM(E15:E16)</f>
        <v>505999.99999999988</v>
      </c>
      <c r="F17" s="2">
        <f t="shared" si="8"/>
        <v>552000</v>
      </c>
      <c r="G17" s="2">
        <f t="shared" si="8"/>
        <v>540500</v>
      </c>
      <c r="H17" s="2"/>
    </row>
    <row r="18" spans="1:11" x14ac:dyDescent="0.25">
      <c r="B18" t="s">
        <v>10</v>
      </c>
      <c r="C18" s="2">
        <v>200000</v>
      </c>
      <c r="D18" s="2"/>
      <c r="E18" s="2"/>
      <c r="F18" s="2"/>
      <c r="G18" s="2"/>
      <c r="H18" s="2"/>
    </row>
    <row r="19" spans="1:11" x14ac:dyDescent="0.25">
      <c r="B19" t="s">
        <v>11</v>
      </c>
      <c r="C19" s="2">
        <v>200000</v>
      </c>
      <c r="D19" s="2"/>
      <c r="E19" s="2"/>
      <c r="F19" s="2"/>
      <c r="G19" s="2"/>
      <c r="H19" s="2"/>
    </row>
    <row r="20" spans="1:11" x14ac:dyDescent="0.25">
      <c r="B20" t="s">
        <v>12</v>
      </c>
      <c r="C20" s="2">
        <f>SUM(C18:C19)</f>
        <v>400000</v>
      </c>
      <c r="D20" s="2">
        <f>D17</f>
        <v>437000</v>
      </c>
      <c r="E20" s="2">
        <f t="shared" ref="E20:G20" si="9">E17</f>
        <v>505999.99999999988</v>
      </c>
      <c r="F20" s="2">
        <f t="shared" si="9"/>
        <v>552000</v>
      </c>
      <c r="G20" s="2">
        <f t="shared" si="9"/>
        <v>540500</v>
      </c>
      <c r="H20" s="2"/>
    </row>
    <row r="21" spans="1:11" x14ac:dyDescent="0.25">
      <c r="A21" t="s">
        <v>13</v>
      </c>
      <c r="C21" s="2"/>
      <c r="D21" s="2"/>
      <c r="E21" s="2"/>
      <c r="F21" s="2"/>
      <c r="G21" s="2"/>
      <c r="H21" s="2"/>
    </row>
    <row r="22" spans="1:11" x14ac:dyDescent="0.25">
      <c r="B22" t="s">
        <v>14</v>
      </c>
      <c r="C22" s="2"/>
      <c r="D22" s="2">
        <f>(D7+E7)*80</f>
        <v>125760</v>
      </c>
      <c r="E22" s="2"/>
      <c r="F22" s="2">
        <f>(F7+G7)*80</f>
        <v>133840</v>
      </c>
      <c r="G22" s="2"/>
      <c r="H22" s="2"/>
    </row>
    <row r="23" spans="1:11" x14ac:dyDescent="0.25">
      <c r="B23" t="s">
        <v>15</v>
      </c>
      <c r="C23" s="2"/>
      <c r="D23" s="2">
        <f>(D8+E8)*150</f>
        <v>60299.999999999993</v>
      </c>
      <c r="E23" s="2"/>
      <c r="F23" s="2">
        <f>(F8+G8)*150</f>
        <v>77700</v>
      </c>
      <c r="G23" s="2"/>
      <c r="H23" s="2"/>
    </row>
    <row r="24" spans="1:11" x14ac:dyDescent="0.25">
      <c r="B24" t="s">
        <v>17</v>
      </c>
      <c r="C24" s="2"/>
      <c r="D24" s="2">
        <f>D7*5</f>
        <v>3375</v>
      </c>
      <c r="E24" s="2">
        <f t="shared" ref="E24:G25" si="10">E7*5</f>
        <v>4484.9999999999991</v>
      </c>
      <c r="F24" s="2">
        <f t="shared" si="10"/>
        <v>3275</v>
      </c>
      <c r="G24" s="2">
        <f t="shared" si="10"/>
        <v>5090</v>
      </c>
      <c r="H24" s="2"/>
    </row>
    <row r="25" spans="1:11" x14ac:dyDescent="0.25">
      <c r="B25" t="s">
        <v>18</v>
      </c>
      <c r="C25" s="2"/>
      <c r="D25" s="2">
        <f>D8*5</f>
        <v>1034.9999999999998</v>
      </c>
      <c r="E25" s="2">
        <f t="shared" si="10"/>
        <v>974.99999999999989</v>
      </c>
      <c r="F25" s="2">
        <f t="shared" si="10"/>
        <v>1640</v>
      </c>
      <c r="G25" s="2">
        <f t="shared" si="10"/>
        <v>949.99999999999989</v>
      </c>
      <c r="H25" s="2"/>
    </row>
    <row r="26" spans="1:11" x14ac:dyDescent="0.25">
      <c r="B26" t="s">
        <v>16</v>
      </c>
      <c r="C26" s="2"/>
      <c r="D26" s="2">
        <f t="shared" ref="D26:F27" si="11">60*D7*1.15</f>
        <v>46575</v>
      </c>
      <c r="E26" s="2">
        <f t="shared" si="11"/>
        <v>61892.999999999985</v>
      </c>
      <c r="F26" s="2">
        <f t="shared" si="11"/>
        <v>45195</v>
      </c>
      <c r="G26" s="2">
        <f>60*G7*1.15/3*4</f>
        <v>93656</v>
      </c>
      <c r="H26" s="2"/>
      <c r="I26" s="3"/>
      <c r="J26" s="3"/>
    </row>
    <row r="27" spans="1:11" x14ac:dyDescent="0.25">
      <c r="B27" t="s">
        <v>19</v>
      </c>
      <c r="C27" s="2"/>
      <c r="D27" s="2">
        <f t="shared" si="11"/>
        <v>14282.999999999996</v>
      </c>
      <c r="E27" s="2">
        <f t="shared" si="11"/>
        <v>13454.999999999996</v>
      </c>
      <c r="F27" s="2">
        <f t="shared" si="11"/>
        <v>22632</v>
      </c>
      <c r="G27" s="2">
        <f>60*G8*1.15/3*4</f>
        <v>17479.999999999996</v>
      </c>
      <c r="H27" s="2"/>
      <c r="I27" s="3"/>
      <c r="J27" s="3"/>
    </row>
    <row r="28" spans="1:11" x14ac:dyDescent="0.25">
      <c r="B28" t="s">
        <v>20</v>
      </c>
      <c r="C28" s="2"/>
      <c r="D28" s="2">
        <f>D7*25*0.05</f>
        <v>843.75</v>
      </c>
      <c r="E28" s="2">
        <f t="shared" ref="E28:G29" si="12">E7*25*0.05</f>
        <v>1121.2499999999998</v>
      </c>
      <c r="F28" s="2">
        <f t="shared" si="12"/>
        <v>818.75</v>
      </c>
      <c r="G28" s="2">
        <f t="shared" si="12"/>
        <v>1272.5</v>
      </c>
      <c r="H28" s="2"/>
    </row>
    <row r="29" spans="1:11" x14ac:dyDescent="0.25">
      <c r="B29" t="s">
        <v>21</v>
      </c>
      <c r="C29" s="2"/>
      <c r="D29" s="2">
        <f>D8*25*0.05</f>
        <v>258.74999999999994</v>
      </c>
      <c r="E29" s="2">
        <f t="shared" si="12"/>
        <v>243.74999999999997</v>
      </c>
      <c r="F29" s="2">
        <f t="shared" si="12"/>
        <v>410</v>
      </c>
      <c r="G29" s="2">
        <f t="shared" si="12"/>
        <v>237.49999999999997</v>
      </c>
      <c r="H29" s="2"/>
    </row>
    <row r="30" spans="1:11" x14ac:dyDescent="0.25">
      <c r="B30" t="s">
        <v>22</v>
      </c>
      <c r="C30" s="2"/>
      <c r="D30" s="2">
        <f>D22+D24+D26+D28</f>
        <v>176553.75</v>
      </c>
      <c r="E30" s="2">
        <f t="shared" ref="E30:G30" si="13">E22+E24+E26+E28</f>
        <v>67499.249999999985</v>
      </c>
      <c r="F30" s="2">
        <f t="shared" si="13"/>
        <v>183128.75</v>
      </c>
      <c r="G30" s="2">
        <f t="shared" si="13"/>
        <v>100018.5</v>
      </c>
      <c r="H30" s="2"/>
      <c r="I30" s="7"/>
      <c r="J30" s="3"/>
      <c r="K30" s="2"/>
    </row>
    <row r="31" spans="1:11" x14ac:dyDescent="0.25">
      <c r="B31" t="s">
        <v>23</v>
      </c>
      <c r="C31" s="2"/>
      <c r="D31" s="2">
        <f>D23+D25+D27+D29</f>
        <v>75876.749999999985</v>
      </c>
      <c r="E31" s="2">
        <f t="shared" ref="E31:G31" si="14">E23+E25+E27+E29</f>
        <v>14673.749999999996</v>
      </c>
      <c r="F31" s="2">
        <f t="shared" si="14"/>
        <v>102382</v>
      </c>
      <c r="G31" s="2">
        <f t="shared" si="14"/>
        <v>18667.499999999996</v>
      </c>
      <c r="H31" s="2"/>
      <c r="I31" s="7"/>
      <c r="J31" s="3"/>
      <c r="K31" s="2"/>
    </row>
    <row r="32" spans="1:11" x14ac:dyDescent="0.25">
      <c r="B32" t="s">
        <v>24</v>
      </c>
      <c r="C32" s="2"/>
      <c r="D32" s="2">
        <f>SUM(D30:D31)</f>
        <v>252430.5</v>
      </c>
      <c r="E32" s="2">
        <f t="shared" ref="E32:G32" si="15">SUM(E30:E31)</f>
        <v>82172.999999999985</v>
      </c>
      <c r="F32" s="2">
        <f t="shared" si="15"/>
        <v>285510.75</v>
      </c>
      <c r="G32" s="2">
        <f t="shared" si="15"/>
        <v>118686</v>
      </c>
      <c r="H32" s="2"/>
      <c r="I32" s="3"/>
    </row>
    <row r="33" spans="2:9" x14ac:dyDescent="0.25">
      <c r="B33" t="s">
        <v>39</v>
      </c>
      <c r="D33" s="2">
        <f>200*3</f>
        <v>600</v>
      </c>
      <c r="E33" s="2">
        <f t="shared" ref="E33:G33" si="16">200*3</f>
        <v>600</v>
      </c>
      <c r="F33" s="2">
        <f t="shared" si="16"/>
        <v>600</v>
      </c>
      <c r="G33" s="2">
        <f t="shared" si="16"/>
        <v>600</v>
      </c>
      <c r="H33" s="2"/>
      <c r="I33" s="3"/>
    </row>
    <row r="34" spans="2:9" x14ac:dyDescent="0.25">
      <c r="B34" t="s">
        <v>25</v>
      </c>
      <c r="D34" s="2">
        <v>5000</v>
      </c>
      <c r="E34" s="2">
        <v>5000</v>
      </c>
      <c r="F34" s="2">
        <v>5000</v>
      </c>
      <c r="G34" s="2">
        <v>5000</v>
      </c>
      <c r="H34" s="2"/>
      <c r="I34" s="3"/>
    </row>
    <row r="35" spans="2:9" x14ac:dyDescent="0.25">
      <c r="B35" t="s">
        <v>26</v>
      </c>
      <c r="D35" s="2">
        <v>2000</v>
      </c>
      <c r="E35" s="2">
        <v>2000</v>
      </c>
      <c r="F35" s="2">
        <v>2000</v>
      </c>
      <c r="G35" s="2">
        <v>2000</v>
      </c>
      <c r="H35" s="2"/>
      <c r="I35" s="3"/>
    </row>
    <row r="36" spans="2:9" x14ac:dyDescent="0.25">
      <c r="B36" t="s">
        <v>27</v>
      </c>
      <c r="D36" s="2">
        <v>1000</v>
      </c>
      <c r="E36" s="2">
        <v>1000</v>
      </c>
      <c r="F36" s="2">
        <v>1000</v>
      </c>
      <c r="G36" s="2">
        <v>1000</v>
      </c>
      <c r="H36" s="2"/>
      <c r="I36" s="3"/>
    </row>
    <row r="37" spans="2:9" x14ac:dyDescent="0.25">
      <c r="B37" t="s">
        <v>28</v>
      </c>
      <c r="D37" s="3">
        <f>D49</f>
        <v>6000</v>
      </c>
      <c r="E37" s="3">
        <f t="shared" ref="E37:G37" si="17">E49</f>
        <v>4500</v>
      </c>
      <c r="F37" s="3">
        <f t="shared" si="17"/>
        <v>3000</v>
      </c>
      <c r="G37" s="3">
        <f t="shared" si="17"/>
        <v>1500</v>
      </c>
      <c r="H37" s="2"/>
      <c r="I37" s="3"/>
    </row>
    <row r="38" spans="2:9" x14ac:dyDescent="0.25">
      <c r="B38" t="s">
        <v>31</v>
      </c>
      <c r="D38" s="3">
        <f>SUM(D33:D37)</f>
        <v>14600</v>
      </c>
      <c r="E38" s="3">
        <f t="shared" ref="E38:G38" si="18">SUM(E33:E37)</f>
        <v>13100</v>
      </c>
      <c r="F38" s="3">
        <f t="shared" si="18"/>
        <v>11600</v>
      </c>
      <c r="G38" s="3">
        <f t="shared" si="18"/>
        <v>10100</v>
      </c>
      <c r="H38" s="2"/>
      <c r="I38" s="3"/>
    </row>
    <row r="39" spans="2:9" x14ac:dyDescent="0.25">
      <c r="B39" t="s">
        <v>29</v>
      </c>
      <c r="D39" s="2">
        <f>D48</f>
        <v>50000</v>
      </c>
      <c r="E39" s="2">
        <f t="shared" ref="E39:G39" si="19">E48</f>
        <v>50000</v>
      </c>
      <c r="F39" s="2">
        <f t="shared" si="19"/>
        <v>50000</v>
      </c>
      <c r="G39" s="2">
        <f t="shared" si="19"/>
        <v>50000</v>
      </c>
      <c r="H39" s="2"/>
    </row>
    <row r="40" spans="2:9" x14ac:dyDescent="0.25">
      <c r="B40" t="s">
        <v>30</v>
      </c>
      <c r="C40" s="2">
        <v>400000</v>
      </c>
      <c r="D40" s="3">
        <f>100000*0.25</f>
        <v>25000</v>
      </c>
      <c r="E40" s="3">
        <v>50000</v>
      </c>
      <c r="F40" s="3"/>
      <c r="G40" s="3">
        <v>25000</v>
      </c>
      <c r="H40" s="2"/>
    </row>
    <row r="41" spans="2:9" x14ac:dyDescent="0.25">
      <c r="B41" t="s">
        <v>37</v>
      </c>
      <c r="C41" s="3"/>
      <c r="D41" s="3"/>
      <c r="E41" s="3"/>
      <c r="F41" s="3"/>
      <c r="G41" s="3"/>
      <c r="H41" s="3"/>
    </row>
    <row r="42" spans="2:9" x14ac:dyDescent="0.25">
      <c r="B42" t="s">
        <v>32</v>
      </c>
      <c r="C42" s="3">
        <f>C40</f>
        <v>400000</v>
      </c>
      <c r="D42" s="3">
        <f>D32+D38+D39+D40</f>
        <v>342030.5</v>
      </c>
      <c r="E42" s="3">
        <f t="shared" ref="E42:G42" si="20">E32+E38+E39+E40</f>
        <v>195273</v>
      </c>
      <c r="F42" s="3">
        <f t="shared" si="20"/>
        <v>347110.75</v>
      </c>
      <c r="G42" s="3">
        <f t="shared" si="20"/>
        <v>203786</v>
      </c>
      <c r="H42" s="3"/>
    </row>
    <row r="43" spans="2:9" x14ac:dyDescent="0.25">
      <c r="B43" t="s">
        <v>34</v>
      </c>
      <c r="C43" s="3">
        <f>C20-C42</f>
        <v>0</v>
      </c>
      <c r="D43" s="3">
        <f t="shared" ref="D43:G43" si="21">D20-D42</f>
        <v>94969.5</v>
      </c>
      <c r="E43" s="3">
        <f t="shared" si="21"/>
        <v>310726.99999999988</v>
      </c>
      <c r="F43" s="3">
        <f t="shared" si="21"/>
        <v>204889.25</v>
      </c>
      <c r="G43" s="3">
        <f t="shared" si="21"/>
        <v>336714</v>
      </c>
      <c r="H43" s="2"/>
    </row>
    <row r="44" spans="2:9" x14ac:dyDescent="0.25">
      <c r="B44" t="s">
        <v>33</v>
      </c>
      <c r="C44" s="3">
        <f>C43</f>
        <v>0</v>
      </c>
      <c r="D44" s="3">
        <f>C44+D43</f>
        <v>94969.5</v>
      </c>
      <c r="E44" s="3">
        <f t="shared" ref="E44:G44" si="22">D44+E43</f>
        <v>405696.49999999988</v>
      </c>
      <c r="F44" s="3">
        <f t="shared" si="22"/>
        <v>610585.74999999988</v>
      </c>
      <c r="G44" s="3">
        <f t="shared" si="22"/>
        <v>947299.74999999988</v>
      </c>
    </row>
    <row r="47" spans="2:9" x14ac:dyDescent="0.25">
      <c r="B47" t="s">
        <v>35</v>
      </c>
      <c r="C47" s="2">
        <f>C18</f>
        <v>200000</v>
      </c>
      <c r="D47" s="2">
        <f>C47-D48</f>
        <v>150000</v>
      </c>
      <c r="E47" s="2">
        <f>D47-E48</f>
        <v>100000</v>
      </c>
      <c r="F47" s="2">
        <f t="shared" ref="F47:G47" si="23">E47-F48</f>
        <v>50000</v>
      </c>
      <c r="G47" s="2">
        <f t="shared" si="23"/>
        <v>0</v>
      </c>
      <c r="H47" s="2"/>
    </row>
    <row r="48" spans="2:9" x14ac:dyDescent="0.25">
      <c r="B48" t="s">
        <v>36</v>
      </c>
      <c r="C48" s="2"/>
      <c r="D48" s="2">
        <f>C47/4</f>
        <v>50000</v>
      </c>
      <c r="E48" s="2">
        <f>D48</f>
        <v>50000</v>
      </c>
      <c r="F48" s="2">
        <f t="shared" ref="F48:G48" si="24">E48</f>
        <v>50000</v>
      </c>
      <c r="G48" s="2">
        <f t="shared" si="24"/>
        <v>50000</v>
      </c>
      <c r="H48" s="2"/>
    </row>
    <row r="49" spans="2:8" x14ac:dyDescent="0.25">
      <c r="B49" t="s">
        <v>28</v>
      </c>
      <c r="C49" s="5">
        <v>0.12</v>
      </c>
      <c r="D49" s="2">
        <f>C47*C$49/4</f>
        <v>6000</v>
      </c>
      <c r="E49" s="2">
        <f>D47*C$49/4</f>
        <v>4500</v>
      </c>
      <c r="F49" s="2">
        <f>E47*C49/4</f>
        <v>3000</v>
      </c>
      <c r="G49" s="2">
        <f>F47*C49/4</f>
        <v>1500</v>
      </c>
      <c r="H49" s="2"/>
    </row>
    <row r="50" spans="2:8" x14ac:dyDescent="0.25">
      <c r="C50" s="2"/>
      <c r="D50" s="2"/>
      <c r="E50" s="2"/>
      <c r="F50" s="2"/>
      <c r="G50" s="2"/>
      <c r="H50" s="2"/>
    </row>
    <row r="51" spans="2:8" x14ac:dyDescent="0.25">
      <c r="C51" s="2"/>
      <c r="D51" s="2"/>
      <c r="E51" s="2"/>
      <c r="F51" s="2"/>
      <c r="G51" s="2"/>
      <c r="H51" s="2"/>
    </row>
    <row r="52" spans="2:8" x14ac:dyDescent="0.25">
      <c r="C52" s="3"/>
      <c r="D52" s="3"/>
      <c r="E52" s="3"/>
    </row>
    <row r="53" spans="2:8" x14ac:dyDescent="0.25">
      <c r="C53" s="2"/>
      <c r="D53" s="2"/>
      <c r="E53" s="2"/>
    </row>
    <row r="54" spans="2:8" x14ac:dyDescent="0.25">
      <c r="C54" s="3"/>
      <c r="D54" s="3"/>
      <c r="E54" s="3"/>
    </row>
    <row r="55" spans="2:8" x14ac:dyDescent="0.25">
      <c r="C55" s="2"/>
      <c r="D55" s="2"/>
      <c r="E5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 Chahin</dc:creator>
  <cp:lastModifiedBy>HP</cp:lastModifiedBy>
  <dcterms:created xsi:type="dcterms:W3CDTF">2016-11-10T19:32:40Z</dcterms:created>
  <dcterms:modified xsi:type="dcterms:W3CDTF">2021-06-28T23:36:00Z</dcterms:modified>
</cp:coreProperties>
</file>