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AGRM\COSTOS Y PRESUP\"/>
    </mc:Choice>
  </mc:AlternateContent>
  <xr:revisionPtr revIDLastSave="0" documentId="13_ncr:1_{1C1B700E-06D0-4ADE-9653-6F0604F501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F23" i="1" l="1"/>
  <c r="F22" i="1"/>
  <c r="F20" i="1"/>
  <c r="F21" i="1"/>
  <c r="F18" i="1"/>
  <c r="F19" i="1"/>
  <c r="G17" i="1"/>
  <c r="F17" i="1"/>
  <c r="F16" i="1" s="1"/>
  <c r="L39" i="1"/>
  <c r="L38" i="1"/>
  <c r="C37" i="1"/>
  <c r="F15" i="1"/>
  <c r="F14" i="1"/>
  <c r="E27" i="1"/>
  <c r="E26" i="1"/>
  <c r="E25" i="1"/>
  <c r="E28" i="1" s="1"/>
  <c r="F10" i="1"/>
  <c r="F9" i="1"/>
  <c r="F8" i="1"/>
  <c r="F7" i="1"/>
  <c r="F6" i="1"/>
  <c r="F5" i="1"/>
  <c r="F4" i="1"/>
  <c r="B37" i="1"/>
  <c r="L35" i="1"/>
  <c r="K35" i="1"/>
  <c r="J35" i="1"/>
  <c r="I35" i="1"/>
  <c r="H35" i="1"/>
  <c r="G35" i="1"/>
  <c r="F35" i="1"/>
  <c r="E35" i="1"/>
  <c r="D35" i="1"/>
  <c r="C35" i="1"/>
  <c r="B35" i="1"/>
  <c r="L34" i="1"/>
  <c r="L32" i="1"/>
  <c r="G10" i="1"/>
  <c r="F11" i="1" s="1"/>
  <c r="F12" i="1" s="1"/>
  <c r="F13" i="1" l="1"/>
  <c r="G19" i="1" l="1"/>
  <c r="G20" i="1"/>
</calcChain>
</file>

<file path=xl/sharedStrings.xml><?xml version="1.0" encoding="utf-8"?>
<sst xmlns="http://schemas.openxmlformats.org/spreadsheetml/2006/main" count="44" uniqueCount="35">
  <si>
    <t>DESCRIPCIÓN</t>
  </si>
  <si>
    <t>ESPECIFICACIOENES</t>
  </si>
  <si>
    <t>UNIDAD</t>
  </si>
  <si>
    <t>CANTIDAD</t>
  </si>
  <si>
    <t>Plancha ASTM A36</t>
  </si>
  <si>
    <t>Pzas</t>
  </si>
  <si>
    <t>Cañería galvanizada</t>
  </si>
  <si>
    <t>1 ½”</t>
  </si>
  <si>
    <t>Barras</t>
  </si>
  <si>
    <t>Codos galvanizados</t>
  </si>
  <si>
    <t>Cuplas</t>
  </si>
  <si>
    <t>2”</t>
  </si>
  <si>
    <t>PRECIO</t>
  </si>
  <si>
    <t>Pintura exterio</t>
  </si>
  <si>
    <t>sintetica</t>
  </si>
  <si>
    <t>Imprevistos</t>
  </si>
  <si>
    <t>Total  materiales</t>
  </si>
  <si>
    <t>Consumibles</t>
  </si>
  <si>
    <t>Mano de obra</t>
  </si>
  <si>
    <t>Soldador</t>
  </si>
  <si>
    <t>Armador</t>
  </si>
  <si>
    <t>Ayudantes</t>
  </si>
  <si>
    <t>Costo directo</t>
  </si>
  <si>
    <t>Costos Indirectos</t>
  </si>
  <si>
    <t>Costo Total</t>
  </si>
  <si>
    <t>Utilidad</t>
  </si>
  <si>
    <t>Impuestos IVA+IT</t>
  </si>
  <si>
    <t>Recuperación IVA</t>
  </si>
  <si>
    <t>Precio</t>
  </si>
  <si>
    <t>TOTAL</t>
  </si>
  <si>
    <t>Gal</t>
  </si>
  <si>
    <t>13+3</t>
  </si>
  <si>
    <t>calculo de los estanadares</t>
  </si>
  <si>
    <t>1,5x3mx6mm</t>
  </si>
  <si>
    <t>1,5x3mx9mm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</si>
</sst>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ill="1" applyBorder="1" applyAlignment="1">
      <alignment horizontal="justify" vertical="top" wrapText="1"/>
    </xf>
    <xf numFmtId="43" fontId="0" fillId="0" borderId="0" xfId="1" applyFont="1"/>
    <xf numFmtId="0" fontId="0" fillId="0" borderId="0" xfId="0" applyFill="1" applyBorder="1" applyAlignment="1">
      <alignment horizontal="justify" vertical="top" wrapText="1"/>
    </xf>
    <xf numFmtId="43" fontId="0" fillId="0" borderId="0" xfId="0" applyNumberFormat="1"/>
    <xf numFmtId="0" fontId="0" fillId="2" borderId="0" xfId="0" applyFill="1"/>
    <xf numFmtId="0" fontId="0" fillId="2" borderId="0" xfId="0" applyFill="1" applyBorder="1" applyAlignment="1">
      <alignment horizontal="justify" vertical="top" wrapText="1"/>
    </xf>
    <xf numFmtId="0" fontId="0" fillId="0" borderId="2" xfId="0" applyFill="1" applyBorder="1" applyAlignment="1">
      <alignment horizontal="justify" vertical="top" wrapText="1"/>
    </xf>
    <xf numFmtId="43" fontId="0" fillId="0" borderId="2" xfId="1" applyFont="1" applyBorder="1"/>
    <xf numFmtId="0" fontId="0" fillId="0" borderId="2" xfId="0" applyBorder="1" applyAlignment="1">
      <alignment horizontal="justify" vertical="top" wrapText="1"/>
    </xf>
    <xf numFmtId="43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9" fontId="0" fillId="2" borderId="0" xfId="0" applyNumberFormat="1" applyFill="1" applyBorder="1" applyAlignment="1">
      <alignment horizontal="justify" vertical="top" wrapText="1"/>
    </xf>
    <xf numFmtId="9" fontId="0" fillId="2" borderId="0" xfId="0" applyNumberFormat="1" applyFill="1"/>
    <xf numFmtId="10" fontId="0" fillId="2" borderId="0" xfId="0" applyNumberFormat="1" applyFill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9"/>
  <sheetViews>
    <sheetView tabSelected="1" topLeftCell="A21" workbookViewId="0">
      <selection activeCell="L38" sqref="L38"/>
    </sheetView>
  </sheetViews>
  <sheetFormatPr baseColWidth="10" defaultRowHeight="15" x14ac:dyDescent="0.25"/>
  <cols>
    <col min="1" max="1" width="20" customWidth="1"/>
    <col min="2" max="2" width="15.42578125" customWidth="1"/>
    <col min="4" max="4" width="12.42578125" customWidth="1"/>
  </cols>
  <sheetData>
    <row r="3" spans="1:9" ht="30" x14ac:dyDescent="0.25">
      <c r="A3" s="9" t="s">
        <v>0</v>
      </c>
      <c r="B3" s="9" t="s">
        <v>1</v>
      </c>
      <c r="C3" s="9" t="s">
        <v>2</v>
      </c>
      <c r="D3" s="9" t="s">
        <v>3</v>
      </c>
      <c r="E3" s="7" t="s">
        <v>12</v>
      </c>
      <c r="F3" s="7" t="s">
        <v>29</v>
      </c>
    </row>
    <row r="4" spans="1:9" x14ac:dyDescent="0.25">
      <c r="A4" s="9" t="s">
        <v>4</v>
      </c>
      <c r="B4" s="9" t="s">
        <v>33</v>
      </c>
      <c r="C4" s="9" t="s">
        <v>5</v>
      </c>
      <c r="D4" s="9">
        <v>15</v>
      </c>
      <c r="E4" s="8">
        <v>200</v>
      </c>
      <c r="F4" s="10">
        <f>E4*D4</f>
        <v>3000</v>
      </c>
    </row>
    <row r="5" spans="1:9" x14ac:dyDescent="0.25">
      <c r="A5" s="9" t="s">
        <v>4</v>
      </c>
      <c r="B5" s="9" t="s">
        <v>34</v>
      </c>
      <c r="C5" s="9" t="s">
        <v>5</v>
      </c>
      <c r="D5" s="9">
        <v>5</v>
      </c>
      <c r="E5" s="8">
        <v>300</v>
      </c>
      <c r="F5" s="10">
        <f t="shared" ref="F5:F10" si="0">E5*D5</f>
        <v>1500</v>
      </c>
    </row>
    <row r="6" spans="1:9" x14ac:dyDescent="0.25">
      <c r="A6" s="9" t="s">
        <v>6</v>
      </c>
      <c r="B6" s="9" t="s">
        <v>7</v>
      </c>
      <c r="C6" s="9" t="s">
        <v>8</v>
      </c>
      <c r="D6" s="9">
        <v>4</v>
      </c>
      <c r="E6" s="8">
        <v>100</v>
      </c>
      <c r="F6" s="10">
        <f t="shared" si="0"/>
        <v>400</v>
      </c>
    </row>
    <row r="7" spans="1:9" x14ac:dyDescent="0.25">
      <c r="A7" s="9" t="s">
        <v>9</v>
      </c>
      <c r="B7" s="9" t="s">
        <v>7</v>
      </c>
      <c r="C7" s="9" t="s">
        <v>5</v>
      </c>
      <c r="D7" s="9">
        <v>12</v>
      </c>
      <c r="E7" s="8">
        <v>50</v>
      </c>
      <c r="F7" s="10">
        <f t="shared" si="0"/>
        <v>600</v>
      </c>
    </row>
    <row r="8" spans="1:9" x14ac:dyDescent="0.25">
      <c r="A8" s="9" t="s">
        <v>10</v>
      </c>
      <c r="B8" s="9" t="s">
        <v>11</v>
      </c>
      <c r="C8" s="9" t="s">
        <v>5</v>
      </c>
      <c r="D8" s="9">
        <v>1</v>
      </c>
      <c r="E8" s="8">
        <v>50</v>
      </c>
      <c r="F8" s="10">
        <f t="shared" si="0"/>
        <v>50</v>
      </c>
    </row>
    <row r="9" spans="1:9" x14ac:dyDescent="0.25">
      <c r="A9" s="9" t="s">
        <v>10</v>
      </c>
      <c r="B9" s="9" t="s">
        <v>7</v>
      </c>
      <c r="C9" s="9" t="s">
        <v>5</v>
      </c>
      <c r="D9" s="9">
        <v>1</v>
      </c>
      <c r="E9" s="8">
        <v>50</v>
      </c>
      <c r="F9" s="10">
        <f t="shared" si="0"/>
        <v>50</v>
      </c>
    </row>
    <row r="10" spans="1:9" x14ac:dyDescent="0.25">
      <c r="A10" s="9" t="s">
        <v>13</v>
      </c>
      <c r="B10" s="9" t="s">
        <v>14</v>
      </c>
      <c r="C10" s="9" t="s">
        <v>30</v>
      </c>
      <c r="D10" s="9">
        <v>3</v>
      </c>
      <c r="E10" s="8">
        <v>100</v>
      </c>
      <c r="F10" s="10">
        <f t="shared" si="0"/>
        <v>300</v>
      </c>
      <c r="G10" s="4">
        <f>SUM(F4:F10)</f>
        <v>5900</v>
      </c>
    </row>
    <row r="11" spans="1:9" x14ac:dyDescent="0.25">
      <c r="A11" s="7" t="s">
        <v>15</v>
      </c>
      <c r="B11" s="11"/>
      <c r="C11" s="11"/>
      <c r="D11" s="12"/>
      <c r="E11" s="12">
        <v>0.05</v>
      </c>
      <c r="F11" s="10">
        <f>E11*G10</f>
        <v>295</v>
      </c>
    </row>
    <row r="12" spans="1:9" x14ac:dyDescent="0.25">
      <c r="A12" s="1" t="s">
        <v>16</v>
      </c>
      <c r="D12" s="5"/>
      <c r="E12" s="5"/>
      <c r="F12" s="2">
        <f>SUM(F4:F11)</f>
        <v>6195</v>
      </c>
    </row>
    <row r="13" spans="1:9" x14ac:dyDescent="0.25">
      <c r="A13" s="1" t="s">
        <v>17</v>
      </c>
      <c r="D13" s="6"/>
      <c r="E13" s="13">
        <v>0.1</v>
      </c>
      <c r="F13" s="4">
        <f>E13*F12</f>
        <v>619.5</v>
      </c>
    </row>
    <row r="14" spans="1:9" x14ac:dyDescent="0.25">
      <c r="A14" s="1" t="s">
        <v>18</v>
      </c>
      <c r="D14" s="5"/>
      <c r="E14" s="5"/>
      <c r="F14" s="2">
        <f>E28</f>
        <v>3900</v>
      </c>
    </row>
    <row r="15" spans="1:9" x14ac:dyDescent="0.25">
      <c r="A15" s="1" t="s">
        <v>22</v>
      </c>
      <c r="D15" s="5"/>
      <c r="E15" s="5"/>
      <c r="F15" s="2">
        <f>SUM(F12:F14)</f>
        <v>10714.5</v>
      </c>
    </row>
    <row r="16" spans="1:9" x14ac:dyDescent="0.25">
      <c r="A16" s="1" t="s">
        <v>23</v>
      </c>
      <c r="D16" s="5"/>
      <c r="E16" s="15">
        <v>0.1915</v>
      </c>
      <c r="F16" s="2">
        <f>F17-F15</f>
        <v>2537.8191094619669</v>
      </c>
      <c r="G16" s="4"/>
      <c r="H16" s="2">
        <v>100000</v>
      </c>
      <c r="I16" s="2"/>
    </row>
    <row r="17" spans="1:12" x14ac:dyDescent="0.25">
      <c r="A17" s="1" t="s">
        <v>24</v>
      </c>
      <c r="D17" s="5"/>
      <c r="E17" s="5"/>
      <c r="F17" s="2">
        <f>F15/(1-E16)</f>
        <v>13252.319109461967</v>
      </c>
      <c r="G17" s="4">
        <f>F17*E16</f>
        <v>2537.8191094619665</v>
      </c>
    </row>
    <row r="18" spans="1:12" x14ac:dyDescent="0.25">
      <c r="A18" s="1" t="s">
        <v>25</v>
      </c>
      <c r="D18" s="5"/>
      <c r="E18" s="14">
        <v>0.3</v>
      </c>
      <c r="F18" s="2">
        <f>F19-F17</f>
        <v>5679.5653326265583</v>
      </c>
      <c r="G18" s="4"/>
    </row>
    <row r="19" spans="1:12" x14ac:dyDescent="0.25">
      <c r="D19" s="5"/>
      <c r="E19" s="5"/>
      <c r="F19" s="2">
        <f>F17/(1-E18)</f>
        <v>18931.884442088525</v>
      </c>
      <c r="G19" s="4">
        <f>F19*E18</f>
        <v>5679.5653326265574</v>
      </c>
      <c r="I19" s="2"/>
    </row>
    <row r="20" spans="1:12" x14ac:dyDescent="0.25">
      <c r="A20" s="3" t="s">
        <v>26</v>
      </c>
      <c r="B20" t="s">
        <v>31</v>
      </c>
      <c r="D20" s="5"/>
      <c r="E20" s="14">
        <v>0.16</v>
      </c>
      <c r="F20" s="2">
        <f>F21-F19</f>
        <v>3606.0732270644803</v>
      </c>
      <c r="G20" s="4">
        <f>F21*E20</f>
        <v>3606.0732270644808</v>
      </c>
    </row>
    <row r="21" spans="1:12" x14ac:dyDescent="0.25">
      <c r="D21" s="5"/>
      <c r="E21" s="5"/>
      <c r="F21" s="2">
        <f>F19/(1-E20)</f>
        <v>22537.957669153006</v>
      </c>
    </row>
    <row r="22" spans="1:12" x14ac:dyDescent="0.25">
      <c r="A22" s="3" t="s">
        <v>27</v>
      </c>
      <c r="D22" s="5"/>
      <c r="E22" s="14"/>
      <c r="F22" s="2">
        <f>F21*0.13</f>
        <v>2929.9344969898907</v>
      </c>
    </row>
    <row r="23" spans="1:12" x14ac:dyDescent="0.25">
      <c r="A23" t="s">
        <v>28</v>
      </c>
      <c r="E23" s="4"/>
      <c r="F23" s="4">
        <f>F21-F22</f>
        <v>19608.023172163113</v>
      </c>
    </row>
    <row r="24" spans="1:12" x14ac:dyDescent="0.25">
      <c r="A24" t="s">
        <v>18</v>
      </c>
    </row>
    <row r="25" spans="1:12" x14ac:dyDescent="0.25">
      <c r="A25" t="s">
        <v>19</v>
      </c>
      <c r="B25">
        <v>1</v>
      </c>
      <c r="C25">
        <v>5</v>
      </c>
      <c r="D25">
        <v>200</v>
      </c>
      <c r="E25" s="2">
        <f>B25*C25*D25</f>
        <v>1000</v>
      </c>
    </row>
    <row r="26" spans="1:12" x14ac:dyDescent="0.25">
      <c r="A26" t="s">
        <v>20</v>
      </c>
      <c r="B26">
        <v>1</v>
      </c>
      <c r="C26">
        <v>5</v>
      </c>
      <c r="D26">
        <v>200</v>
      </c>
      <c r="E26" s="2">
        <f t="shared" ref="E26:E27" si="1">B26*C26*D26</f>
        <v>1000</v>
      </c>
    </row>
    <row r="27" spans="1:12" x14ac:dyDescent="0.25">
      <c r="A27" t="s">
        <v>21</v>
      </c>
      <c r="B27">
        <v>2</v>
      </c>
      <c r="C27">
        <v>19</v>
      </c>
      <c r="D27">
        <v>50</v>
      </c>
      <c r="E27" s="2">
        <f t="shared" si="1"/>
        <v>1900</v>
      </c>
    </row>
    <row r="28" spans="1:12" x14ac:dyDescent="0.25">
      <c r="E28" s="4">
        <f>SUM(E25:E27)</f>
        <v>3900</v>
      </c>
    </row>
    <row r="30" spans="1:12" x14ac:dyDescent="0.25">
      <c r="A30" t="s">
        <v>32</v>
      </c>
    </row>
    <row r="31" spans="1:12" x14ac:dyDescent="0.25">
      <c r="B31" s="16">
        <v>1</v>
      </c>
      <c r="C31" s="16">
        <v>2</v>
      </c>
      <c r="D31" s="16">
        <v>3</v>
      </c>
      <c r="E31" s="16">
        <v>4</v>
      </c>
      <c r="F31" s="16">
        <v>5</v>
      </c>
      <c r="G31" s="16">
        <v>6</v>
      </c>
      <c r="H31" s="16">
        <v>7</v>
      </c>
      <c r="I31" s="16">
        <v>8</v>
      </c>
      <c r="J31" s="16">
        <v>9</v>
      </c>
      <c r="K31" s="16">
        <v>10</v>
      </c>
    </row>
    <row r="32" spans="1:12" x14ac:dyDescent="0.25">
      <c r="B32">
        <v>8</v>
      </c>
      <c r="C32">
        <v>9</v>
      </c>
      <c r="D32">
        <v>12</v>
      </c>
      <c r="E32">
        <v>10</v>
      </c>
      <c r="F32">
        <v>8</v>
      </c>
      <c r="G32">
        <v>10</v>
      </c>
      <c r="H32">
        <v>11</v>
      </c>
      <c r="I32">
        <v>10</v>
      </c>
      <c r="J32">
        <v>7</v>
      </c>
      <c r="K32">
        <v>9</v>
      </c>
      <c r="L32">
        <f>SUM(B32:K32)/10</f>
        <v>9.4</v>
      </c>
    </row>
    <row r="34" spans="2:12" x14ac:dyDescent="0.25">
      <c r="B34" s="2">
        <v>30000</v>
      </c>
      <c r="C34" s="2">
        <v>25000</v>
      </c>
      <c r="D34" s="2">
        <v>40000</v>
      </c>
      <c r="E34" s="2">
        <v>7000</v>
      </c>
      <c r="F34" s="2">
        <v>90000</v>
      </c>
      <c r="G34" s="2">
        <v>100000</v>
      </c>
      <c r="H34" s="2">
        <v>20000</v>
      </c>
      <c r="I34" s="2">
        <v>50000</v>
      </c>
      <c r="J34" s="2">
        <v>60000</v>
      </c>
      <c r="K34" s="2">
        <v>100000</v>
      </c>
      <c r="L34" s="2">
        <f>SUM(B34:K34)</f>
        <v>522000</v>
      </c>
    </row>
    <row r="35" spans="2:12" x14ac:dyDescent="0.25">
      <c r="B35" s="2">
        <f>B34/$L$34*100</f>
        <v>5.7471264367816088</v>
      </c>
      <c r="C35" s="2">
        <f t="shared" ref="C35:K35" si="2">C34/$L$34*100</f>
        <v>4.7892720306513414</v>
      </c>
      <c r="D35" s="2">
        <f t="shared" si="2"/>
        <v>7.6628352490421454</v>
      </c>
      <c r="E35" s="2">
        <f t="shared" si="2"/>
        <v>1.3409961685823755</v>
      </c>
      <c r="F35" s="2">
        <f t="shared" si="2"/>
        <v>17.241379310344829</v>
      </c>
      <c r="G35" s="2">
        <f t="shared" si="2"/>
        <v>19.157088122605366</v>
      </c>
      <c r="H35" s="2">
        <f t="shared" si="2"/>
        <v>3.8314176245210727</v>
      </c>
      <c r="I35" s="2">
        <f t="shared" si="2"/>
        <v>9.5785440613026829</v>
      </c>
      <c r="J35" s="2">
        <f t="shared" si="2"/>
        <v>11.494252873563218</v>
      </c>
      <c r="K35" s="2">
        <f t="shared" si="2"/>
        <v>19.157088122605366</v>
      </c>
      <c r="L35">
        <f>SUM(B35:K35)/10</f>
        <v>10</v>
      </c>
    </row>
    <row r="36" spans="2:12" x14ac:dyDescent="0.25">
      <c r="L36" s="4"/>
    </row>
    <row r="37" spans="2:12" x14ac:dyDescent="0.25">
      <c r="B37" s="2">
        <f>B35*L37/100</f>
        <v>5747.1264367816084</v>
      </c>
      <c r="C37">
        <f>C35*L37</f>
        <v>478927.20306513412</v>
      </c>
      <c r="L37" s="2">
        <v>100000</v>
      </c>
    </row>
    <row r="38" spans="2:12" x14ac:dyDescent="0.25">
      <c r="L38">
        <f>L37/L34</f>
        <v>0.19157088122605365</v>
      </c>
    </row>
    <row r="39" spans="2:12" x14ac:dyDescent="0.25">
      <c r="L39">
        <f>L38*100</f>
        <v>19.157088122605366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Chahin</dc:creator>
  <cp:lastModifiedBy>usuario</cp:lastModifiedBy>
  <dcterms:created xsi:type="dcterms:W3CDTF">2016-09-29T19:22:11Z</dcterms:created>
  <dcterms:modified xsi:type="dcterms:W3CDTF">2021-05-18T20:27:10Z</dcterms:modified>
</cp:coreProperties>
</file>