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Archivos\ELC 002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2" i="1" l="1"/>
  <c r="C51" i="1"/>
  <c r="C50" i="1"/>
  <c r="C49" i="1"/>
  <c r="C48" i="1"/>
  <c r="C47" i="1"/>
  <c r="C46" i="1"/>
  <c r="C45" i="1"/>
  <c r="C43" i="1"/>
  <c r="C42" i="1"/>
  <c r="C41" i="1"/>
  <c r="C36" i="1"/>
  <c r="B36" i="1"/>
  <c r="B37" i="1"/>
  <c r="C37" i="1"/>
  <c r="C35" i="1"/>
  <c r="B35" i="1"/>
  <c r="C34" i="1"/>
  <c r="B34" i="1"/>
  <c r="C33" i="1"/>
  <c r="B33" i="1"/>
  <c r="E32" i="1"/>
  <c r="C32" i="1"/>
  <c r="B32" i="1"/>
  <c r="D31" i="1"/>
  <c r="C31" i="1"/>
  <c r="B31" i="1"/>
  <c r="E31" i="1"/>
  <c r="E26" i="1"/>
  <c r="E24" i="1"/>
  <c r="C24" i="1"/>
  <c r="B24" i="1"/>
  <c r="C23" i="1"/>
  <c r="B23" i="1"/>
  <c r="C22" i="1"/>
  <c r="B22" i="1"/>
  <c r="C21" i="1"/>
  <c r="B21" i="1"/>
  <c r="C20" i="1"/>
  <c r="B20" i="1"/>
  <c r="C18" i="1"/>
  <c r="B18" i="1"/>
  <c r="E18" i="1"/>
  <c r="E17" i="1"/>
  <c r="F15" i="1"/>
  <c r="E16" i="1"/>
  <c r="E15" i="1"/>
  <c r="E14" i="1"/>
  <c r="E13" i="1"/>
  <c r="E12" i="1"/>
  <c r="E11" i="1"/>
  <c r="C9" i="1"/>
  <c r="B9" i="1"/>
  <c r="B8" i="1"/>
  <c r="E8" i="1"/>
  <c r="C8" i="1"/>
  <c r="D6" i="1"/>
  <c r="C6" i="1"/>
  <c r="B6" i="1"/>
  <c r="E5" i="1"/>
  <c r="D5" i="1"/>
  <c r="C5" i="1"/>
  <c r="B5" i="1"/>
</calcChain>
</file>

<file path=xl/sharedStrings.xml><?xml version="1.0" encoding="utf-8"?>
<sst xmlns="http://schemas.openxmlformats.org/spreadsheetml/2006/main" count="48" uniqueCount="45">
  <si>
    <t>Ventas</t>
  </si>
  <si>
    <t>Bici de paseo</t>
  </si>
  <si>
    <t>Bici deportivas</t>
  </si>
  <si>
    <t>Motocicletas</t>
  </si>
  <si>
    <t>Total</t>
  </si>
  <si>
    <t>Cantidad</t>
  </si>
  <si>
    <t>Precio</t>
  </si>
  <si>
    <t>Ingresos</t>
  </si>
  <si>
    <t>Partes y piezas</t>
  </si>
  <si>
    <t>Transporte + seguro</t>
  </si>
  <si>
    <t>Precio CIF</t>
  </si>
  <si>
    <t>Impuestos importación</t>
  </si>
  <si>
    <t>Gastos de aduana</t>
  </si>
  <si>
    <t>IVA + IT</t>
  </si>
  <si>
    <t>Recuperación IVA</t>
  </si>
  <si>
    <t>Costo paretes y piezas</t>
  </si>
  <si>
    <t>Insumos</t>
  </si>
  <si>
    <t>costos directos</t>
  </si>
  <si>
    <t>costo de fabricación</t>
  </si>
  <si>
    <t>costos indirectos</t>
  </si>
  <si>
    <t>costo de administración</t>
  </si>
  <si>
    <t>costo comercio</t>
  </si>
  <si>
    <t>costo financiero</t>
  </si>
  <si>
    <t>depreciación</t>
  </si>
  <si>
    <t>costo indirecto</t>
  </si>
  <si>
    <t>costo total</t>
  </si>
  <si>
    <t>costo total unitario</t>
  </si>
  <si>
    <t>ESTADO DE RESULTADOS</t>
  </si>
  <si>
    <t>INGRESOS</t>
  </si>
  <si>
    <t>Costos de ventas</t>
  </si>
  <si>
    <t>Ingresos netos</t>
  </si>
  <si>
    <t>EGRESOS</t>
  </si>
  <si>
    <t>Costo administrativo</t>
  </si>
  <si>
    <t>Costo financiero</t>
  </si>
  <si>
    <t>Depreciación</t>
  </si>
  <si>
    <t>Total egresos</t>
  </si>
  <si>
    <t>utilidad</t>
  </si>
  <si>
    <t>Impuestos</t>
  </si>
  <si>
    <t>Utilidad neta</t>
  </si>
  <si>
    <t>Mano de obra directa</t>
  </si>
  <si>
    <t>Energia Electrica</t>
  </si>
  <si>
    <t>Costo directo unitario</t>
  </si>
  <si>
    <t>margen de contribución</t>
  </si>
  <si>
    <t>Qe - cantidad de equilibrio</t>
  </si>
  <si>
    <t>costo variable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</si>
</sst>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tabSelected="1" topLeftCell="A16" zoomScale="80" zoomScaleNormal="80" workbookViewId="0">
      <selection activeCell="D37" sqref="D37"/>
    </sheetView>
  </sheetViews>
  <sheetFormatPr baseColWidth="10" defaultRowHeight="15" x14ac:dyDescent="0.25"/>
  <cols>
    <col min="1" max="1" width="27.85546875" customWidth="1"/>
    <col min="2" max="2" width="16.42578125" customWidth="1"/>
    <col min="3" max="3" width="17" customWidth="1"/>
    <col min="4" max="4" width="15.42578125" customWidth="1"/>
    <col min="5" max="5" width="17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5</v>
      </c>
      <c r="B3" s="1">
        <v>1000</v>
      </c>
      <c r="C3" s="1">
        <v>500</v>
      </c>
      <c r="D3" s="1">
        <v>100</v>
      </c>
      <c r="E3" s="1"/>
    </row>
    <row r="4" spans="1:6" x14ac:dyDescent="0.25">
      <c r="A4" t="s">
        <v>6</v>
      </c>
      <c r="B4" s="1">
        <v>300</v>
      </c>
      <c r="C4" s="1">
        <v>3000</v>
      </c>
      <c r="D4" s="1">
        <v>3000</v>
      </c>
      <c r="E4" s="1"/>
    </row>
    <row r="5" spans="1:6" x14ac:dyDescent="0.25">
      <c r="A5" t="s">
        <v>7</v>
      </c>
      <c r="B5" s="1">
        <f>B3*B4</f>
        <v>300000</v>
      </c>
      <c r="C5" s="1">
        <f>C3*C4</f>
        <v>1500000</v>
      </c>
      <c r="D5" s="1">
        <f>D3*D4</f>
        <v>300000</v>
      </c>
      <c r="E5" s="1">
        <f>SUM(B5:D5)</f>
        <v>2100000</v>
      </c>
    </row>
    <row r="6" spans="1:6" x14ac:dyDescent="0.25">
      <c r="B6" s="1">
        <f>B5/E5</f>
        <v>0.14285714285714285</v>
      </c>
      <c r="C6" s="1">
        <f>C5/E5</f>
        <v>0.7142857142857143</v>
      </c>
      <c r="D6" s="1">
        <f>D5/E5</f>
        <v>0.14285714285714285</v>
      </c>
      <c r="E6" s="1"/>
    </row>
    <row r="8" spans="1:6" x14ac:dyDescent="0.25">
      <c r="A8" t="s">
        <v>8</v>
      </c>
      <c r="B8" s="1">
        <f>100*B3</f>
        <v>100000</v>
      </c>
      <c r="C8" s="1">
        <f>450*C3</f>
        <v>225000</v>
      </c>
      <c r="D8" s="1"/>
      <c r="E8" s="1">
        <f>SUM(B8:C8)</f>
        <v>325000</v>
      </c>
      <c r="F8" s="1"/>
    </row>
    <row r="9" spans="1:6" x14ac:dyDescent="0.25">
      <c r="B9" s="1">
        <f>B8/E8</f>
        <v>0.30769230769230771</v>
      </c>
      <c r="C9" s="1">
        <f>C8/E8</f>
        <v>0.69230769230769229</v>
      </c>
      <c r="D9" s="1"/>
      <c r="E9" s="1"/>
      <c r="F9" s="1"/>
    </row>
    <row r="10" spans="1:6" x14ac:dyDescent="0.25">
      <c r="A10" t="s">
        <v>9</v>
      </c>
      <c r="E10" s="1">
        <v>10000</v>
      </c>
      <c r="F10" s="1"/>
    </row>
    <row r="11" spans="1:6" x14ac:dyDescent="0.25">
      <c r="A11" t="s">
        <v>10</v>
      </c>
      <c r="E11" s="1">
        <f>SUM(E8:E10)</f>
        <v>335000</v>
      </c>
      <c r="F11" s="1"/>
    </row>
    <row r="12" spans="1:6" x14ac:dyDescent="0.25">
      <c r="A12" t="s">
        <v>11</v>
      </c>
      <c r="D12" s="2">
        <v>0.15</v>
      </c>
      <c r="E12" s="1">
        <f>D12*E11</f>
        <v>50250</v>
      </c>
      <c r="F12" s="1"/>
    </row>
    <row r="13" spans="1:6" x14ac:dyDescent="0.25">
      <c r="A13" t="s">
        <v>12</v>
      </c>
      <c r="D13" s="2">
        <v>0.05</v>
      </c>
      <c r="E13" s="1">
        <f>E11*D13</f>
        <v>16750</v>
      </c>
      <c r="F13" s="1"/>
    </row>
    <row r="14" spans="1:6" x14ac:dyDescent="0.25">
      <c r="E14" s="1">
        <f>SUM(E11:E13)</f>
        <v>402000</v>
      </c>
      <c r="F14" s="1"/>
    </row>
    <row r="15" spans="1:6" x14ac:dyDescent="0.25">
      <c r="A15" t="s">
        <v>13</v>
      </c>
      <c r="D15" s="2">
        <v>0.16</v>
      </c>
      <c r="E15" s="1">
        <f>E16-E14</f>
        <v>76571.42857142858</v>
      </c>
      <c r="F15" s="1">
        <f>D15*E16</f>
        <v>76571.42857142858</v>
      </c>
    </row>
    <row r="16" spans="1:6" x14ac:dyDescent="0.25">
      <c r="E16" s="1">
        <f>E14/(1-D15)</f>
        <v>478571.42857142858</v>
      </c>
      <c r="F16" s="1"/>
    </row>
    <row r="17" spans="1:5" x14ac:dyDescent="0.25">
      <c r="A17" t="s">
        <v>14</v>
      </c>
      <c r="D17" s="2">
        <v>0.13</v>
      </c>
      <c r="E17" s="1">
        <f>E16*D17</f>
        <v>62214.285714285717</v>
      </c>
    </row>
    <row r="18" spans="1:5" x14ac:dyDescent="0.25">
      <c r="A18" t="s">
        <v>15</v>
      </c>
      <c r="B18" s="1">
        <f>B6*E18</f>
        <v>59479.591836734689</v>
      </c>
      <c r="C18" s="1">
        <f>C6*E18</f>
        <v>297397.95918367349</v>
      </c>
      <c r="E18" s="1">
        <f>E16-E17</f>
        <v>416357.14285714284</v>
      </c>
    </row>
    <row r="20" spans="1:5" x14ac:dyDescent="0.25">
      <c r="A20" t="s">
        <v>8</v>
      </c>
      <c r="B20" s="1">
        <f>B18</f>
        <v>59479.591836734689</v>
      </c>
      <c r="C20" s="1">
        <f>C18</f>
        <v>297397.95918367349</v>
      </c>
    </row>
    <row r="21" spans="1:5" x14ac:dyDescent="0.25">
      <c r="A21" t="s">
        <v>16</v>
      </c>
      <c r="B21" s="1">
        <f>10*B3</f>
        <v>10000</v>
      </c>
      <c r="C21" s="1">
        <f>20*C3</f>
        <v>10000</v>
      </c>
    </row>
    <row r="22" spans="1:5" x14ac:dyDescent="0.25">
      <c r="A22" t="s">
        <v>39</v>
      </c>
      <c r="B22" s="1">
        <f>70*B3*1.15/12*13</f>
        <v>87208.333333333328</v>
      </c>
      <c r="C22" s="1">
        <f>70*C3*1.15/12*13</f>
        <v>43604.166666666664</v>
      </c>
    </row>
    <row r="23" spans="1:5" x14ac:dyDescent="0.25">
      <c r="A23" t="s">
        <v>40</v>
      </c>
      <c r="B23" s="1">
        <f>25*0.05*B3</f>
        <v>1250</v>
      </c>
      <c r="C23" s="1">
        <f>25*0.05*C3</f>
        <v>625</v>
      </c>
    </row>
    <row r="24" spans="1:5" x14ac:dyDescent="0.25">
      <c r="A24" t="s">
        <v>17</v>
      </c>
      <c r="B24" s="1">
        <f>SUM(B20:B23)</f>
        <v>157937.92517006802</v>
      </c>
      <c r="C24" s="1">
        <f>SUM(C20:C23)</f>
        <v>351627.12585034018</v>
      </c>
      <c r="E24" s="1">
        <f>SUM(B24:C24)</f>
        <v>509565.05102040817</v>
      </c>
    </row>
    <row r="25" spans="1:5" x14ac:dyDescent="0.25">
      <c r="A25" t="s">
        <v>19</v>
      </c>
      <c r="E25">
        <v>10000</v>
      </c>
    </row>
    <row r="26" spans="1:5" x14ac:dyDescent="0.25">
      <c r="A26" t="s">
        <v>18</v>
      </c>
      <c r="E26" s="1">
        <f>E24+E25</f>
        <v>519565.05102040817</v>
      </c>
    </row>
    <row r="27" spans="1:5" x14ac:dyDescent="0.25">
      <c r="A27" t="s">
        <v>20</v>
      </c>
      <c r="E27">
        <v>100000</v>
      </c>
    </row>
    <row r="28" spans="1:5" x14ac:dyDescent="0.25">
      <c r="A28" t="s">
        <v>21</v>
      </c>
      <c r="E28">
        <v>80000</v>
      </c>
    </row>
    <row r="29" spans="1:5" x14ac:dyDescent="0.25">
      <c r="A29" t="s">
        <v>22</v>
      </c>
      <c r="E29">
        <v>20000</v>
      </c>
    </row>
    <row r="30" spans="1:5" x14ac:dyDescent="0.25">
      <c r="A30" t="s">
        <v>23</v>
      </c>
      <c r="E30">
        <v>20000</v>
      </c>
    </row>
    <row r="31" spans="1:5" x14ac:dyDescent="0.25">
      <c r="A31" t="s">
        <v>24</v>
      </c>
      <c r="B31" s="1">
        <f>B6*E31</f>
        <v>31428.571428571428</v>
      </c>
      <c r="C31" s="1">
        <f>C6*E31</f>
        <v>157142.85714285716</v>
      </c>
      <c r="D31" s="1">
        <f>D6*E31</f>
        <v>31428.571428571428</v>
      </c>
      <c r="E31">
        <f>SUM(E27:E30)</f>
        <v>220000</v>
      </c>
    </row>
    <row r="32" spans="1:5" x14ac:dyDescent="0.25">
      <c r="A32" t="s">
        <v>25</v>
      </c>
      <c r="B32" s="1">
        <f>B24+B31</f>
        <v>189366.49659863944</v>
      </c>
      <c r="C32" s="1">
        <f>C24+C31</f>
        <v>508769.98299319734</v>
      </c>
      <c r="E32" s="1">
        <f>SUM(B32:C32)</f>
        <v>698136.4795918368</v>
      </c>
    </row>
    <row r="33" spans="1:3" x14ac:dyDescent="0.25">
      <c r="A33" t="s">
        <v>26</v>
      </c>
      <c r="B33" s="1">
        <f>B32/B3</f>
        <v>189.36649659863943</v>
      </c>
      <c r="C33" s="1">
        <f>C32/C3</f>
        <v>1017.5399659863947</v>
      </c>
    </row>
    <row r="34" spans="1:3" x14ac:dyDescent="0.25">
      <c r="A34" t="s">
        <v>41</v>
      </c>
      <c r="B34" s="1">
        <f>B24/B3</f>
        <v>157.93792517006801</v>
      </c>
      <c r="C34" s="1">
        <f>C24/C3</f>
        <v>703.25425170068036</v>
      </c>
    </row>
    <row r="35" spans="1:3" x14ac:dyDescent="0.25">
      <c r="A35" t="s">
        <v>42</v>
      </c>
      <c r="B35" s="1">
        <f>B4-B34</f>
        <v>142.06207482993199</v>
      </c>
      <c r="C35" s="1">
        <f>C4-C34</f>
        <v>2296.7457482993195</v>
      </c>
    </row>
    <row r="36" spans="1:3" x14ac:dyDescent="0.25">
      <c r="A36" t="s">
        <v>43</v>
      </c>
      <c r="B36" s="1">
        <f>B31/(B4-B37)</f>
        <v>221.23125729506478</v>
      </c>
      <c r="C36" s="1">
        <f>C31/(C4-C37)</f>
        <v>68.419787980109405</v>
      </c>
    </row>
    <row r="37" spans="1:3" x14ac:dyDescent="0.25">
      <c r="A37" t="s">
        <v>44</v>
      </c>
      <c r="B37" s="1">
        <f>B34</f>
        <v>157.93792517006801</v>
      </c>
      <c r="C37" s="1">
        <f>C34</f>
        <v>703.25425170068036</v>
      </c>
    </row>
    <row r="39" spans="1:3" x14ac:dyDescent="0.25">
      <c r="A39" t="s">
        <v>27</v>
      </c>
    </row>
    <row r="40" spans="1:3" x14ac:dyDescent="0.25">
      <c r="A40" t="s">
        <v>28</v>
      </c>
      <c r="C40" s="1"/>
    </row>
    <row r="41" spans="1:3" x14ac:dyDescent="0.25">
      <c r="A41" t="s">
        <v>0</v>
      </c>
      <c r="C41" s="1">
        <f>B5+C5</f>
        <v>1800000</v>
      </c>
    </row>
    <row r="42" spans="1:3" x14ac:dyDescent="0.25">
      <c r="A42" t="s">
        <v>29</v>
      </c>
      <c r="C42" s="1">
        <f>E26</f>
        <v>519565.05102040817</v>
      </c>
    </row>
    <row r="43" spans="1:3" x14ac:dyDescent="0.25">
      <c r="A43" t="s">
        <v>30</v>
      </c>
      <c r="C43" s="1">
        <f>C41-C42</f>
        <v>1280434.948979592</v>
      </c>
    </row>
    <row r="44" spans="1:3" x14ac:dyDescent="0.25">
      <c r="A44" t="s">
        <v>31</v>
      </c>
      <c r="C44" s="1"/>
    </row>
    <row r="45" spans="1:3" x14ac:dyDescent="0.25">
      <c r="A45" t="s">
        <v>32</v>
      </c>
      <c r="C45" s="1">
        <f>E27-D6</f>
        <v>99999.857142857145</v>
      </c>
    </row>
    <row r="46" spans="1:3" x14ac:dyDescent="0.25">
      <c r="A46" t="s">
        <v>21</v>
      </c>
      <c r="C46" s="1">
        <f>E28-E28*D6</f>
        <v>68571.42857142858</v>
      </c>
    </row>
    <row r="47" spans="1:3" x14ac:dyDescent="0.25">
      <c r="A47" t="s">
        <v>33</v>
      </c>
      <c r="C47" s="1">
        <f>E29-E29*D6</f>
        <v>17142.857142857145</v>
      </c>
    </row>
    <row r="48" spans="1:3" x14ac:dyDescent="0.25">
      <c r="A48" t="s">
        <v>34</v>
      </c>
      <c r="C48" s="1">
        <f>E30-E30*D6</f>
        <v>17142.857142857145</v>
      </c>
    </row>
    <row r="49" spans="1:3" x14ac:dyDescent="0.25">
      <c r="A49" t="s">
        <v>35</v>
      </c>
      <c r="C49" s="1">
        <f>SUM(C45:C48)</f>
        <v>202857.00000000006</v>
      </c>
    </row>
    <row r="50" spans="1:3" x14ac:dyDescent="0.25">
      <c r="A50" t="s">
        <v>36</v>
      </c>
      <c r="C50" s="1">
        <f>C43-C49</f>
        <v>1077577.948979592</v>
      </c>
    </row>
    <row r="51" spans="1:3" x14ac:dyDescent="0.25">
      <c r="A51" t="s">
        <v>37</v>
      </c>
      <c r="B51" s="2">
        <v>0.25</v>
      </c>
      <c r="C51" s="1">
        <f>C50*B51</f>
        <v>269394.48724489799</v>
      </c>
    </row>
    <row r="52" spans="1:3" x14ac:dyDescent="0.25">
      <c r="A52" t="s">
        <v>38</v>
      </c>
      <c r="C52" s="1">
        <f>C50-C51</f>
        <v>808183.46173469396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2021-05-26T23:36:44Z</dcterms:created>
  <dcterms:modified xsi:type="dcterms:W3CDTF">2021-05-27T01:55:26Z</dcterms:modified>
</cp:coreProperties>
</file>