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691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5" i="1"/>
  <c r="D6"/>
  <c r="F6" s="1"/>
  <c r="D4"/>
  <c r="H4" s="1"/>
  <c r="D2"/>
  <c r="F3" s="1"/>
  <c r="H5" l="1"/>
  <c r="D5"/>
  <c r="F5" s="1"/>
  <c r="F4"/>
  <c r="J5" s="1"/>
  <c r="L5" s="1"/>
  <c r="F8"/>
</calcChain>
</file>

<file path=xl/sharedStrings.xml><?xml version="1.0" encoding="utf-8"?>
<sst xmlns="http://schemas.openxmlformats.org/spreadsheetml/2006/main" count="38" uniqueCount="31">
  <si>
    <t>Пред</t>
  </si>
  <si>
    <t>Текущ</t>
  </si>
  <si>
    <t>Расход</t>
  </si>
  <si>
    <t>Тариф</t>
  </si>
  <si>
    <t>К опл</t>
  </si>
  <si>
    <t>Газ</t>
  </si>
  <si>
    <t>Свет</t>
  </si>
  <si>
    <t>Расход 100</t>
  </si>
  <si>
    <t>Расход &gt;100</t>
  </si>
  <si>
    <t>Свет к оплате</t>
  </si>
  <si>
    <t>Вода</t>
  </si>
  <si>
    <t>вода пред</t>
  </si>
  <si>
    <t>К оплате</t>
  </si>
  <si>
    <t>вода сч</t>
  </si>
  <si>
    <t>0635191807</t>
  </si>
  <si>
    <t>0668437341</t>
  </si>
  <si>
    <t>за воду не платил</t>
  </si>
  <si>
    <t>Итого</t>
  </si>
  <si>
    <t>Мусор</t>
  </si>
  <si>
    <t>Оплата по субсидии</t>
  </si>
  <si>
    <t>Обязат платёжь</t>
  </si>
  <si>
    <t>120 кВатт/0,80</t>
  </si>
  <si>
    <t>Субсидия</t>
  </si>
  <si>
    <t>мусор</t>
  </si>
  <si>
    <t>вода</t>
  </si>
  <si>
    <t>свет</t>
  </si>
  <si>
    <t>газ</t>
  </si>
  <si>
    <t>Разница 2284</t>
  </si>
  <si>
    <t>под столом 2598/в яме 314</t>
  </si>
  <si>
    <t>414 м.куб/191,59</t>
  </si>
  <si>
    <t>8 м.куб/4,38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</si>
</sst>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Protection="1">
      <protection hidden="1"/>
    </xf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2" borderId="0" xfId="0" applyFont="1" applyFill="1"/>
    <xf numFmtId="3" fontId="0" fillId="2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0" fillId="0" borderId="1" xfId="0" applyBorder="1"/>
    <xf numFmtId="49" fontId="0" fillId="0" borderId="0" xfId="0" applyNumberFormat="1"/>
    <xf numFmtId="2" fontId="0" fillId="0" borderId="1" xfId="0" applyNumberFormat="1" applyBorder="1"/>
    <xf numFmtId="2" fontId="1" fillId="0" borderId="0" xfId="0" applyNumberFormat="1" applyFont="1"/>
    <xf numFmtId="0" fontId="0" fillId="0" borderId="0" xfId="0" applyBorder="1"/>
    <xf numFmtId="2" fontId="0" fillId="0" borderId="0" xfId="0" applyNumberFormat="1" applyBorder="1"/>
    <xf numFmtId="2" fontId="1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C5" sqref="C5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21.140625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  <col min="12" max="12" width="19.140625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L1" t="s">
        <v>19</v>
      </c>
    </row>
    <row r="2" spans="1:12">
      <c r="A2" t="s">
        <v>5</v>
      </c>
      <c r="B2">
        <v>44501</v>
      </c>
      <c r="C2">
        <v>44915</v>
      </c>
      <c r="D2" s="1">
        <f>C2-B2</f>
        <v>414</v>
      </c>
      <c r="E2">
        <v>3.6</v>
      </c>
      <c r="F2" s="2"/>
    </row>
    <row r="3" spans="1:12">
      <c r="D3" s="1"/>
      <c r="E3">
        <v>7.18</v>
      </c>
      <c r="F3" s="2">
        <f>IF(D2&lt;=200,E2*D2,200*E2+(D2-200)*E3)</f>
        <v>2256.52</v>
      </c>
    </row>
    <row r="4" spans="1:12">
      <c r="A4" t="s">
        <v>6</v>
      </c>
      <c r="B4">
        <v>9840</v>
      </c>
      <c r="C4">
        <v>9950</v>
      </c>
      <c r="D4" s="3">
        <f>C4-B4</f>
        <v>110</v>
      </c>
      <c r="E4">
        <v>0.45600000000000002</v>
      </c>
      <c r="F4" s="2">
        <f>E4*H4</f>
        <v>45.6</v>
      </c>
      <c r="G4" s="4" t="s">
        <v>7</v>
      </c>
      <c r="H4" s="5">
        <f>IF(D4&lt;=100,D4,100)</f>
        <v>100</v>
      </c>
    </row>
    <row r="5" spans="1:12">
      <c r="C5" t="s">
        <v>8</v>
      </c>
      <c r="D5" s="3">
        <f>IF(H4=100,D4-100,0)</f>
        <v>10</v>
      </c>
      <c r="E5">
        <v>0.78900000000000003</v>
      </c>
      <c r="F5" s="2">
        <f>E5*D5</f>
        <v>7.8900000000000006</v>
      </c>
      <c r="G5" s="5" t="s">
        <v>8</v>
      </c>
      <c r="H5" s="6">
        <f>IF(H4=150,D4-150,0)</f>
        <v>0</v>
      </c>
      <c r="I5" t="s">
        <v>9</v>
      </c>
      <c r="J5" s="2">
        <f>F4+F5</f>
        <v>53.49</v>
      </c>
      <c r="K5" t="s">
        <v>6</v>
      </c>
      <c r="L5">
        <f>IF(J5&lt;=61.38,0.8,J5-61.38+0.8)</f>
        <v>0.8</v>
      </c>
    </row>
    <row r="6" spans="1:12">
      <c r="A6" t="s">
        <v>10</v>
      </c>
      <c r="B6">
        <v>380</v>
      </c>
      <c r="C6">
        <v>391</v>
      </c>
      <c r="D6">
        <f>C6-B6</f>
        <v>11</v>
      </c>
      <c r="E6">
        <v>8.16</v>
      </c>
      <c r="F6" s="2">
        <f>D6*E6</f>
        <v>89.76</v>
      </c>
      <c r="K6" t="s">
        <v>10</v>
      </c>
    </row>
    <row r="7" spans="1:12">
      <c r="A7" t="s">
        <v>18</v>
      </c>
      <c r="F7" s="2">
        <v>1.17</v>
      </c>
    </row>
    <row r="8" spans="1:12" ht="21">
      <c r="A8" t="s">
        <v>11</v>
      </c>
      <c r="E8" s="7" t="s">
        <v>12</v>
      </c>
      <c r="F8" s="8">
        <f>F2+J5+F6</f>
        <v>143.25</v>
      </c>
    </row>
    <row r="9" spans="1:12">
      <c r="A9" s="9" t="s">
        <v>13</v>
      </c>
      <c r="B9" s="9"/>
      <c r="C9" s="10" t="s">
        <v>14</v>
      </c>
    </row>
    <row r="10" spans="1:12">
      <c r="C10" s="10" t="s">
        <v>15</v>
      </c>
      <c r="L10" t="s">
        <v>20</v>
      </c>
    </row>
    <row r="11" spans="1:12">
      <c r="A11" t="s">
        <v>16</v>
      </c>
      <c r="B11" t="s">
        <v>28</v>
      </c>
      <c r="I11" s="9" t="s">
        <v>18</v>
      </c>
      <c r="J11" s="9">
        <v>1.17</v>
      </c>
      <c r="L11">
        <v>1.17</v>
      </c>
    </row>
    <row r="12" spans="1:12">
      <c r="A12" t="s">
        <v>27</v>
      </c>
      <c r="I12" s="9" t="s">
        <v>6</v>
      </c>
      <c r="J12" s="11">
        <v>6.53</v>
      </c>
      <c r="L12" t="s">
        <v>21</v>
      </c>
    </row>
    <row r="13" spans="1:12">
      <c r="I13" s="9" t="s">
        <v>5</v>
      </c>
      <c r="J13" s="11">
        <v>191.59</v>
      </c>
      <c r="L13" t="s">
        <v>29</v>
      </c>
    </row>
    <row r="14" spans="1:12">
      <c r="I14" s="9" t="s">
        <v>10</v>
      </c>
      <c r="J14" s="11">
        <v>4.38</v>
      </c>
      <c r="L14" t="s">
        <v>30</v>
      </c>
    </row>
    <row r="15" spans="1:12">
      <c r="E15" t="s">
        <v>22</v>
      </c>
      <c r="I15" t="s">
        <v>17</v>
      </c>
      <c r="J15" s="12">
        <f>J10+J11+J12+J13+J14</f>
        <v>203.67</v>
      </c>
    </row>
    <row r="16" spans="1:12">
      <c r="A16">
        <v>269</v>
      </c>
      <c r="C16" t="s">
        <v>23</v>
      </c>
      <c r="E16">
        <v>1.17</v>
      </c>
    </row>
    <row r="17" spans="3:11">
      <c r="C17" t="s">
        <v>24</v>
      </c>
      <c r="D17">
        <v>8</v>
      </c>
      <c r="E17">
        <v>4.38</v>
      </c>
      <c r="G17" s="13"/>
      <c r="H17" s="13"/>
      <c r="I17" s="13"/>
      <c r="J17" s="13"/>
      <c r="K17" s="13"/>
    </row>
    <row r="18" spans="3:11">
      <c r="C18" t="s">
        <v>25</v>
      </c>
      <c r="D18">
        <v>120</v>
      </c>
      <c r="E18">
        <v>6.53</v>
      </c>
      <c r="G18" s="13"/>
      <c r="H18" s="13"/>
      <c r="I18" s="13"/>
      <c r="J18" s="14"/>
      <c r="K18" s="13"/>
    </row>
    <row r="19" spans="3:11">
      <c r="C19" t="s">
        <v>26</v>
      </c>
      <c r="D19">
        <v>414</v>
      </c>
      <c r="E19">
        <v>191.59</v>
      </c>
      <c r="G19" s="13"/>
      <c r="H19" s="13"/>
      <c r="I19" s="13"/>
      <c r="J19" s="14"/>
      <c r="K19" s="13"/>
    </row>
    <row r="20" spans="3:11">
      <c r="G20" s="13"/>
      <c r="H20" s="13"/>
      <c r="I20" s="13"/>
      <c r="J20" s="14"/>
      <c r="K20" s="13"/>
    </row>
    <row r="21" spans="3:11">
      <c r="G21" s="13"/>
      <c r="H21" s="13"/>
      <c r="I21" s="13"/>
      <c r="J21" s="15"/>
      <c r="K21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Моё дело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Обинякн Алексей Станиславович</dc:creator>
  <cp:lastModifiedBy>Алексей</cp:lastModifiedBy>
  <dcterms:created xsi:type="dcterms:W3CDTF">2015-11-18T16:18:20Z</dcterms:created>
  <dcterms:modified xsi:type="dcterms:W3CDTF">2017-04-24T08:31:29Z</dcterms:modified>
</cp:coreProperties>
</file>