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ntilla" sheetId="1" r:id="rId4"/>
  </sheets>
  <definedNames>
    <definedName localSheetId="0" name="solver_eng">1</definedName>
    <definedName localSheetId="0" name="solver_neg">1</definedName>
    <definedName localSheetId="0" name="solver_num">0</definedName>
    <definedName localSheetId="0" name="solver_typ">1</definedName>
    <definedName localSheetId="0" name="solver_val">0</definedName>
    <definedName localSheetId="0" name="solver_ver">3</definedName>
    <definedName localSheetId="0" name="solver_opt">Plantilla!$D$72</definedName>
  </definedNames>
  <calcPr/>
  <extLst>
    <ext uri="GoogleSheetsCustomDataVersion2">
      <go:sheetsCustomData xmlns:go="http://customooxmlschemas.google.com/" r:id="rId5" roundtripDataChecksum="Nq8mpbARl+GTPZ7JrZBk+DOHVdKE1Ef5/qq2bU6hCOk="/>
    </ext>
  </extLst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B46">
      <text>
        <t xml:space="preserve">======
ID#AAABrntIk4A
Autor    (2023-08-29 20:18:46)
¿Hace falta consideraciones especiales para el acceso concurrente (paralelo) a datos y otros recursos?</t>
      </text>
    </comment>
    <comment authorId="0" ref="B57">
      <text>
        <t xml:space="preserve">======
ID#AAABrntIk4I
Autor    (2023-08-29 20:18:46)
Se refiere exclusivamente a la experiencia en el análisis, modelado, diseño y progrmación  mediante el paradigma de OO.</t>
      </text>
    </comment>
    <comment authorId="0" ref="B58">
      <text>
        <t xml:space="preserve">======
ID#AAABrntIk4E
Autor    (2023-08-29 20:18:46)
Se refiere a la experiencia en el análisis de requerimientos y modelado orientado a objetos del Analista Principal.</t>
      </text>
    </comment>
    <comment authorId="0" ref="B61">
      <text>
        <t xml:space="preserve">======
ID#AAABrntIk30
Autor    (2023-08-29 20:18:46)
Este es un factor con signo opuesto a los factores E6 y anteriores. Cuanto mayor la evaluación, peor el resultado.</t>
      </text>
    </comment>
    <comment authorId="0" ref="B81">
      <text>
        <t xml:space="preserve">======
ID#AAABrntIk4Q
Autor    (2023-08-29 20:18:46)
Análisis/Diseño/Pruebas/Sobrecarga</t>
      </text>
    </comment>
    <comment authorId="0" ref="C15">
      <text>
        <t xml:space="preserve">======
ID#AAABrntIk4M
Ejemplo    (2023-08-29 20:18:46)
contar transacciones
Flujo.Ppal.: transacciones 1, 2, 3, 4. 
Flujo Alt.: 0 transaccioines. 
Excepciones.: N/A -&gt; 0 transacciones
-&gt; suma = 4 transacciones</t>
      </text>
    </comment>
    <comment authorId="0" ref="B55">
      <text>
        <t xml:space="preserve">======
ID#AAABrntIk3w
Autor    (2023-08-29 20:18:46)
Debe reflejar el hecho de que el equipo conoce el proceso y el lenguaje de modelado (p.ej.: RUP, UML). Puede ser cualquier otro proceso.</t>
      </text>
    </comment>
    <comment authorId="0" ref="B59">
      <text>
        <t xml:space="preserve">======
ID#AAABrntIk4Y
Autor    (2023-08-29 20:18:46)
Motivación del equipo.</t>
      </text>
    </comment>
    <comment authorId="0" ref="B84">
      <text>
        <t xml:space="preserve">======
ID#AAABrntIk38
Autor    (2023-08-29 20:18:46)
Lo debe sugerir el estimador.</t>
      </text>
    </comment>
    <comment authorId="0" ref="B42">
      <text>
        <t xml:space="preserve">======
ID#AAABrntIk4U
Autor    (2023-08-29 20:18:46)
¿La aplicación debe ser de fácil instalación (para usuarios sin capacidad técnica) o no?</t>
      </text>
    </comment>
    <comment authorId="0" ref="B39">
      <text>
        <t xml:space="preserve">======
ID#AAABrntIk34
Autor    (2023-08-29 20:18:46)
¿La aplicacion está diseñada para que el usuario incremente SU eficiencia (no solo cumpla su cometido)?</t>
      </text>
    </comment>
    <comment authorId="0" ref="B62">
      <text>
        <t xml:space="preserve">======
ID#AAABrntIk5A
Autor    (2023-08-29 20:18:46)
Este es un factor con signo opuesto a los factores E6 y anteriores. Cuanto mayor la evaluación, peor el resultado.</t>
      </text>
    </comment>
    <comment authorId="0" ref="C7">
      <text>
        <t xml:space="preserve">======
ID#AAABrntIk5I
Autor    (2023-08-29 20:18:46)
Complejo: =3
  - Operador a través de Interfaz Gráfica de Usuario (GUI)
Intermedio: -&gt; 2 
  - Otro sistema a través de un protocolo (TCP/IP, HTTP, SOAP)
  - Operador humano a través de interfaz de comandos de texto (CLI)
Simple: -&gt; 1
  - Otro sistema a través de una Interfaz de Programación de Aplicaciones (API)</t>
      </text>
    </comment>
    <comment authorId="0" ref="B41">
      <text>
        <t xml:space="preserve">======
ID#AAABrntIk4g
Autor    (2023-08-29 20:18:46)
¿La aplicación requiere diseñarse para ser altamente reusable?</t>
      </text>
    </comment>
    <comment authorId="0" ref="B44">
      <text>
        <t xml:space="preserve">======
ID#AAABrntIk5E
Autor    (2023-08-29 20:18:46)
¿La aplicación, debe funcionar en más de una plataforma?</t>
      </text>
    </comment>
    <comment authorId="0" ref="B38">
      <text>
        <t xml:space="preserve">======
ID#AAABrntIk4c
Autor    (2023-08-29 20:18:46)
¿Cuál es la importancia del tiempo de respuesta de la aplicación para el usuario final?</t>
      </text>
    </comment>
    <comment authorId="0" ref="B45">
      <text>
        <t xml:space="preserve">======
ID#AAABrntIk40
Autor    (2023-08-29 20:18:46)
¿El cliente requiere que la aplicación se pueda cambiar fácilmente en el futuro?</t>
      </text>
    </comment>
    <comment authorId="0" ref="B60">
      <text>
        <t xml:space="preserve">======
ID#AAABrntIk5Q
Autor    (2023-08-29 20:18:46)
Evalúa si los analistas han sido capaces de mantener estables los requerimientos en el pasado, minimizando los cambios del software.</t>
      </text>
    </comment>
    <comment authorId="0" ref="B43">
      <text>
        <t xml:space="preserve">======
ID#AAABrntIk4o
Autor    (2023-08-29 20:18:46)
¿Hay requerimientos especiales respecto de la facilidad de uso?</t>
      </text>
    </comment>
    <comment authorId="0" ref="B37">
      <text>
        <t xml:space="preserve">======
ID#AAABrntIk5M
Autor    (2023-08-29 20:18:46)
¿Arquitectura centralizada o distribuida?</t>
      </text>
    </comment>
    <comment authorId="0" ref="B49">
      <text>
        <t xml:space="preserve">======
ID#AAABrntIk4k
Autor    (2023-08-29 20:18:46)
¿Se requiere formación específica para los Usuarios?</t>
      </text>
    </comment>
    <comment authorId="0" ref="B78">
      <text>
        <t xml:space="preserve">======
ID#AAABrntIk5Y
Autor    (2023-08-29 20:18:46)
Esta distribución es una referencia. Proyecto a proyecto debe actualizarse mediante  ESTADISTICAS.</t>
      </text>
    </comment>
    <comment authorId="0" ref="B48">
      <text>
        <t xml:space="preserve">======
ID#AAABrntIk48
Autor    (2023-08-29 20:18:46)
¿Nuestro código usará componentes COTS, librerías frameworks ya desarrollados? Si así fuera, reducirá la carga de trabajo de desarrollo.</t>
      </text>
    </comment>
    <comment authorId="0" ref="G72">
      <text>
        <t xml:space="preserve">======
ID#AAABrntIk4w
Autor    (2023-08-29 20:18:46)
Este valor lo debe rellenar el propio estimador mediante una medición pequeña que se use como muestra. 
Como valor orientativo
Java15 (07/2020), muy principiante, autodidacta -&gt;2.5hh/AUCP
Es una Estadística que debe actualizarse proyecto a proyecto.</t>
      </text>
    </comment>
    <comment authorId="0" ref="B47">
      <text>
        <t xml:space="preserve">======
ID#AAABrntIk44
Autor    (2023-08-29 20:18:46)
¿Es suficiente con las prestaciones de seguridad normales, o hace falta algo especial?</t>
      </text>
    </comment>
    <comment authorId="0" ref="B56">
      <text>
        <t xml:space="preserve">======
ID#AAABrntIk5U
Autor    (2023-08-29 20:18:46)
¿Ya trabajado el equipo en el area (dominio) de la aplicación?</t>
      </text>
    </comment>
    <comment authorId="0" ref="B40">
      <text>
        <t xml:space="preserve">======
ID#AAABrntIk4s
Autor    (2023-08-29 20:18:46)
¿La aplicación requiere de algoritmos complejos?</t>
      </text>
    </comment>
  </commentList>
  <extLst>
    <ext uri="GoogleSheetsCustomDataVersion2">
      <go:sheetsCustomData xmlns:go="http://customooxmlschemas.google.com/" r:id="rId1" roundtripDataSignature="AMtx7miDRy+W9KVWg82KnAELgEU5iYTOcg=="/>
    </ext>
  </extLst>
</comments>
</file>

<file path=xl/sharedStrings.xml><?xml version="1.0" encoding="utf-8"?>
<sst xmlns="http://schemas.openxmlformats.org/spreadsheetml/2006/main" count="158" uniqueCount="132">
  <si>
    <t>ESTIMACIÓN por PUNTOS de CASO de USO</t>
  </si>
  <si>
    <t>Proyecto:</t>
  </si>
  <si>
    <t>Kairos</t>
  </si>
  <si>
    <t>Gestor de Proyecto:</t>
  </si>
  <si>
    <t xml:space="preserve"> Valeria Centurion, Gillermo Escalante, Florencia Mendez, Agustina  Maldonado, Gonzalo Ulloa</t>
  </si>
  <si>
    <t>1. PESO DE LOS ACTORES</t>
  </si>
  <si>
    <t>Actor</t>
  </si>
  <si>
    <t>Factor de Peso Actores</t>
  </si>
  <si>
    <t>Descripción</t>
  </si>
  <si>
    <t>Peso</t>
  </si>
  <si>
    <t>Número actores</t>
  </si>
  <si>
    <t>Valor ponderado</t>
  </si>
  <si>
    <t>Líder del Proyecto</t>
  </si>
  <si>
    <t>Complejo</t>
  </si>
  <si>
    <t>Usuario con acceso total al sistema</t>
  </si>
  <si>
    <t>Administrador</t>
  </si>
  <si>
    <t>Usuario con acceso a vistas</t>
  </si>
  <si>
    <t>Toggl Track</t>
  </si>
  <si>
    <t>Simple</t>
  </si>
  <si>
    <t>Otro sistema con una API</t>
  </si>
  <si>
    <t>Miembro</t>
  </si>
  <si>
    <t>Sistema de inicio de sesión que interactua con el sistema</t>
  </si>
  <si>
    <t xml:space="preserve">Peso Total Actores, sin ajustar (UAW) </t>
  </si>
  <si>
    <t>2. PESO DE LOS CU</t>
  </si>
  <si>
    <t>Casos de Uso</t>
  </si>
  <si>
    <t>Comentario</t>
  </si>
  <si>
    <t>Número de transacciones</t>
  </si>
  <si>
    <t>Complejidad</t>
  </si>
  <si>
    <t>CU01:  Iniciar sesión</t>
  </si>
  <si>
    <t>CU23: Registrar usuario a proyecto</t>
  </si>
  <si>
    <t>CU05: Crear Proyecto</t>
  </si>
  <si>
    <t>CU##: Gestionar proyectos</t>
  </si>
  <si>
    <t>CU08: Crear iteracion</t>
  </si>
  <si>
    <t>CU07: Crear etapa</t>
  </si>
  <si>
    <t>CU##: Gestionar iteraciones</t>
  </si>
  <si>
    <t>CU##: Gestionar tareas</t>
  </si>
  <si>
    <t>CU20:Registrar tiempo por cronómetro</t>
  </si>
  <si>
    <t>Intermedio</t>
  </si>
  <si>
    <t>CU21: Registrar tiempo manual</t>
  </si>
  <si>
    <t>CU03: Asignar rol</t>
  </si>
  <si>
    <t>CU04: Modificar perfil</t>
  </si>
  <si>
    <t>CU23: Ver reporte</t>
  </si>
  <si>
    <t>CU02: Exportar información</t>
  </si>
  <si>
    <t xml:space="preserve">Peso Total CU, sin ajustar (UUCW) </t>
  </si>
  <si>
    <t>3. PCU SIN AJUSTE</t>
  </si>
  <si>
    <r>
      <rPr>
        <rFont val="Calibri"/>
        <b/>
        <color theme="1"/>
        <sz val="12.0"/>
      </rPr>
      <t xml:space="preserve">Puntos de CU No Ajustados: </t>
    </r>
    <r>
      <rPr>
        <rFont val="Calibri"/>
        <b/>
        <color rgb="FFFF0000"/>
        <sz val="12.0"/>
      </rPr>
      <t>UUCP = UAW + UUCW</t>
    </r>
  </si>
  <si>
    <t>4. COMPLEJIDAD TECNICA</t>
  </si>
  <si>
    <t>Factores de Peso Técnicos</t>
  </si>
  <si>
    <t>Escala de asignación</t>
  </si>
  <si>
    <t>Características especiales</t>
  </si>
  <si>
    <t>Evaluación</t>
  </si>
  <si>
    <t>Impacto</t>
  </si>
  <si>
    <t>T1  Sistema Distribuido</t>
  </si>
  <si>
    <t>0=no importante  5=esencial</t>
  </si>
  <si>
    <t>Para nuestro sistema no es importante</t>
  </si>
  <si>
    <t>Ver 4.2 Use Case Point Analysis e11</t>
  </si>
  <si>
    <t>T2  Objetivos de Desempeño o Tiempo de Respuesta</t>
  </si>
  <si>
    <t>Si es importante para el funcionamiento del sistema</t>
  </si>
  <si>
    <t>Object-Oriented Analysis and Design for Information Systems: Modeling with UML, OCL, and IFML</t>
  </si>
  <si>
    <t>T3  Eficiencia Usuario Final</t>
  </si>
  <si>
    <t>T4  Procesamiento Interno Complejo</t>
  </si>
  <si>
    <t>Se considera de complejidad media</t>
  </si>
  <si>
    <t>T5  Código Debe Ser Reusable</t>
  </si>
  <si>
    <t>No hace falta</t>
  </si>
  <si>
    <t>T6  Facilidad de Instalación</t>
  </si>
  <si>
    <t>Debe ser fácil de instalar</t>
  </si>
  <si>
    <t>T7  Facilidad de Uso</t>
  </si>
  <si>
    <t>Debe ser fácil de usar para el publico dirigido</t>
  </si>
  <si>
    <t>T8  Portabilidad</t>
  </si>
  <si>
    <t>Necesario para que sea compatible en diversas plataformas</t>
  </si>
  <si>
    <t>T9  Facilidad de Cambio</t>
  </si>
  <si>
    <t>Las funcionalidades son estaticas</t>
  </si>
  <si>
    <t>T10 Concurrencia</t>
  </si>
  <si>
    <t>T11 Incluye Características Especiales de Seguridad</t>
  </si>
  <si>
    <t>La autenticación es necesaria</t>
  </si>
  <si>
    <t>T12 Acceso Directo a Código de Terceros</t>
  </si>
  <si>
    <t>Si interactúa con diferentes sistemas</t>
  </si>
  <si>
    <t>T13 Necesidades de formación para los Usuarios</t>
  </si>
  <si>
    <t>Debera tener capacitacion</t>
  </si>
  <si>
    <t xml:space="preserve">Factores Técnicos: TF = ∑ (Peso * Evaluacion ) </t>
  </si>
  <si>
    <r>
      <rPr>
        <rFont val="Calibri"/>
        <b/>
        <color theme="1"/>
        <sz val="12.0"/>
      </rPr>
      <t xml:space="preserve">Factor de Complejidad Técnica:  </t>
    </r>
    <r>
      <rPr>
        <rFont val="Calibri"/>
        <b/>
        <color rgb="FFFF0000"/>
        <sz val="12.0"/>
      </rPr>
      <t xml:space="preserve">TCF = 0,06 + 0,01*TC </t>
    </r>
  </si>
  <si>
    <t>5. FACTORES DEL ENTORNO</t>
  </si>
  <si>
    <t>Factores de Peso Ambientales del Equipo</t>
  </si>
  <si>
    <t>Escala de 0 a 5</t>
  </si>
  <si>
    <t>Razón</t>
  </si>
  <si>
    <t>E1 Familiaridad con un Proceso Definido</t>
  </si>
  <si>
    <t>0 = sin experiencia, 3=media, 5=experto</t>
  </si>
  <si>
    <t>El equipo cuenta con la experiencia minima</t>
  </si>
  <si>
    <t>Ver 4.2 Use Case Point Analysis e17</t>
  </si>
  <si>
    <t>E2 Experiencia en el Dominio de Aplicación</t>
  </si>
  <si>
    <t>E3 Experiencia en Orientación a Objetos</t>
  </si>
  <si>
    <t>E4 Capacidad de Liderazgo del  Analista Principal</t>
  </si>
  <si>
    <t>El equipo cuenta con la experiencia media</t>
  </si>
  <si>
    <t>E5 Motivación</t>
  </si>
  <si>
    <t>0=sin, 3=media, 5=alta</t>
  </si>
  <si>
    <t>El equipo está desmotivado</t>
  </si>
  <si>
    <t>E6 Requerimientos Estables</t>
  </si>
  <si>
    <t>0=extremadamente inestable, 5=no cambian</t>
  </si>
  <si>
    <t>Los requerimientos son algo inestables</t>
  </si>
  <si>
    <t>E7 Miembros a Tiempo Parcial</t>
  </si>
  <si>
    <t>0=0% tiempo parcial, 1=h/10% t. parcial, 2=h/20% t. parcial, 3=h/40% t. parcial, 4=h/60% t. parcial, 5= más de 60% t. parcial</t>
  </si>
  <si>
    <t>Los miembros tienen un 40% de tiempo parcial.</t>
  </si>
  <si>
    <t>E8 Dificultad con el lenguaje de Programación</t>
  </si>
  <si>
    <t>0=todos miembros muy experimentados. 1= Mayoría +2años experiencia. 2. Todos +18 meses experiencia 3. Mayoría +18 meses experiencia 4. Pocos hasta 1 año experiencia 5. Ninguno experiencia</t>
  </si>
  <si>
    <t>Ningún miembro cuenta con la experiencia suficiente</t>
  </si>
  <si>
    <t xml:space="preserve">Factores Ambientales: EF = ∑ (Peso * Evaluacion ) </t>
  </si>
  <si>
    <r>
      <rPr>
        <rFont val="Calibri"/>
        <b/>
        <color theme="1"/>
        <sz val="12.0"/>
      </rPr>
      <t xml:space="preserve">Factor de Complejidad Ambiental: </t>
    </r>
    <r>
      <rPr>
        <rFont val="Calibri"/>
        <b/>
        <color rgb="FFFF0000"/>
        <sz val="12.0"/>
      </rPr>
      <t>ECF = 1.4 + (-0.03*EF)</t>
    </r>
  </si>
  <si>
    <t>FPA desfavorables</t>
  </si>
  <si>
    <t>6. PCU AJUSTADOS</t>
  </si>
  <si>
    <r>
      <rPr>
        <rFont val="Calibri"/>
        <b/>
        <color theme="1"/>
        <sz val="12.0"/>
      </rPr>
      <t xml:space="preserve">Puntos de Casos de Uso Ajustados: AUCP = </t>
    </r>
    <r>
      <rPr>
        <rFont val="Calibri"/>
        <b/>
        <color rgb="FFFF0000"/>
        <sz val="12.0"/>
      </rPr>
      <t>UUCP * TCF * ECF</t>
    </r>
  </si>
  <si>
    <t>7. ESFUERZO CODIFICACION</t>
  </si>
  <si>
    <t>h-h / AUCP: Karner</t>
  </si>
  <si>
    <t>h-h / AUCP: Schneider &amp; Winters</t>
  </si>
  <si>
    <t>h-h / AUCP: Estadística propia</t>
  </si>
  <si>
    <t>h-h/UCP: Velocidad propia</t>
  </si>
  <si>
    <t>Esfuerzo</t>
  </si>
  <si>
    <t>Esfuerzo (h-h)</t>
  </si>
  <si>
    <t>Esfuerzo (mes-h)</t>
  </si>
  <si>
    <t>8. ESFUERZO TOTAL</t>
  </si>
  <si>
    <t>Distribución Esfuerzo por Tarea</t>
  </si>
  <si>
    <t>Actividad</t>
  </si>
  <si>
    <t>Porcentaje</t>
  </si>
  <si>
    <t>Karner
(m-h)</t>
  </si>
  <si>
    <t>Sch&amp;Win
(m-h)</t>
  </si>
  <si>
    <t>Propia
(m-h)</t>
  </si>
  <si>
    <t>Codificación</t>
  </si>
  <si>
    <t>Actividades restantes</t>
  </si>
  <si>
    <t>9. NUMERO PERSONAS</t>
  </si>
  <si>
    <t>10. DURACION PROYECTO</t>
  </si>
  <si>
    <t>Karner
(m)</t>
  </si>
  <si>
    <t>Sch&amp;Win
(m)</t>
  </si>
  <si>
    <t>Propia
(m)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</si>
</sst>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"/>
    <numFmt numFmtId="165" formatCode="0.0000"/>
    <numFmt numFmtId="166" formatCode="0\ %"/>
  </numFmts>
  <fonts count="12">
    <font>
      <sz val="10.0"/>
      <color rgb="FF000000"/>
      <name val="Arial"/>
      <scheme val="minor"/>
    </font>
    <font>
      <sz val="12.0"/>
      <color theme="1"/>
      <name val="Calibri"/>
    </font>
    <font>
      <b/>
      <sz val="16.0"/>
      <color theme="1"/>
      <name val="Calibri"/>
    </font>
    <font/>
    <font>
      <b/>
      <sz val="12.0"/>
      <color theme="1"/>
      <name val="Calibri"/>
    </font>
    <font>
      <sz val="12.0"/>
      <color rgb="FF3F3F76"/>
      <name val="Calibri"/>
    </font>
    <font>
      <b/>
      <sz val="12.0"/>
      <color rgb="FFFA7D00"/>
      <name val="Calibri"/>
    </font>
    <font>
      <b/>
      <sz val="12.0"/>
      <color rgb="FF3F3F3F"/>
      <name val="Calibri"/>
    </font>
    <font>
      <u/>
      <sz val="10.0"/>
      <color theme="10"/>
      <name val="Arial"/>
    </font>
    <font>
      <b/>
      <sz val="11.0"/>
      <color rgb="FFFA7D00"/>
      <name val="Calibri"/>
    </font>
    <font>
      <b/>
      <sz val="12.0"/>
      <color rgb="FF002060"/>
      <name val="Calibri"/>
    </font>
    <font>
      <b/>
      <sz val="12.0"/>
      <color rgb="FF3F3F76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FFCC99"/>
        <bgColor rgb="FFFFCC99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theme="0"/>
      </patternFill>
    </fill>
  </fills>
  <borders count="1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/>
      <right/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3F3F3F"/>
      </left>
      <right style="thin">
        <color rgb="FF3F3F3F"/>
      </right>
      <top/>
      <bottom style="thin">
        <color rgb="FF3F3F3F"/>
      </bottom>
    </border>
  </borders>
  <cellStyleXfs count="1">
    <xf borderId="0" fillId="0" fontId="0" numFmtId="0" applyAlignment="1" applyFont="1"/>
  </cellStyleXfs>
  <cellXfs count="8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center" wrapText="1"/>
    </xf>
    <xf borderId="0" fillId="0" fontId="1" numFmtId="49" xfId="0" applyAlignment="1" applyFont="1" applyNumberFormat="1">
      <alignment shrinkToFit="0" vertical="center" wrapText="1"/>
    </xf>
    <xf borderId="0" fillId="0" fontId="1" numFmtId="0" xfId="0" applyAlignment="1" applyFont="1">
      <alignment horizontal="right" shrinkToFit="0" vertical="center" wrapText="1"/>
    </xf>
    <xf borderId="0" fillId="0" fontId="1" numFmtId="0" xfId="0" applyAlignment="1" applyFont="1">
      <alignment vertical="center"/>
    </xf>
    <xf borderId="1" fillId="0" fontId="2" numFmtId="0" xfId="0" applyAlignment="1" applyBorder="1" applyFont="1">
      <alignment horizontal="center" vertical="center"/>
    </xf>
    <xf borderId="2" fillId="0" fontId="3" numFmtId="0" xfId="0" applyBorder="1" applyFont="1"/>
    <xf borderId="3" fillId="0" fontId="3" numFmtId="0" xfId="0" applyBorder="1" applyFont="1"/>
    <xf borderId="0" fillId="0" fontId="4" numFmtId="0" xfId="0" applyAlignment="1" applyFont="1">
      <alignment horizontal="left" vertical="center"/>
    </xf>
    <xf borderId="4" fillId="0" fontId="4" numFmtId="0" xfId="0" applyAlignment="1" applyBorder="1" applyFont="1">
      <alignment horizontal="left" vertical="center"/>
    </xf>
    <xf borderId="0" fillId="0" fontId="4" numFmtId="0" xfId="0" applyAlignment="1" applyFont="1">
      <alignment horizontal="center" vertical="center"/>
    </xf>
    <xf borderId="5" fillId="0" fontId="4" numFmtId="0" xfId="0" applyAlignment="1" applyBorder="1" applyFont="1">
      <alignment horizontal="center" vertical="center"/>
    </xf>
    <xf borderId="6" fillId="0" fontId="4" numFmtId="0" xfId="0" applyAlignment="1" applyBorder="1" applyFont="1">
      <alignment horizontal="left" vertical="center"/>
    </xf>
    <xf borderId="7" fillId="0" fontId="1" numFmtId="0" xfId="0" applyAlignment="1" applyBorder="1" applyFont="1">
      <alignment vertical="center"/>
    </xf>
    <xf borderId="7" fillId="0" fontId="4" numFmtId="0" xfId="0" applyAlignment="1" applyBorder="1" applyFont="1">
      <alignment horizontal="center" vertical="center"/>
    </xf>
    <xf borderId="8" fillId="0" fontId="4" numFmtId="0" xfId="0" applyAlignment="1" applyBorder="1" applyFont="1">
      <alignment horizontal="center" vertical="center"/>
    </xf>
    <xf borderId="0" fillId="0" fontId="4" numFmtId="0" xfId="0" applyAlignment="1" applyFont="1">
      <alignment horizontal="left" shrinkToFit="0" vertical="center" wrapText="1"/>
    </xf>
    <xf borderId="0" fillId="0" fontId="4" numFmtId="0" xfId="0" applyAlignment="1" applyFont="1">
      <alignment horizontal="center" shrinkToFit="0" vertical="center" wrapText="1"/>
    </xf>
    <xf borderId="0" fillId="0" fontId="4" numFmtId="0" xfId="0" applyAlignment="1" applyFont="1">
      <alignment shrinkToFit="0" vertical="center" wrapText="1"/>
    </xf>
    <xf borderId="9" fillId="2" fontId="4" numFmtId="0" xfId="0" applyAlignment="1" applyBorder="1" applyFill="1" applyFont="1">
      <alignment horizontal="center" shrinkToFit="0" vertical="center" wrapText="1"/>
    </xf>
    <xf borderId="9" fillId="2" fontId="4" numFmtId="49" xfId="0" applyAlignment="1" applyBorder="1" applyFont="1" applyNumberFormat="1">
      <alignment horizontal="center" shrinkToFit="0" vertical="center" wrapText="1"/>
    </xf>
    <xf borderId="9" fillId="3" fontId="5" numFmtId="0" xfId="0" applyAlignment="1" applyBorder="1" applyFill="1" applyFont="1">
      <alignment vertical="center"/>
    </xf>
    <xf borderId="9" fillId="3" fontId="5" numFmtId="49" xfId="0" applyAlignment="1" applyBorder="1" applyFont="1" applyNumberFormat="1">
      <alignment vertical="center"/>
    </xf>
    <xf borderId="9" fillId="3" fontId="5" numFmtId="0" xfId="0" applyAlignment="1" applyBorder="1" applyFont="1">
      <alignment shrinkToFit="0" vertical="center" wrapText="1"/>
    </xf>
    <xf borderId="9" fillId="4" fontId="6" numFmtId="0" xfId="0" applyAlignment="1" applyBorder="1" applyFill="1" applyFont="1">
      <alignment horizontal="center" shrinkToFit="0" vertical="center" wrapText="1"/>
    </xf>
    <xf borderId="9" fillId="3" fontId="5" numFmtId="0" xfId="0" applyAlignment="1" applyBorder="1" applyFont="1">
      <alignment horizontal="center" shrinkToFit="0" vertical="center" wrapText="1"/>
    </xf>
    <xf borderId="10" fillId="3" fontId="5" numFmtId="0" xfId="0" applyAlignment="1" applyBorder="1" applyFont="1">
      <alignment shrinkToFit="0" vertical="center" wrapText="1"/>
    </xf>
    <xf borderId="11" fillId="3" fontId="5" numFmtId="0" xfId="0" applyAlignment="1" applyBorder="1" applyFont="1">
      <alignment shrinkToFit="0" vertical="center" wrapText="1"/>
    </xf>
    <xf borderId="9" fillId="0" fontId="4" numFmtId="0" xfId="0" applyAlignment="1" applyBorder="1" applyFont="1">
      <alignment shrinkToFit="0" vertical="center" wrapText="1"/>
    </xf>
    <xf borderId="1" fillId="0" fontId="4" numFmtId="49" xfId="0" applyAlignment="1" applyBorder="1" applyFont="1" applyNumberFormat="1">
      <alignment horizontal="right" shrinkToFit="0" vertical="center" wrapText="1"/>
    </xf>
    <xf borderId="9" fillId="4" fontId="7" numFmtId="0" xfId="0" applyAlignment="1" applyBorder="1" applyFont="1">
      <alignment horizontal="center" shrinkToFit="0" vertical="center" wrapText="1"/>
    </xf>
    <xf borderId="0" fillId="0" fontId="4" numFmtId="49" xfId="0" applyAlignment="1" applyFont="1" applyNumberFormat="1">
      <alignment horizontal="right" shrinkToFit="0" vertical="center" wrapText="1"/>
    </xf>
    <xf borderId="0" fillId="0" fontId="7" numFmtId="0" xfId="0" applyAlignment="1" applyFont="1">
      <alignment horizontal="center" shrinkToFit="0" vertical="center" wrapText="1"/>
    </xf>
    <xf borderId="0" fillId="0" fontId="4" numFmtId="49" xfId="0" applyAlignment="1" applyFont="1" applyNumberFormat="1">
      <alignment shrinkToFit="0" vertical="center" wrapText="1"/>
    </xf>
    <xf borderId="0" fillId="0" fontId="4" numFmtId="0" xfId="0" applyAlignment="1" applyFont="1">
      <alignment horizontal="right" shrinkToFit="0" vertical="center" wrapText="1"/>
    </xf>
    <xf borderId="9" fillId="3" fontId="5" numFmtId="0" xfId="0" applyAlignment="1" applyBorder="1" applyFont="1">
      <alignment horizontal="center" vertical="center"/>
    </xf>
    <xf borderId="0" fillId="0" fontId="4" numFmtId="49" xfId="0" applyAlignment="1" applyFont="1" applyNumberFormat="1">
      <alignment vertical="center"/>
    </xf>
    <xf borderId="12" fillId="3" fontId="5" numFmtId="0" xfId="0" applyAlignment="1" applyBorder="1" applyFont="1">
      <alignment vertical="center"/>
    </xf>
    <xf borderId="12" fillId="3" fontId="5" numFmtId="0" xfId="0" applyAlignment="1" applyBorder="1" applyFont="1">
      <alignment horizontal="center" vertical="center"/>
    </xf>
    <xf borderId="13" fillId="0" fontId="4" numFmtId="0" xfId="0" applyAlignment="1" applyBorder="1" applyFont="1">
      <alignment shrinkToFit="0" vertical="center" wrapText="1"/>
    </xf>
    <xf borderId="6" fillId="0" fontId="4" numFmtId="49" xfId="0" applyAlignment="1" applyBorder="1" applyFont="1" applyNumberFormat="1">
      <alignment horizontal="right" shrinkToFit="0" vertical="center" wrapText="1"/>
    </xf>
    <xf borderId="7" fillId="0" fontId="3" numFmtId="0" xfId="0" applyBorder="1" applyFont="1"/>
    <xf borderId="8" fillId="0" fontId="3" numFmtId="0" xfId="0" applyBorder="1" applyFont="1"/>
    <xf borderId="14" fillId="4" fontId="7" numFmtId="0" xfId="0" applyAlignment="1" applyBorder="1" applyFont="1">
      <alignment horizontal="center" shrinkToFit="0" vertical="center" wrapText="1"/>
    </xf>
    <xf borderId="9" fillId="2" fontId="4" numFmtId="0" xfId="0" applyAlignment="1" applyBorder="1" applyFont="1">
      <alignment shrinkToFit="0" vertical="center" wrapText="1"/>
    </xf>
    <xf borderId="9" fillId="0" fontId="1" numFmtId="49" xfId="0" applyAlignment="1" applyBorder="1" applyFont="1" applyNumberFormat="1">
      <alignment shrinkToFit="0" vertical="center" wrapText="1"/>
    </xf>
    <xf borderId="9" fillId="3" fontId="5" numFmtId="49" xfId="0" applyAlignment="1" applyBorder="1" applyFont="1" applyNumberFormat="1">
      <alignment horizontal="left" vertical="center"/>
    </xf>
    <xf borderId="9" fillId="4" fontId="1" numFmtId="49" xfId="0" applyAlignment="1" applyBorder="1" applyFont="1" applyNumberFormat="1">
      <alignment horizontal="center" shrinkToFit="0" vertical="center" wrapText="1"/>
    </xf>
    <xf borderId="9" fillId="4" fontId="1" numFmtId="0" xfId="0" applyAlignment="1" applyBorder="1" applyFont="1">
      <alignment horizontal="center" shrinkToFit="0" vertical="center" wrapText="1"/>
    </xf>
    <xf borderId="9" fillId="3" fontId="5" numFmtId="49" xfId="0" applyAlignment="1" applyBorder="1" applyFont="1" applyNumberFormat="1">
      <alignment horizontal="left" shrinkToFit="0" vertical="center" wrapText="1"/>
    </xf>
    <xf borderId="0" fillId="0" fontId="8" numFmtId="0" xfId="0" applyAlignment="1" applyFont="1">
      <alignment shrinkToFit="0" vertical="top" wrapText="1"/>
    </xf>
    <xf borderId="9" fillId="4" fontId="9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1" numFmtId="49" xfId="0" applyAlignment="1" applyFont="1" applyNumberFormat="1">
      <alignment horizontal="center" shrinkToFit="0" vertical="center" wrapText="1"/>
    </xf>
    <xf borderId="9" fillId="0" fontId="1" numFmtId="0" xfId="0" applyAlignment="1" applyBorder="1" applyFont="1">
      <alignment shrinkToFit="0" vertical="center" wrapText="1"/>
    </xf>
    <xf borderId="9" fillId="3" fontId="5" numFmtId="49" xfId="0" applyAlignment="1" applyBorder="1" applyFont="1" applyNumberFormat="1">
      <alignment horizontal="left" readingOrder="0" shrinkToFit="0" vertical="center" wrapText="1"/>
    </xf>
    <xf borderId="9" fillId="3" fontId="5" numFmtId="0" xfId="0" applyAlignment="1" applyBorder="1" applyFont="1">
      <alignment horizontal="center" readingOrder="0" shrinkToFit="0" vertical="center" wrapText="1"/>
    </xf>
    <xf borderId="9" fillId="3" fontId="5" numFmtId="49" xfId="0" applyAlignment="1" applyBorder="1" applyFont="1" applyNumberFormat="1">
      <alignment horizontal="left" readingOrder="0" vertical="center"/>
    </xf>
    <xf borderId="2" fillId="0" fontId="1" numFmtId="0" xfId="0" applyAlignment="1" applyBorder="1" applyFont="1">
      <alignment horizontal="right" shrinkToFit="0" vertical="center" wrapText="1"/>
    </xf>
    <xf borderId="2" fillId="0" fontId="1" numFmtId="49" xfId="0" applyAlignment="1" applyBorder="1" applyFont="1" applyNumberFormat="1">
      <alignment shrinkToFit="0" vertical="center" wrapText="1"/>
    </xf>
    <xf borderId="2" fillId="0" fontId="4" numFmtId="0" xfId="0" applyAlignment="1" applyBorder="1" applyFont="1">
      <alignment horizontal="right" vertical="center"/>
    </xf>
    <xf borderId="1" fillId="0" fontId="4" numFmtId="0" xfId="0" applyAlignment="1" applyBorder="1" applyFont="1">
      <alignment horizontal="right" shrinkToFit="0" vertical="center" wrapText="1"/>
    </xf>
    <xf borderId="9" fillId="2" fontId="4" numFmtId="164" xfId="0" applyAlignment="1" applyBorder="1" applyFont="1" applyNumberFormat="1">
      <alignment horizontal="center" shrinkToFit="0" vertical="center" wrapText="1"/>
    </xf>
    <xf borderId="10" fillId="5" fontId="10" numFmtId="0" xfId="0" applyAlignment="1" applyBorder="1" applyFill="1" applyFont="1">
      <alignment shrinkToFit="0" vertical="center" wrapText="1"/>
    </xf>
    <xf borderId="9" fillId="2" fontId="1" numFmtId="164" xfId="0" applyAlignment="1" applyBorder="1" applyFont="1" applyNumberFormat="1">
      <alignment horizontal="center" vertical="center"/>
    </xf>
    <xf borderId="9" fillId="2" fontId="1" numFmtId="2" xfId="0" applyAlignment="1" applyBorder="1" applyFont="1" applyNumberFormat="1">
      <alignment horizontal="center" vertical="center"/>
    </xf>
    <xf borderId="9" fillId="3" fontId="5" numFmtId="164" xfId="0" applyAlignment="1" applyBorder="1" applyFont="1" applyNumberFormat="1">
      <alignment horizontal="center" readingOrder="0" shrinkToFit="0" vertical="center" wrapText="1"/>
    </xf>
    <xf borderId="1" fillId="2" fontId="4" numFmtId="49" xfId="0" applyAlignment="1" applyBorder="1" applyFont="1" applyNumberFormat="1">
      <alignment horizontal="center" shrinkToFit="0" vertical="center" wrapText="1"/>
    </xf>
    <xf borderId="1" fillId="0" fontId="1" numFmtId="0" xfId="0" applyAlignment="1" applyBorder="1" applyFont="1">
      <alignment vertical="center"/>
    </xf>
    <xf borderId="9" fillId="2" fontId="4" numFmtId="164" xfId="0" applyAlignment="1" applyBorder="1" applyFont="1" applyNumberFormat="1">
      <alignment horizontal="center" vertical="center"/>
    </xf>
    <xf borderId="9" fillId="2" fontId="4" numFmtId="165" xfId="0" applyAlignment="1" applyBorder="1" applyFont="1" applyNumberFormat="1">
      <alignment horizontal="center" vertical="center"/>
    </xf>
    <xf borderId="1" fillId="0" fontId="1" numFmtId="0" xfId="0" applyAlignment="1" applyBorder="1" applyFont="1">
      <alignment shrinkToFit="0" vertical="center" wrapText="1"/>
    </xf>
    <xf borderId="2" fillId="0" fontId="1" numFmtId="0" xfId="0" applyAlignment="1" applyBorder="1" applyFont="1">
      <alignment shrinkToFit="0" vertical="center" wrapText="1"/>
    </xf>
    <xf borderId="3" fillId="0" fontId="1" numFmtId="0" xfId="0" applyAlignment="1" applyBorder="1" applyFont="1">
      <alignment shrinkToFit="0" vertical="center" wrapText="1"/>
    </xf>
    <xf borderId="9" fillId="2" fontId="1" numFmtId="0" xfId="0" applyAlignment="1" applyBorder="1" applyFont="1">
      <alignment horizontal="left" shrinkToFit="0" vertical="center" wrapText="1"/>
    </xf>
    <xf borderId="9" fillId="3" fontId="11" numFmtId="166" xfId="0" applyAlignment="1" applyBorder="1" applyFont="1" applyNumberFormat="1">
      <alignment horizontal="center" shrinkToFit="0" vertical="center" wrapText="1"/>
    </xf>
    <xf borderId="9" fillId="2" fontId="1" numFmtId="0" xfId="0" applyAlignment="1" applyBorder="1" applyFont="1">
      <alignment shrinkToFit="0" vertical="center" wrapText="1"/>
    </xf>
    <xf borderId="0" fillId="0" fontId="1" numFmtId="2" xfId="0" applyAlignment="1" applyFont="1" applyNumberFormat="1">
      <alignment shrinkToFit="0" vertical="center" wrapText="1"/>
    </xf>
    <xf borderId="9" fillId="0" fontId="1" numFmtId="164" xfId="0" applyAlignment="1" applyBorder="1" applyFont="1" applyNumberFormat="1">
      <alignment horizontal="center" shrinkToFit="0" vertical="center" wrapText="1"/>
    </xf>
    <xf borderId="0" fillId="0" fontId="1" numFmtId="2" xfId="0" applyAlignment="1" applyFont="1" applyNumberFormat="1">
      <alignment horizontal="right" shrinkToFit="0" vertical="center" wrapText="1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590550</xdr:colOff>
      <xdr:row>71</xdr:row>
      <xdr:rowOff>238125</xdr:rowOff>
    </xdr:from>
    <xdr:ext cx="4714875" cy="2667000"/>
    <xdr:grpSp>
      <xdr:nvGrpSpPr>
        <xdr:cNvPr id="2" name="Shape 2"/>
        <xdr:cNvGrpSpPr/>
      </xdr:nvGrpSpPr>
      <xdr:grpSpPr>
        <a:xfrm>
          <a:off x="2988563" y="2446500"/>
          <a:ext cx="4714875" cy="2667000"/>
          <a:chOff x="2988563" y="2446500"/>
          <a:chExt cx="4714875" cy="2667000"/>
        </a:xfrm>
      </xdr:grpSpPr>
      <xdr:grpSp>
        <xdr:nvGrpSpPr>
          <xdr:cNvPr id="3" name="Shape 3"/>
          <xdr:cNvGrpSpPr/>
        </xdr:nvGrpSpPr>
        <xdr:grpSpPr>
          <a:xfrm>
            <a:off x="2988563" y="2446500"/>
            <a:ext cx="4714875" cy="2667000"/>
            <a:chOff x="2988563" y="2446500"/>
            <a:chExt cx="4715262" cy="2667360"/>
          </a:xfrm>
        </xdr:grpSpPr>
        <xdr:sp>
          <xdr:nvSpPr>
            <xdr:cNvPr id="4" name="Shape 4"/>
            <xdr:cNvSpPr/>
          </xdr:nvSpPr>
          <xdr:spPr>
            <a:xfrm>
              <a:off x="2988563" y="2446500"/>
              <a:ext cx="4715250" cy="266735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5" name="Shape 5"/>
            <xdr:cNvGrpSpPr/>
          </xdr:nvGrpSpPr>
          <xdr:grpSpPr>
            <a:xfrm>
              <a:off x="2988563" y="2446500"/>
              <a:ext cx="4715262" cy="2667360"/>
              <a:chOff x="599760" y="24144120"/>
              <a:chExt cx="4382280" cy="2667600"/>
            </a:xfrm>
          </xdr:grpSpPr>
          <xdr:sp>
            <xdr:nvSpPr>
              <xdr:cNvPr id="6" name="Shape 6"/>
              <xdr:cNvSpPr/>
            </xdr:nvSpPr>
            <xdr:spPr>
              <a:xfrm>
                <a:off x="599760" y="24144120"/>
                <a:ext cx="4381900" cy="2667225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r>
                  <a:t/>
                </a:r>
                <a:endParaRPr sz="1400"/>
              </a:p>
            </xdr:txBody>
          </xdr:sp>
          <xdr:cxnSp>
            <xdr:nvCxnSpPr>
              <xdr:cNvPr id="7" name="Shape 7"/>
              <xdr:cNvCxnSpPr/>
            </xdr:nvCxnSpPr>
            <xdr:spPr>
              <a:xfrm>
                <a:off x="599760" y="24144120"/>
                <a:ext cx="4382280" cy="2667600"/>
              </a:xfrm>
              <a:prstGeom prst="straightConnector1">
                <a:avLst/>
              </a:prstGeom>
              <a:noFill/>
              <a:ln cap="flat" cmpd="sng" w="9525">
                <a:solidFill>
                  <a:srgbClr val="4A7DBA"/>
                </a:solidFill>
                <a:prstDash val="solid"/>
                <a:round/>
                <a:headEnd len="sm" w="sm" type="none"/>
                <a:tailEnd len="med" w="med" type="triangle"/>
              </a:ln>
            </xdr:spPr>
          </xdr:cxnSp>
        </xdr:grpSp>
      </xdr:grpSp>
    </xdr:grpSp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books.google.es/books?id=fCRCAgAAQBAJ&amp;pg=SL5-PA21&amp;lpg=SL5-PA21&amp;dq=e7+part-time+members&amp;source=bl&amp;ots=axt2kcgaRB&amp;sig=oTuGqYOrGRKLHV8dIJGh1OuVAS0&amp;hl=es&amp;sa=X&amp;ved=0ahUKEwj187-GzYvTAhWGj5AKHYP_AqcQ6AEIODAE" TargetMode="External"/><Relationship Id="rId3" Type="http://schemas.openxmlformats.org/officeDocument/2006/relationships/hyperlink" Target="https://books.google.es/books?id=fCRCAgAAQBAJ&amp;pg=SL5-PA21&amp;lpg=SL5-PA21&amp;dq=e7+part-time+members&amp;source=bl&amp;ots=axt2kcgaRB&amp;sig=oTuGqYOrGRKLHV8dIJGh1OuVAS0&amp;hl=es&amp;sa=X&amp;ved=0ahUKEwj187-GzYvTAhWGj5AKHYP_AqcQ6AEIODAE" TargetMode="External"/><Relationship Id="rId4" Type="http://schemas.openxmlformats.org/officeDocument/2006/relationships/drawing" Target="../drawings/drawing1.xml"/><Relationship Id="rId5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2.38"/>
    <col customWidth="1" min="2" max="2" width="42.13"/>
    <col customWidth="1" min="3" max="3" width="33.38"/>
    <col customWidth="1" min="4" max="4" width="38.63"/>
    <col customWidth="1" min="5" max="5" width="13.63"/>
    <col customWidth="1" min="6" max="6" width="16.13"/>
    <col customWidth="1" min="7" max="7" width="16.75"/>
    <col customWidth="1" min="8" max="8" width="34.38"/>
    <col customWidth="1" min="9" max="9" width="10.63"/>
    <col customWidth="1" min="10" max="10" width="13.75"/>
    <col customWidth="1" min="11" max="26" width="9.13"/>
  </cols>
  <sheetData>
    <row r="1" ht="27.75" customHeight="1">
      <c r="A1" s="1"/>
      <c r="B1" s="1"/>
      <c r="C1" s="1"/>
      <c r="D1" s="2"/>
      <c r="E1" s="3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27.75" customHeight="1">
      <c r="A2" s="4"/>
      <c r="B2" s="5" t="s">
        <v>0</v>
      </c>
      <c r="C2" s="6"/>
      <c r="D2" s="6"/>
      <c r="E2" s="6"/>
      <c r="F2" s="6"/>
      <c r="G2" s="7"/>
      <c r="H2" s="8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27.75" customHeight="1">
      <c r="A3" s="4"/>
      <c r="B3" s="9" t="s">
        <v>1</v>
      </c>
      <c r="C3" s="4" t="s">
        <v>2</v>
      </c>
      <c r="D3" s="10"/>
      <c r="E3" s="10"/>
      <c r="F3" s="10"/>
      <c r="G3" s="11"/>
      <c r="H3" s="10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27.75" customHeight="1">
      <c r="A4" s="4"/>
      <c r="B4" s="12" t="s">
        <v>3</v>
      </c>
      <c r="C4" s="13" t="s">
        <v>4</v>
      </c>
      <c r="D4" s="14"/>
      <c r="E4" s="14"/>
      <c r="F4" s="14"/>
      <c r="G4" s="15"/>
      <c r="H4" s="10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27.75" customHeight="1">
      <c r="A5" s="1"/>
      <c r="B5" s="16"/>
      <c r="C5" s="1"/>
      <c r="D5" s="17"/>
      <c r="E5" s="17"/>
      <c r="F5" s="17"/>
      <c r="G5" s="17"/>
      <c r="H5" s="17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27.75" customHeight="1">
      <c r="A6" s="1"/>
      <c r="B6" s="1"/>
      <c r="C6" s="1"/>
      <c r="D6" s="2"/>
      <c r="E6" s="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5.75" customHeight="1">
      <c r="A7" s="18" t="s">
        <v>5</v>
      </c>
      <c r="B7" s="19" t="s">
        <v>6</v>
      </c>
      <c r="C7" s="20" t="s">
        <v>7</v>
      </c>
      <c r="D7" s="20" t="s">
        <v>8</v>
      </c>
      <c r="E7" s="19" t="s">
        <v>9</v>
      </c>
      <c r="F7" s="19" t="s">
        <v>10</v>
      </c>
      <c r="G7" s="19" t="s">
        <v>11</v>
      </c>
      <c r="H7" s="17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ht="27.75" customHeight="1">
      <c r="A8" s="1"/>
      <c r="B8" s="21" t="s">
        <v>12</v>
      </c>
      <c r="C8" s="22" t="s">
        <v>13</v>
      </c>
      <c r="D8" s="23" t="s">
        <v>14</v>
      </c>
      <c r="E8" s="24">
        <f>IF(C8="Simple",1,IF(C8="Intermedio",2,IF(C8="Complejo",3,"error")))</f>
        <v>3</v>
      </c>
      <c r="F8" s="25">
        <v>1.0</v>
      </c>
      <c r="G8" s="24">
        <v>1.0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27.75" customHeight="1">
      <c r="A9" s="1"/>
      <c r="B9" s="21" t="s">
        <v>15</v>
      </c>
      <c r="C9" s="22" t="s">
        <v>13</v>
      </c>
      <c r="D9" s="26" t="s">
        <v>16</v>
      </c>
      <c r="E9" s="24">
        <v>3.0</v>
      </c>
      <c r="F9" s="25">
        <v>1.0</v>
      </c>
      <c r="G9" s="24">
        <v>1.0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27.75" customHeight="1">
      <c r="A10" s="1"/>
      <c r="B10" s="21" t="s">
        <v>17</v>
      </c>
      <c r="C10" s="22" t="s">
        <v>18</v>
      </c>
      <c r="D10" s="27" t="s">
        <v>19</v>
      </c>
      <c r="E10" s="24">
        <v>1.0</v>
      </c>
      <c r="F10" s="25">
        <v>1.0</v>
      </c>
      <c r="G10" s="24">
        <v>1.0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27.75" customHeight="1">
      <c r="A11" s="1"/>
      <c r="B11" s="21" t="s">
        <v>20</v>
      </c>
      <c r="C11" s="22" t="s">
        <v>13</v>
      </c>
      <c r="D11" s="23" t="s">
        <v>21</v>
      </c>
      <c r="E11" s="24">
        <f>IF(C11="Simple",1,IF(C11="Intermedio",2,IF(C11="Complejo",3,"error")))</f>
        <v>3</v>
      </c>
      <c r="F11" s="25">
        <v>1.0</v>
      </c>
      <c r="G11" s="24">
        <v>1.0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27.75" customHeight="1">
      <c r="A12" s="1"/>
      <c r="B12" s="28"/>
      <c r="C12" s="29" t="s">
        <v>22</v>
      </c>
      <c r="D12" s="6"/>
      <c r="E12" s="6"/>
      <c r="F12" s="7"/>
      <c r="G12" s="30">
        <f>SUM(G8:G11)</f>
        <v>4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27.75" customHeight="1">
      <c r="A13" s="1"/>
      <c r="B13" s="18"/>
      <c r="C13" s="31"/>
      <c r="D13" s="3"/>
      <c r="E13" s="3"/>
      <c r="F13" s="3"/>
      <c r="G13" s="32"/>
      <c r="H13" s="18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27.75" customHeight="1">
      <c r="A14" s="1"/>
      <c r="B14" s="18"/>
      <c r="C14" s="33"/>
      <c r="D14" s="33"/>
      <c r="E14" s="34"/>
      <c r="F14" s="18"/>
      <c r="G14" s="18"/>
      <c r="H14" s="18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27.75" customHeight="1">
      <c r="A15" s="18" t="s">
        <v>23</v>
      </c>
      <c r="B15" s="19" t="s">
        <v>24</v>
      </c>
      <c r="C15" s="19" t="s">
        <v>25</v>
      </c>
      <c r="D15" s="20" t="s">
        <v>26</v>
      </c>
      <c r="E15" s="20" t="s">
        <v>27</v>
      </c>
      <c r="F15" s="19" t="s">
        <v>9</v>
      </c>
      <c r="G15" s="17"/>
      <c r="H15" s="18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27.75" customHeight="1">
      <c r="A16" s="1"/>
      <c r="B16" s="21" t="s">
        <v>28</v>
      </c>
      <c r="C16" s="21"/>
      <c r="D16" s="35">
        <v>2.0</v>
      </c>
      <c r="E16" s="24" t="str">
        <f t="shared" ref="E16:E19" si="1">IF($D16&gt;0,IF($D16&lt;=3,"Simple",IF(AND($D16&gt;3,$D16&lt;7),"Intermedio",IF($D16&gt;=7,"Complejo","error"))),"-")</f>
        <v>Simple</v>
      </c>
      <c r="F16" s="24">
        <f t="shared" ref="F16:F19" si="2">IF($D16&gt;0,IF($D16&lt;=3,5,IF(AND($D16&gt;3,$D16&lt;7),10,IF($D16&gt;=7,15,"error"))),0)</f>
        <v>5</v>
      </c>
      <c r="G16" s="1"/>
      <c r="H16" s="17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36"/>
      <c r="U16" s="1"/>
      <c r="V16" s="1"/>
      <c r="W16" s="1"/>
      <c r="X16" s="1"/>
      <c r="Y16" s="1"/>
      <c r="Z16" s="1"/>
    </row>
    <row r="17" ht="27.75" customHeight="1">
      <c r="A17" s="1"/>
      <c r="B17" s="21" t="s">
        <v>29</v>
      </c>
      <c r="C17" s="21"/>
      <c r="D17" s="35">
        <v>6.0</v>
      </c>
      <c r="E17" s="24" t="str">
        <f t="shared" si="1"/>
        <v>Intermedio</v>
      </c>
      <c r="F17" s="24">
        <f t="shared" si="2"/>
        <v>10</v>
      </c>
      <c r="G17" s="1"/>
      <c r="H17" s="1"/>
      <c r="I17" s="1"/>
      <c r="J17" s="1"/>
      <c r="K17" s="36"/>
      <c r="L17" s="1"/>
      <c r="M17" s="1"/>
      <c r="N17" s="1"/>
      <c r="O17" s="1"/>
      <c r="P17" s="1"/>
      <c r="Q17" s="1"/>
      <c r="R17" s="1"/>
      <c r="S17" s="1"/>
      <c r="T17" s="36"/>
      <c r="U17" s="1"/>
      <c r="V17" s="1"/>
      <c r="W17" s="1"/>
      <c r="X17" s="1"/>
      <c r="Y17" s="1"/>
      <c r="Z17" s="1"/>
    </row>
    <row r="18" ht="27.75" customHeight="1">
      <c r="A18" s="1"/>
      <c r="B18" s="21" t="s">
        <v>30</v>
      </c>
      <c r="C18" s="21"/>
      <c r="D18" s="35">
        <v>2.0</v>
      </c>
      <c r="E18" s="24" t="str">
        <f t="shared" si="1"/>
        <v>Simple</v>
      </c>
      <c r="F18" s="24">
        <f t="shared" si="2"/>
        <v>5</v>
      </c>
      <c r="G18" s="1"/>
      <c r="H18" s="1"/>
      <c r="I18" s="1"/>
      <c r="J18" s="1"/>
      <c r="K18" s="36"/>
      <c r="L18" s="1"/>
      <c r="M18" s="1"/>
      <c r="N18" s="1"/>
      <c r="O18" s="1"/>
      <c r="P18" s="1"/>
      <c r="Q18" s="1"/>
      <c r="R18" s="1"/>
      <c r="S18" s="1"/>
      <c r="T18" s="36"/>
      <c r="U18" s="1"/>
      <c r="V18" s="1"/>
      <c r="W18" s="1"/>
      <c r="X18" s="1"/>
      <c r="Y18" s="1"/>
      <c r="Z18" s="1"/>
    </row>
    <row r="19" ht="27.75" customHeight="1">
      <c r="A19" s="1"/>
      <c r="B19" s="21" t="s">
        <v>31</v>
      </c>
      <c r="C19" s="37"/>
      <c r="D19" s="38">
        <v>6.0</v>
      </c>
      <c r="E19" s="24" t="str">
        <f t="shared" si="1"/>
        <v>Intermedio</v>
      </c>
      <c r="F19" s="24">
        <f t="shared" si="2"/>
        <v>10</v>
      </c>
      <c r="G19" s="1"/>
      <c r="H19" s="1"/>
      <c r="I19" s="1"/>
      <c r="J19" s="1"/>
      <c r="K19" s="36"/>
      <c r="L19" s="1"/>
      <c r="M19" s="1"/>
      <c r="N19" s="1"/>
      <c r="O19" s="1"/>
      <c r="P19" s="1"/>
      <c r="Q19" s="1"/>
      <c r="R19" s="1"/>
      <c r="S19" s="1"/>
      <c r="T19" s="36"/>
      <c r="U19" s="1"/>
      <c r="V19" s="1"/>
      <c r="W19" s="1"/>
      <c r="X19" s="1"/>
      <c r="Y19" s="1"/>
      <c r="Z19" s="1"/>
    </row>
    <row r="20" ht="27.75" customHeight="1">
      <c r="A20" s="1"/>
      <c r="B20" s="21" t="s">
        <v>32</v>
      </c>
      <c r="C20" s="37"/>
      <c r="D20" s="38">
        <v>3.0</v>
      </c>
      <c r="E20" s="24" t="s">
        <v>18</v>
      </c>
      <c r="F20" s="24">
        <v>5.0</v>
      </c>
      <c r="G20" s="1"/>
      <c r="H20" s="1"/>
      <c r="I20" s="1"/>
      <c r="J20" s="1"/>
      <c r="K20" s="36"/>
      <c r="L20" s="1"/>
      <c r="M20" s="1"/>
      <c r="N20" s="1"/>
      <c r="O20" s="1"/>
      <c r="P20" s="1"/>
      <c r="Q20" s="1"/>
      <c r="R20" s="1"/>
      <c r="S20" s="1"/>
      <c r="T20" s="36"/>
      <c r="U20" s="1"/>
      <c r="V20" s="1"/>
      <c r="W20" s="1"/>
      <c r="X20" s="1"/>
      <c r="Y20" s="1"/>
      <c r="Z20" s="1"/>
    </row>
    <row r="21" ht="27.75" customHeight="1">
      <c r="A21" s="1"/>
      <c r="B21" s="21" t="s">
        <v>33</v>
      </c>
      <c r="C21" s="37"/>
      <c r="D21" s="38">
        <v>3.0</v>
      </c>
      <c r="E21" s="24" t="str">
        <f t="shared" ref="E21:E23" si="3">IF($D21&gt;0,IF($D21&lt;=3,"Simple",IF(AND($D21&gt;3,$D21&lt;7),"Intermedio",IF($D21&gt;=7,"Complejo","error"))),"-")</f>
        <v>Simple</v>
      </c>
      <c r="F21" s="24">
        <f t="shared" ref="F21:F23" si="4">IF($D21&gt;0,IF($D21&lt;=3,5,IF(AND($D21&gt;3,$D21&lt;7),10,IF($D21&gt;=7,15,"error"))),0)</f>
        <v>5</v>
      </c>
      <c r="G21" s="1"/>
      <c r="H21" s="1"/>
      <c r="I21" s="1"/>
      <c r="J21" s="1"/>
      <c r="K21" s="36"/>
      <c r="L21" s="1"/>
      <c r="M21" s="1"/>
      <c r="N21" s="1"/>
      <c r="O21" s="1"/>
      <c r="P21" s="1"/>
      <c r="Q21" s="1"/>
      <c r="R21" s="1"/>
      <c r="S21" s="1"/>
      <c r="T21" s="36"/>
      <c r="U21" s="1"/>
      <c r="V21" s="1"/>
      <c r="W21" s="1"/>
      <c r="X21" s="1"/>
      <c r="Y21" s="1"/>
      <c r="Z21" s="1"/>
    </row>
    <row r="22" ht="27.75" customHeight="1">
      <c r="A22" s="1"/>
      <c r="B22" s="21" t="s">
        <v>34</v>
      </c>
      <c r="C22" s="37"/>
      <c r="D22" s="38">
        <v>3.0</v>
      </c>
      <c r="E22" s="24" t="str">
        <f t="shared" si="3"/>
        <v>Simple</v>
      </c>
      <c r="F22" s="24">
        <f t="shared" si="4"/>
        <v>5</v>
      </c>
      <c r="G22" s="1"/>
      <c r="H22" s="1"/>
      <c r="I22" s="1"/>
      <c r="J22" s="1"/>
      <c r="K22" s="36"/>
      <c r="L22" s="1"/>
      <c r="M22" s="1"/>
      <c r="N22" s="1"/>
      <c r="O22" s="1"/>
      <c r="P22" s="1"/>
      <c r="Q22" s="1"/>
      <c r="R22" s="1"/>
      <c r="S22" s="1"/>
      <c r="T22" s="36"/>
      <c r="U22" s="1"/>
      <c r="V22" s="1"/>
      <c r="W22" s="1"/>
      <c r="X22" s="1"/>
      <c r="Y22" s="1"/>
      <c r="Z22" s="1"/>
    </row>
    <row r="23" ht="27.75" customHeight="1">
      <c r="A23" s="1"/>
      <c r="B23" s="21" t="s">
        <v>35</v>
      </c>
      <c r="C23" s="37"/>
      <c r="D23" s="38">
        <v>10.0</v>
      </c>
      <c r="E23" s="24" t="str">
        <f t="shared" si="3"/>
        <v>Complejo</v>
      </c>
      <c r="F23" s="24">
        <f t="shared" si="4"/>
        <v>15</v>
      </c>
      <c r="G23" s="1"/>
      <c r="H23" s="1"/>
      <c r="I23" s="1"/>
      <c r="J23" s="1"/>
      <c r="K23" s="36"/>
      <c r="L23" s="1"/>
      <c r="M23" s="1"/>
      <c r="N23" s="1"/>
      <c r="O23" s="1"/>
      <c r="P23" s="1"/>
      <c r="Q23" s="1"/>
      <c r="R23" s="1"/>
      <c r="S23" s="1"/>
      <c r="T23" s="36"/>
      <c r="U23" s="1"/>
      <c r="V23" s="1"/>
      <c r="W23" s="1"/>
      <c r="X23" s="1"/>
      <c r="Y23" s="1"/>
      <c r="Z23" s="1"/>
    </row>
    <row r="24" ht="27.75" customHeight="1">
      <c r="A24" s="1"/>
      <c r="B24" s="21" t="s">
        <v>36</v>
      </c>
      <c r="C24" s="37"/>
      <c r="D24" s="38">
        <v>4.0</v>
      </c>
      <c r="E24" s="24" t="s">
        <v>37</v>
      </c>
      <c r="F24" s="24">
        <v>10.0</v>
      </c>
      <c r="G24" s="1"/>
      <c r="H24" s="1"/>
      <c r="I24" s="1"/>
      <c r="J24" s="1"/>
      <c r="K24" s="36"/>
      <c r="L24" s="1"/>
      <c r="M24" s="1"/>
      <c r="N24" s="1"/>
      <c r="O24" s="1"/>
      <c r="P24" s="1"/>
      <c r="Q24" s="1"/>
      <c r="R24" s="1"/>
      <c r="S24" s="1"/>
      <c r="T24" s="36"/>
      <c r="U24" s="1"/>
      <c r="V24" s="1"/>
      <c r="W24" s="1"/>
      <c r="X24" s="1"/>
      <c r="Y24" s="1"/>
      <c r="Z24" s="1"/>
    </row>
    <row r="25" ht="27.75" customHeight="1">
      <c r="A25" s="1"/>
      <c r="B25" s="21" t="s">
        <v>38</v>
      </c>
      <c r="C25" s="37"/>
      <c r="D25" s="38">
        <v>4.0</v>
      </c>
      <c r="E25" s="24" t="str">
        <f t="shared" ref="E25:E29" si="5">IF($D25&gt;0,IF($D25&lt;=3,"Simple",IF(AND($D25&gt;3,$D25&lt;7),"Intermedio",IF($D25&gt;=7,"Complejo","error"))),"-")</f>
        <v>Intermedio</v>
      </c>
      <c r="F25" s="24">
        <f t="shared" ref="F25:F29" si="6">IF($D25&gt;0,IF($D25&lt;=3,5,IF(AND($D25&gt;3,$D25&lt;7),10,IF($D25&gt;=7,15,"error"))),0)</f>
        <v>10</v>
      </c>
      <c r="G25" s="1"/>
      <c r="H25" s="1"/>
      <c r="I25" s="1"/>
      <c r="J25" s="1"/>
      <c r="K25" s="36"/>
      <c r="L25" s="1"/>
      <c r="M25" s="1"/>
      <c r="N25" s="1"/>
      <c r="O25" s="1"/>
      <c r="P25" s="1"/>
      <c r="Q25" s="1"/>
      <c r="R25" s="1"/>
      <c r="S25" s="1"/>
      <c r="T25" s="36"/>
      <c r="U25" s="1"/>
      <c r="V25" s="1"/>
      <c r="W25" s="1"/>
      <c r="X25" s="1"/>
      <c r="Y25" s="1"/>
      <c r="Z25" s="1"/>
    </row>
    <row r="26" ht="27.75" customHeight="1">
      <c r="A26" s="1"/>
      <c r="B26" s="21" t="s">
        <v>39</v>
      </c>
      <c r="C26" s="37"/>
      <c r="D26" s="38">
        <v>3.0</v>
      </c>
      <c r="E26" s="24" t="str">
        <f t="shared" si="5"/>
        <v>Simple</v>
      </c>
      <c r="F26" s="24">
        <f t="shared" si="6"/>
        <v>5</v>
      </c>
      <c r="G26" s="1"/>
      <c r="H26" s="1"/>
      <c r="I26" s="1"/>
      <c r="J26" s="1"/>
      <c r="K26" s="36"/>
      <c r="L26" s="1"/>
      <c r="M26" s="1"/>
      <c r="N26" s="1"/>
      <c r="O26" s="1"/>
      <c r="P26" s="1"/>
      <c r="Q26" s="1"/>
      <c r="R26" s="1"/>
      <c r="S26" s="1"/>
      <c r="T26" s="36"/>
      <c r="U26" s="1"/>
      <c r="V26" s="1"/>
      <c r="W26" s="1"/>
      <c r="X26" s="1"/>
      <c r="Y26" s="1"/>
      <c r="Z26" s="1"/>
    </row>
    <row r="27" ht="27.75" customHeight="1">
      <c r="A27" s="1"/>
      <c r="B27" s="21" t="s">
        <v>40</v>
      </c>
      <c r="C27" s="37"/>
      <c r="D27" s="38">
        <v>3.0</v>
      </c>
      <c r="E27" s="24" t="str">
        <f t="shared" si="5"/>
        <v>Simple</v>
      </c>
      <c r="F27" s="24">
        <f t="shared" si="6"/>
        <v>5</v>
      </c>
      <c r="G27" s="1"/>
      <c r="H27" s="1"/>
      <c r="I27" s="1"/>
      <c r="J27" s="1"/>
      <c r="K27" s="36"/>
      <c r="L27" s="1"/>
      <c r="M27" s="1"/>
      <c r="N27" s="1"/>
      <c r="O27" s="1"/>
      <c r="P27" s="1"/>
      <c r="Q27" s="1"/>
      <c r="R27" s="1"/>
      <c r="S27" s="1"/>
      <c r="T27" s="36"/>
      <c r="U27" s="1"/>
      <c r="V27" s="1"/>
      <c r="W27" s="1"/>
      <c r="X27" s="1"/>
      <c r="Y27" s="1"/>
      <c r="Z27" s="1"/>
    </row>
    <row r="28" ht="27.75" customHeight="1">
      <c r="A28" s="1"/>
      <c r="B28" s="21" t="s">
        <v>41</v>
      </c>
      <c r="C28" s="21"/>
      <c r="D28" s="38">
        <v>4.0</v>
      </c>
      <c r="E28" s="24" t="str">
        <f t="shared" si="5"/>
        <v>Intermedio</v>
      </c>
      <c r="F28" s="24">
        <f t="shared" si="6"/>
        <v>10</v>
      </c>
      <c r="G28" s="1"/>
      <c r="H28" s="1"/>
      <c r="I28" s="1"/>
      <c r="J28" s="1"/>
      <c r="K28" s="36"/>
      <c r="L28" s="1"/>
      <c r="M28" s="1"/>
      <c r="N28" s="1"/>
      <c r="O28" s="1"/>
      <c r="P28" s="1"/>
      <c r="Q28" s="1"/>
      <c r="R28" s="1"/>
      <c r="S28" s="1"/>
      <c r="T28" s="36"/>
      <c r="U28" s="1"/>
      <c r="V28" s="1"/>
      <c r="W28" s="1"/>
      <c r="X28" s="1"/>
      <c r="Y28" s="1"/>
      <c r="Z28" s="1"/>
    </row>
    <row r="29" ht="27.75" customHeight="1">
      <c r="A29" s="1"/>
      <c r="B29" s="21" t="s">
        <v>42</v>
      </c>
      <c r="C29" s="37"/>
      <c r="D29" s="38">
        <v>3.0</v>
      </c>
      <c r="E29" s="24" t="str">
        <f t="shared" si="5"/>
        <v>Simple</v>
      </c>
      <c r="F29" s="24">
        <f t="shared" si="6"/>
        <v>5</v>
      </c>
      <c r="G29" s="1"/>
      <c r="H29" s="1"/>
      <c r="I29" s="1"/>
      <c r="J29" s="1"/>
      <c r="K29" s="36"/>
      <c r="L29" s="1"/>
      <c r="M29" s="1"/>
      <c r="N29" s="1"/>
      <c r="O29" s="1"/>
      <c r="P29" s="1"/>
      <c r="Q29" s="1"/>
      <c r="R29" s="1"/>
      <c r="S29" s="1"/>
      <c r="T29" s="36"/>
      <c r="U29" s="1"/>
      <c r="V29" s="1"/>
      <c r="W29" s="1"/>
      <c r="X29" s="1"/>
      <c r="Y29" s="1"/>
      <c r="Z29" s="1"/>
    </row>
    <row r="30" ht="27.75" customHeight="1">
      <c r="A30" s="1"/>
      <c r="B30" s="39"/>
      <c r="C30" s="40" t="s">
        <v>43</v>
      </c>
      <c r="D30" s="41"/>
      <c r="E30" s="42"/>
      <c r="F30" s="43">
        <f>SUM(F16:F29)</f>
        <v>105</v>
      </c>
      <c r="G30" s="1"/>
      <c r="H30" s="1"/>
      <c r="I30" s="1"/>
      <c r="J30" s="1"/>
      <c r="K30" s="36"/>
      <c r="L30" s="1"/>
      <c r="M30" s="1"/>
      <c r="N30" s="1"/>
      <c r="O30" s="1"/>
      <c r="P30" s="1"/>
      <c r="Q30" s="1"/>
      <c r="R30" s="1"/>
      <c r="S30" s="1"/>
      <c r="T30" s="36"/>
      <c r="U30" s="1"/>
      <c r="V30" s="1"/>
      <c r="W30" s="1"/>
      <c r="X30" s="1"/>
      <c r="Y30" s="1"/>
      <c r="Z30" s="1"/>
    </row>
    <row r="31" ht="27.75" customHeight="1">
      <c r="A31" s="1"/>
      <c r="B31" s="1"/>
      <c r="C31" s="1"/>
      <c r="D31" s="2"/>
      <c r="E31" s="3"/>
      <c r="F31" s="1"/>
      <c r="G31" s="1"/>
      <c r="H31" s="18"/>
      <c r="I31" s="1"/>
      <c r="J31" s="1"/>
      <c r="K31" s="36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27.75" customHeight="1">
      <c r="A32" s="1"/>
      <c r="B32" s="1"/>
      <c r="C32" s="1"/>
      <c r="D32" s="2"/>
      <c r="E32" s="3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27.75" customHeight="1">
      <c r="A33" s="18" t="s">
        <v>44</v>
      </c>
      <c r="B33" s="44"/>
      <c r="C33" s="29" t="s">
        <v>45</v>
      </c>
      <c r="D33" s="6"/>
      <c r="E33" s="7"/>
      <c r="F33" s="30">
        <f>G12+F30</f>
        <v>109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27.75" customHeight="1">
      <c r="A34" s="1"/>
      <c r="B34" s="1"/>
      <c r="C34" s="1"/>
      <c r="D34" s="2"/>
      <c r="E34" s="3"/>
      <c r="F34" s="1"/>
      <c r="G34" s="1"/>
      <c r="H34" s="18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27.75" customHeight="1">
      <c r="A35" s="1"/>
      <c r="B35" s="3"/>
      <c r="C35" s="1"/>
      <c r="D35" s="2"/>
      <c r="E35" s="3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27.75" customHeight="1">
      <c r="A36" s="18" t="s">
        <v>46</v>
      </c>
      <c r="B36" s="20" t="s">
        <v>47</v>
      </c>
      <c r="C36" s="20" t="s">
        <v>48</v>
      </c>
      <c r="D36" s="19" t="s">
        <v>49</v>
      </c>
      <c r="E36" s="19" t="s">
        <v>9</v>
      </c>
      <c r="F36" s="19" t="s">
        <v>50</v>
      </c>
      <c r="G36" s="19" t="s">
        <v>51</v>
      </c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27.75" customHeight="1">
      <c r="A37" s="1"/>
      <c r="B37" s="45" t="s">
        <v>52</v>
      </c>
      <c r="C37" s="45" t="s">
        <v>53</v>
      </c>
      <c r="D37" s="46" t="s">
        <v>54</v>
      </c>
      <c r="E37" s="47">
        <v>2.0</v>
      </c>
      <c r="F37" s="25">
        <v>0.0</v>
      </c>
      <c r="G37" s="48">
        <f t="shared" ref="G37:G49" si="7">E37*F37</f>
        <v>0</v>
      </c>
      <c r="H37" s="1" t="s">
        <v>55</v>
      </c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</row>
    <row r="38" ht="27.75" customHeight="1">
      <c r="A38" s="1"/>
      <c r="B38" s="45" t="s">
        <v>56</v>
      </c>
      <c r="C38" s="45" t="s">
        <v>53</v>
      </c>
      <c r="D38" s="49" t="s">
        <v>57</v>
      </c>
      <c r="E38" s="48">
        <v>2.0</v>
      </c>
      <c r="F38" s="25">
        <v>5.0</v>
      </c>
      <c r="G38" s="48">
        <f t="shared" si="7"/>
        <v>10</v>
      </c>
      <c r="H38" s="50" t="s">
        <v>58</v>
      </c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27.0" customHeight="1">
      <c r="A39" s="1"/>
      <c r="B39" s="45" t="s">
        <v>59</v>
      </c>
      <c r="C39" s="45" t="s">
        <v>53</v>
      </c>
      <c r="D39" s="49"/>
      <c r="E39" s="48">
        <v>1.0</v>
      </c>
      <c r="F39" s="25">
        <v>5.0</v>
      </c>
      <c r="G39" s="48">
        <f t="shared" si="7"/>
        <v>5</v>
      </c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27.75" customHeight="1">
      <c r="A40" s="1"/>
      <c r="B40" s="45" t="s">
        <v>60</v>
      </c>
      <c r="C40" s="45" t="s">
        <v>53</v>
      </c>
      <c r="D40" s="46" t="s">
        <v>61</v>
      </c>
      <c r="E40" s="48">
        <v>1.0</v>
      </c>
      <c r="F40" s="25">
        <v>3.0</v>
      </c>
      <c r="G40" s="48">
        <f t="shared" si="7"/>
        <v>3</v>
      </c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30.75" customHeight="1">
      <c r="A41" s="1"/>
      <c r="B41" s="45" t="s">
        <v>62</v>
      </c>
      <c r="C41" s="45" t="s">
        <v>53</v>
      </c>
      <c r="D41" s="46" t="s">
        <v>63</v>
      </c>
      <c r="E41" s="47">
        <v>1.0</v>
      </c>
      <c r="F41" s="25">
        <v>0.0</v>
      </c>
      <c r="G41" s="48">
        <f t="shared" si="7"/>
        <v>0</v>
      </c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27.75" customHeight="1">
      <c r="A42" s="1"/>
      <c r="B42" s="45" t="s">
        <v>64</v>
      </c>
      <c r="C42" s="45" t="s">
        <v>53</v>
      </c>
      <c r="D42" s="49" t="s">
        <v>65</v>
      </c>
      <c r="E42" s="47">
        <v>0.5</v>
      </c>
      <c r="F42" s="25">
        <v>3.0</v>
      </c>
      <c r="G42" s="48">
        <f t="shared" si="7"/>
        <v>1.5</v>
      </c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27.75" customHeight="1">
      <c r="A43" s="1"/>
      <c r="B43" s="45" t="s">
        <v>66</v>
      </c>
      <c r="C43" s="45" t="s">
        <v>53</v>
      </c>
      <c r="D43" s="49" t="s">
        <v>67</v>
      </c>
      <c r="E43" s="47">
        <v>0.5</v>
      </c>
      <c r="F43" s="25">
        <v>5.0</v>
      </c>
      <c r="G43" s="48">
        <f t="shared" si="7"/>
        <v>2.5</v>
      </c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27.75" customHeight="1">
      <c r="A44" s="1"/>
      <c r="B44" s="45" t="s">
        <v>68</v>
      </c>
      <c r="C44" s="45" t="s">
        <v>53</v>
      </c>
      <c r="D44" s="49" t="s">
        <v>69</v>
      </c>
      <c r="E44" s="47">
        <v>2.0</v>
      </c>
      <c r="F44" s="25">
        <v>3.0</v>
      </c>
      <c r="G44" s="48">
        <f t="shared" si="7"/>
        <v>6</v>
      </c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27.75" customHeight="1">
      <c r="A45" s="1"/>
      <c r="B45" s="45" t="s">
        <v>70</v>
      </c>
      <c r="C45" s="45" t="s">
        <v>53</v>
      </c>
      <c r="D45" s="46" t="s">
        <v>71</v>
      </c>
      <c r="E45" s="47">
        <v>1.0</v>
      </c>
      <c r="F45" s="25">
        <v>0.0</v>
      </c>
      <c r="G45" s="48">
        <f t="shared" si="7"/>
        <v>0</v>
      </c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27.75" customHeight="1">
      <c r="A46" s="1"/>
      <c r="B46" s="45" t="s">
        <v>72</v>
      </c>
      <c r="C46" s="45" t="s">
        <v>53</v>
      </c>
      <c r="D46" s="46"/>
      <c r="E46" s="47">
        <v>1.0</v>
      </c>
      <c r="F46" s="25">
        <v>5.0</v>
      </c>
      <c r="G46" s="48">
        <f t="shared" si="7"/>
        <v>5</v>
      </c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27.75" customHeight="1">
      <c r="A47" s="1"/>
      <c r="B47" s="45" t="s">
        <v>73</v>
      </c>
      <c r="C47" s="45" t="s">
        <v>53</v>
      </c>
      <c r="D47" s="46" t="s">
        <v>74</v>
      </c>
      <c r="E47" s="48">
        <v>1.0</v>
      </c>
      <c r="F47" s="25">
        <v>5.0</v>
      </c>
      <c r="G47" s="48">
        <f t="shared" si="7"/>
        <v>5</v>
      </c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30.75" customHeight="1">
      <c r="A48" s="1"/>
      <c r="B48" s="45" t="s">
        <v>75</v>
      </c>
      <c r="C48" s="45" t="s">
        <v>53</v>
      </c>
      <c r="D48" s="46" t="s">
        <v>76</v>
      </c>
      <c r="E48" s="48">
        <v>1.0</v>
      </c>
      <c r="F48" s="25">
        <v>5.0</v>
      </c>
      <c r="G48" s="48">
        <f t="shared" si="7"/>
        <v>5</v>
      </c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31.5" customHeight="1">
      <c r="A49" s="1"/>
      <c r="B49" s="45" t="s">
        <v>77</v>
      </c>
      <c r="C49" s="45" t="s">
        <v>53</v>
      </c>
      <c r="D49" s="46" t="s">
        <v>78</v>
      </c>
      <c r="E49" s="47">
        <v>1.0</v>
      </c>
      <c r="F49" s="25">
        <v>4.0</v>
      </c>
      <c r="G49" s="48">
        <f t="shared" si="7"/>
        <v>4</v>
      </c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30.75" customHeight="1">
      <c r="A50" s="1"/>
      <c r="B50" s="29" t="s">
        <v>79</v>
      </c>
      <c r="C50" s="6"/>
      <c r="D50" s="6"/>
      <c r="E50" s="6"/>
      <c r="F50" s="7"/>
      <c r="G50" s="51">
        <f>SUM(G37:G49)</f>
        <v>47</v>
      </c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27.75" customHeight="1">
      <c r="A51" s="1"/>
      <c r="B51" s="29" t="s">
        <v>80</v>
      </c>
      <c r="C51" s="6"/>
      <c r="D51" s="6"/>
      <c r="E51" s="6"/>
      <c r="F51" s="7"/>
      <c r="G51" s="43">
        <f>0.6+(0.01*G50)</f>
        <v>1.07</v>
      </c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27.75" customHeight="1">
      <c r="A52" s="1"/>
      <c r="B52" s="31"/>
      <c r="C52" s="3"/>
      <c r="D52" s="3"/>
      <c r="E52" s="3"/>
      <c r="F52" s="3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27.75" customHeight="1">
      <c r="A53" s="1"/>
      <c r="B53" s="52"/>
      <c r="C53" s="52"/>
      <c r="D53" s="53"/>
      <c r="E53" s="52"/>
      <c r="F53" s="52"/>
      <c r="G53" s="52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27.75" customHeight="1">
      <c r="A54" s="18" t="s">
        <v>81</v>
      </c>
      <c r="B54" s="20" t="s">
        <v>82</v>
      </c>
      <c r="C54" s="20" t="s">
        <v>83</v>
      </c>
      <c r="D54" s="19" t="s">
        <v>84</v>
      </c>
      <c r="E54" s="19" t="s">
        <v>9</v>
      </c>
      <c r="F54" s="19" t="s">
        <v>50</v>
      </c>
      <c r="G54" s="19" t="s">
        <v>51</v>
      </c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64.5" customHeight="1">
      <c r="A55" s="1"/>
      <c r="B55" s="54" t="s">
        <v>85</v>
      </c>
      <c r="C55" s="45" t="s">
        <v>86</v>
      </c>
      <c r="D55" s="55" t="s">
        <v>87</v>
      </c>
      <c r="E55" s="47">
        <v>1.5</v>
      </c>
      <c r="F55" s="56">
        <v>2.0</v>
      </c>
      <c r="G55" s="48">
        <f t="shared" ref="G55:G62" si="8">E55*F55</f>
        <v>3</v>
      </c>
      <c r="H55" s="1" t="s">
        <v>88</v>
      </c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</row>
    <row r="56" ht="51.0" customHeight="1">
      <c r="A56" s="1"/>
      <c r="B56" s="54" t="s">
        <v>89</v>
      </c>
      <c r="C56" s="45" t="s">
        <v>86</v>
      </c>
      <c r="D56" s="55" t="s">
        <v>87</v>
      </c>
      <c r="E56" s="47">
        <v>0.5</v>
      </c>
      <c r="F56" s="56">
        <v>2.0</v>
      </c>
      <c r="G56" s="48">
        <f t="shared" si="8"/>
        <v>1</v>
      </c>
      <c r="H56" s="50" t="s">
        <v>58</v>
      </c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48.75" customHeight="1">
      <c r="A57" s="1"/>
      <c r="B57" s="54" t="s">
        <v>90</v>
      </c>
      <c r="C57" s="45" t="s">
        <v>86</v>
      </c>
      <c r="D57" s="55" t="s">
        <v>87</v>
      </c>
      <c r="E57" s="47">
        <v>1.0</v>
      </c>
      <c r="F57" s="56">
        <v>2.0</v>
      </c>
      <c r="G57" s="48">
        <f t="shared" si="8"/>
        <v>2</v>
      </c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46.5" customHeight="1">
      <c r="A58" s="1"/>
      <c r="B58" s="54" t="s">
        <v>91</v>
      </c>
      <c r="C58" s="45" t="s">
        <v>86</v>
      </c>
      <c r="D58" s="55" t="s">
        <v>92</v>
      </c>
      <c r="E58" s="47">
        <v>0.5</v>
      </c>
      <c r="F58" s="56">
        <v>3.0</v>
      </c>
      <c r="G58" s="48">
        <f t="shared" si="8"/>
        <v>1.5</v>
      </c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37.5" customHeight="1">
      <c r="A59" s="1"/>
      <c r="B59" s="54" t="s">
        <v>93</v>
      </c>
      <c r="C59" s="45" t="s">
        <v>94</v>
      </c>
      <c r="D59" s="46" t="s">
        <v>95</v>
      </c>
      <c r="E59" s="47">
        <v>1.0</v>
      </c>
      <c r="F59" s="25">
        <v>0.0</v>
      </c>
      <c r="G59" s="48">
        <f t="shared" si="8"/>
        <v>0</v>
      </c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43.5" customHeight="1">
      <c r="A60" s="1"/>
      <c r="B60" s="54" t="s">
        <v>96</v>
      </c>
      <c r="C60" s="45" t="s">
        <v>97</v>
      </c>
      <c r="D60" s="57" t="s">
        <v>98</v>
      </c>
      <c r="E60" s="47">
        <v>2.0</v>
      </c>
      <c r="F60" s="56">
        <v>3.0</v>
      </c>
      <c r="G60" s="48">
        <f t="shared" si="8"/>
        <v>6</v>
      </c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71.25" customHeight="1">
      <c r="A61" s="1"/>
      <c r="B61" s="54" t="s">
        <v>99</v>
      </c>
      <c r="C61" s="45" t="s">
        <v>100</v>
      </c>
      <c r="D61" s="55" t="s">
        <v>101</v>
      </c>
      <c r="E61" s="47">
        <v>-1.0</v>
      </c>
      <c r="F61" s="56">
        <v>3.0</v>
      </c>
      <c r="G61" s="48">
        <f t="shared" si="8"/>
        <v>-3</v>
      </c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62.25" customHeight="1">
      <c r="A62" s="1"/>
      <c r="B62" s="54" t="s">
        <v>102</v>
      </c>
      <c r="C62" s="45" t="s">
        <v>103</v>
      </c>
      <c r="D62" s="49" t="s">
        <v>104</v>
      </c>
      <c r="E62" s="47">
        <v>-1.0</v>
      </c>
      <c r="F62" s="25">
        <v>5.0</v>
      </c>
      <c r="G62" s="48">
        <f t="shared" si="8"/>
        <v>-5</v>
      </c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38.25" customHeight="1">
      <c r="A63" s="1"/>
      <c r="B63" s="29" t="s">
        <v>105</v>
      </c>
      <c r="C63" s="6"/>
      <c r="D63" s="6"/>
      <c r="E63" s="6"/>
      <c r="F63" s="7"/>
      <c r="G63" s="19">
        <f>SUM(G55:G62)</f>
        <v>5.5</v>
      </c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27.75" customHeight="1">
      <c r="A64" s="1"/>
      <c r="B64" s="29" t="s">
        <v>106</v>
      </c>
      <c r="C64" s="6"/>
      <c r="D64" s="6"/>
      <c r="E64" s="6"/>
      <c r="F64" s="7"/>
      <c r="G64" s="19">
        <f>1.4 + (-0.03*G63)</f>
        <v>1.235</v>
      </c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27.75" customHeight="1">
      <c r="A65" s="1"/>
      <c r="B65" s="29"/>
      <c r="C65" s="58"/>
      <c r="D65" s="59"/>
      <c r="E65" s="58"/>
      <c r="F65" s="60" t="s">
        <v>107</v>
      </c>
      <c r="G65" s="19">
        <f>COUNTIF($F$55:$F$60,"&lt;3")+COUNTIF($F$61:$F$62,"&gt;3")</f>
        <v>5</v>
      </c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27.75" customHeight="1">
      <c r="A66" s="1"/>
      <c r="B66" s="31"/>
      <c r="C66" s="3"/>
      <c r="D66" s="3"/>
      <c r="E66" s="3"/>
      <c r="F66" s="3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27.75" customHeight="1">
      <c r="A67" s="1"/>
      <c r="B67" s="1"/>
      <c r="C67" s="1"/>
      <c r="D67" s="2"/>
      <c r="E67" s="3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27.75" customHeight="1">
      <c r="A68" s="18" t="s">
        <v>108</v>
      </c>
      <c r="B68" s="61" t="s">
        <v>109</v>
      </c>
      <c r="C68" s="6"/>
      <c r="D68" s="6"/>
      <c r="E68" s="6"/>
      <c r="F68" s="7"/>
      <c r="G68" s="62">
        <f>F33*G51*G64</f>
        <v>144.03805</v>
      </c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27.75" customHeight="1">
      <c r="A69" s="1"/>
      <c r="B69" s="1"/>
      <c r="C69" s="1"/>
      <c r="D69" s="2"/>
      <c r="E69" s="3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27.75" customHeight="1">
      <c r="A70" s="1"/>
      <c r="B70" s="1"/>
      <c r="C70" s="1"/>
      <c r="D70" s="2"/>
      <c r="E70" s="3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27.75" customHeight="1">
      <c r="A71" s="63" t="s">
        <v>110</v>
      </c>
      <c r="B71" s="20" t="s">
        <v>111</v>
      </c>
      <c r="C71" s="20" t="s">
        <v>112</v>
      </c>
      <c r="D71" s="20" t="s">
        <v>113</v>
      </c>
      <c r="E71" s="3"/>
      <c r="F71" s="1"/>
      <c r="G71" s="20" t="s">
        <v>114</v>
      </c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31.5" customHeight="1">
      <c r="A72" s="1"/>
      <c r="B72" s="64">
        <v>20.0</v>
      </c>
      <c r="C72" s="64">
        <f>IF($G$65&gt;=5,36,IF(AND(G$65&gt;2,$G$65&lt;=4),28, IF(AND($G$65&gt;=0,$G$65&lt;=2),20,"error")))</f>
        <v>36</v>
      </c>
      <c r="D72" s="65">
        <f>IF($G$65&gt;=5,$G$72*(36/20),IF(AND($G$65&gt;2,$G$65&lt;=4),$G$72*(28/20), IF(AND($G$65&gt;=0,$G$65&lt;=2),$G$72,"error")))</f>
        <v>3.6</v>
      </c>
      <c r="E72" s="3"/>
      <c r="F72" s="1"/>
      <c r="G72" s="66">
        <v>2.0</v>
      </c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27.75" customHeight="1">
      <c r="A73" s="1"/>
      <c r="B73" s="67" t="s">
        <v>115</v>
      </c>
      <c r="C73" s="6"/>
      <c r="D73" s="7"/>
      <c r="E73" s="3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27.75" customHeight="1">
      <c r="A74" s="68" t="s">
        <v>116</v>
      </c>
      <c r="B74" s="64">
        <f t="shared" ref="B74:D74" si="9">$G$68*B72</f>
        <v>2880.761</v>
      </c>
      <c r="C74" s="64">
        <f t="shared" si="9"/>
        <v>5185.3698</v>
      </c>
      <c r="D74" s="64">
        <f t="shared" si="9"/>
        <v>518.53698</v>
      </c>
      <c r="E74" s="3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27.75" customHeight="1">
      <c r="A75" s="68" t="s">
        <v>117</v>
      </c>
      <c r="B75" s="69">
        <f t="shared" ref="B75:C75" si="10">B74/(22*8)</f>
        <v>16.36796023</v>
      </c>
      <c r="C75" s="69">
        <f t="shared" si="10"/>
        <v>29.46232841</v>
      </c>
      <c r="D75" s="70">
        <f>D74/(22*3)</f>
        <v>7.856620909</v>
      </c>
      <c r="E75" s="3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27.75" customHeight="1">
      <c r="A76" s="1"/>
      <c r="B76" s="1"/>
      <c r="C76" s="1"/>
      <c r="D76" s="2"/>
      <c r="E76" s="3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27.75" customHeight="1">
      <c r="A77" s="1"/>
      <c r="B77" s="1"/>
      <c r="C77" s="1"/>
      <c r="D77" s="1"/>
      <c r="E77" s="3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27.75" customHeight="1">
      <c r="A78" s="18" t="s">
        <v>118</v>
      </c>
      <c r="B78" s="71" t="s">
        <v>119</v>
      </c>
      <c r="C78" s="72"/>
      <c r="D78" s="59"/>
      <c r="E78" s="58"/>
      <c r="F78" s="73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27.75" customHeight="1">
      <c r="A79" s="1"/>
      <c r="B79" s="44" t="s">
        <v>120</v>
      </c>
      <c r="C79" s="19" t="s">
        <v>121</v>
      </c>
      <c r="D79" s="62" t="s">
        <v>122</v>
      </c>
      <c r="E79" s="62" t="s">
        <v>123</v>
      </c>
      <c r="F79" s="62" t="s">
        <v>124</v>
      </c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27.75" customHeight="1">
      <c r="A80" s="1"/>
      <c r="B80" s="74" t="s">
        <v>125</v>
      </c>
      <c r="C80" s="75">
        <v>0.4</v>
      </c>
      <c r="D80" s="69">
        <f t="shared" ref="D80:F80" si="11">$C80/$C$80*B$75</f>
        <v>16.36796023</v>
      </c>
      <c r="E80" s="69">
        <f t="shared" si="11"/>
        <v>29.46232841</v>
      </c>
      <c r="F80" s="69">
        <f t="shared" si="11"/>
        <v>7.856620909</v>
      </c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27.75" customHeight="1">
      <c r="A81" s="1"/>
      <c r="B81" s="74" t="s">
        <v>126</v>
      </c>
      <c r="C81" s="75">
        <f>1-C80</f>
        <v>0.6</v>
      </c>
      <c r="D81" s="64">
        <f t="shared" ref="D81:F81" si="12">$C81/$C$80*B$75</f>
        <v>24.55194034</v>
      </c>
      <c r="E81" s="64">
        <f t="shared" si="12"/>
        <v>44.19349261</v>
      </c>
      <c r="F81" s="64">
        <f t="shared" si="12"/>
        <v>11.78493136</v>
      </c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27.75" customHeight="1">
      <c r="A82" s="1"/>
      <c r="B82" s="76"/>
      <c r="C82" s="75">
        <f>SUM(C80:C81)</f>
        <v>1</v>
      </c>
      <c r="D82" s="69">
        <f t="shared" ref="D82:F82" si="13">$C82/$C$80*B$75</f>
        <v>40.91990057</v>
      </c>
      <c r="E82" s="69">
        <f t="shared" si="13"/>
        <v>73.65582102</v>
      </c>
      <c r="F82" s="69">
        <f t="shared" si="13"/>
        <v>19.64155227</v>
      </c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27.75" customHeight="1">
      <c r="A83" s="1"/>
      <c r="B83" s="1"/>
      <c r="C83" s="1"/>
      <c r="D83" s="2"/>
      <c r="E83" s="3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27.75" customHeight="1">
      <c r="A84" s="18" t="s">
        <v>127</v>
      </c>
      <c r="B84" s="25">
        <v>5.0</v>
      </c>
      <c r="C84" s="1"/>
      <c r="D84" s="2"/>
      <c r="E84" s="3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27.75" customHeight="1">
      <c r="A85" s="1"/>
      <c r="B85" s="1"/>
      <c r="C85" s="1"/>
      <c r="D85" s="2"/>
      <c r="E85" s="3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27.75" customHeight="1">
      <c r="A86" s="18" t="s">
        <v>128</v>
      </c>
      <c r="B86" s="62" t="s">
        <v>129</v>
      </c>
      <c r="C86" s="62" t="s">
        <v>130</v>
      </c>
      <c r="D86" s="62" t="s">
        <v>131</v>
      </c>
      <c r="E86" s="3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27.75" customHeight="1">
      <c r="A87" s="77"/>
      <c r="B87" s="78">
        <f>$D$82/$B$84</f>
        <v>8.183980114</v>
      </c>
      <c r="C87" s="78">
        <f>$E$82/$B$84</f>
        <v>14.7311642</v>
      </c>
      <c r="D87" s="78">
        <f>$F$82/$B$84</f>
        <v>3.928310455</v>
      </c>
      <c r="E87" s="77"/>
      <c r="F87" s="77"/>
      <c r="G87" s="7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27.75" customHeight="1">
      <c r="A88" s="77"/>
      <c r="B88" s="77"/>
      <c r="C88" s="77"/>
      <c r="D88" s="77"/>
      <c r="E88" s="79"/>
      <c r="F88" s="77"/>
      <c r="G88" s="77"/>
      <c r="H88" s="77"/>
      <c r="I88" s="77"/>
      <c r="J88" s="77"/>
      <c r="K88" s="77"/>
      <c r="L88" s="77"/>
      <c r="M88" s="77"/>
      <c r="N88" s="77"/>
      <c r="O88" s="77"/>
      <c r="P88" s="77"/>
      <c r="Q88" s="77"/>
      <c r="R88" s="77"/>
      <c r="S88" s="77"/>
      <c r="T88" s="77"/>
      <c r="U88" s="77"/>
      <c r="V88" s="77"/>
      <c r="W88" s="77"/>
      <c r="X88" s="77"/>
      <c r="Y88" s="77"/>
      <c r="Z88" s="77"/>
    </row>
    <row r="89" ht="15.75" customHeight="1">
      <c r="A89" s="77"/>
      <c r="B89" s="77"/>
      <c r="C89" s="77"/>
      <c r="D89" s="77"/>
      <c r="E89" s="79"/>
      <c r="F89" s="77"/>
      <c r="G89" s="77"/>
      <c r="H89" s="77"/>
      <c r="I89" s="77"/>
      <c r="J89" s="77"/>
      <c r="K89" s="77"/>
      <c r="L89" s="77"/>
      <c r="M89" s="77"/>
      <c r="N89" s="77"/>
      <c r="O89" s="77"/>
      <c r="P89" s="77"/>
      <c r="Q89" s="77"/>
      <c r="R89" s="77"/>
      <c r="S89" s="77"/>
      <c r="T89" s="77"/>
      <c r="U89" s="77"/>
      <c r="V89" s="77"/>
      <c r="W89" s="77"/>
      <c r="X89" s="77"/>
      <c r="Y89" s="77"/>
      <c r="Z89" s="77"/>
    </row>
    <row r="90" ht="15.75" customHeight="1">
      <c r="A90" s="77"/>
      <c r="B90" s="77"/>
      <c r="C90" s="77"/>
      <c r="D90" s="77"/>
      <c r="E90" s="79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</row>
    <row r="91" ht="15.75" customHeight="1">
      <c r="A91" s="77"/>
      <c r="B91" s="77"/>
      <c r="C91" s="77"/>
      <c r="D91" s="77"/>
      <c r="E91" s="79"/>
      <c r="F91" s="77"/>
      <c r="G91" s="77"/>
      <c r="H91" s="77"/>
      <c r="I91" s="77"/>
      <c r="J91" s="77"/>
      <c r="K91" s="77"/>
      <c r="L91" s="77"/>
      <c r="M91" s="77"/>
      <c r="N91" s="77"/>
      <c r="O91" s="77"/>
      <c r="P91" s="77"/>
      <c r="Q91" s="77"/>
      <c r="R91" s="77"/>
      <c r="S91" s="77"/>
      <c r="T91" s="77"/>
      <c r="U91" s="77"/>
      <c r="V91" s="77"/>
      <c r="W91" s="77"/>
      <c r="X91" s="77"/>
      <c r="Y91" s="77"/>
      <c r="Z91" s="77"/>
    </row>
    <row r="92" ht="15.75" customHeight="1">
      <c r="A92" s="77"/>
      <c r="B92" s="77"/>
      <c r="C92" s="77"/>
      <c r="D92" s="77"/>
      <c r="E92" s="79"/>
      <c r="F92" s="77"/>
      <c r="G92" s="77"/>
      <c r="H92" s="77"/>
      <c r="I92" s="77"/>
      <c r="J92" s="77"/>
      <c r="K92" s="77"/>
      <c r="L92" s="77"/>
      <c r="M92" s="77"/>
      <c r="N92" s="77"/>
      <c r="O92" s="77"/>
      <c r="P92" s="77"/>
      <c r="Q92" s="77"/>
      <c r="R92" s="77"/>
      <c r="S92" s="77"/>
      <c r="T92" s="77"/>
      <c r="U92" s="77"/>
      <c r="V92" s="77"/>
      <c r="W92" s="77"/>
      <c r="X92" s="77"/>
      <c r="Y92" s="77"/>
      <c r="Z92" s="77"/>
    </row>
    <row r="93" ht="15.75" customHeight="1">
      <c r="A93" s="77"/>
      <c r="B93" s="77"/>
      <c r="C93" s="77"/>
      <c r="D93" s="77"/>
      <c r="E93" s="79"/>
      <c r="F93" s="77"/>
      <c r="G93" s="77"/>
      <c r="H93" s="77"/>
      <c r="I93" s="77"/>
      <c r="J93" s="77"/>
      <c r="K93" s="77"/>
      <c r="L93" s="77"/>
      <c r="M93" s="77"/>
      <c r="N93" s="77"/>
      <c r="O93" s="77"/>
      <c r="P93" s="77"/>
      <c r="Q93" s="77"/>
      <c r="R93" s="77"/>
      <c r="S93" s="77"/>
      <c r="T93" s="77"/>
      <c r="U93" s="77"/>
      <c r="V93" s="77"/>
      <c r="W93" s="77"/>
      <c r="X93" s="77"/>
      <c r="Y93" s="77"/>
      <c r="Z93" s="77"/>
    </row>
    <row r="94" ht="15.75" customHeight="1">
      <c r="A94" s="77"/>
      <c r="B94" s="77"/>
      <c r="C94" s="77"/>
      <c r="D94" s="77"/>
      <c r="E94" s="79"/>
      <c r="F94" s="77"/>
      <c r="G94" s="77"/>
      <c r="H94" s="77"/>
      <c r="I94" s="77"/>
      <c r="J94" s="77"/>
      <c r="K94" s="77"/>
      <c r="L94" s="77"/>
      <c r="M94" s="77"/>
      <c r="N94" s="77"/>
      <c r="O94" s="77"/>
      <c r="P94" s="77"/>
      <c r="Q94" s="77"/>
      <c r="R94" s="77"/>
      <c r="S94" s="77"/>
      <c r="T94" s="77"/>
      <c r="U94" s="77"/>
      <c r="V94" s="77"/>
      <c r="W94" s="77"/>
      <c r="X94" s="77"/>
      <c r="Y94" s="77"/>
      <c r="Z94" s="77"/>
    </row>
    <row r="95" ht="15.75" customHeight="1">
      <c r="A95" s="77"/>
      <c r="B95" s="77"/>
      <c r="C95" s="77"/>
      <c r="D95" s="77"/>
      <c r="E95" s="79"/>
      <c r="F95" s="77"/>
      <c r="G95" s="77"/>
      <c r="H95" s="77"/>
      <c r="I95" s="77"/>
      <c r="J95" s="77"/>
      <c r="K95" s="77"/>
      <c r="L95" s="77"/>
      <c r="M95" s="77"/>
      <c r="N95" s="77"/>
      <c r="O95" s="77"/>
      <c r="P95" s="77"/>
      <c r="Q95" s="77"/>
      <c r="R95" s="77"/>
      <c r="S95" s="77"/>
      <c r="T95" s="77"/>
      <c r="U95" s="77"/>
      <c r="V95" s="77"/>
      <c r="W95" s="77"/>
      <c r="X95" s="77"/>
      <c r="Y95" s="77"/>
      <c r="Z95" s="77"/>
    </row>
    <row r="96" ht="15.75" customHeight="1">
      <c r="A96" s="77"/>
      <c r="B96" s="77"/>
      <c r="C96" s="77"/>
      <c r="D96" s="77"/>
      <c r="E96" s="79"/>
      <c r="F96" s="77"/>
      <c r="G96" s="77"/>
      <c r="H96" s="77"/>
      <c r="I96" s="77"/>
      <c r="J96" s="77"/>
      <c r="K96" s="77"/>
      <c r="L96" s="77"/>
      <c r="M96" s="77"/>
      <c r="N96" s="77"/>
      <c r="O96" s="77"/>
      <c r="P96" s="77"/>
      <c r="Q96" s="77"/>
      <c r="R96" s="77"/>
      <c r="S96" s="77"/>
      <c r="T96" s="77"/>
      <c r="U96" s="77"/>
      <c r="V96" s="77"/>
      <c r="W96" s="77"/>
      <c r="X96" s="77"/>
      <c r="Y96" s="77"/>
      <c r="Z96" s="77"/>
    </row>
    <row r="97" ht="15.75" customHeight="1">
      <c r="A97" s="77"/>
      <c r="B97" s="77"/>
      <c r="C97" s="77"/>
      <c r="D97" s="77"/>
      <c r="E97" s="79"/>
      <c r="F97" s="77"/>
      <c r="G97" s="77"/>
      <c r="H97" s="77"/>
      <c r="I97" s="77"/>
      <c r="J97" s="77"/>
      <c r="K97" s="77"/>
      <c r="L97" s="77"/>
      <c r="M97" s="77"/>
      <c r="N97" s="77"/>
      <c r="O97" s="77"/>
      <c r="P97" s="77"/>
      <c r="Q97" s="77"/>
      <c r="R97" s="77"/>
      <c r="S97" s="77"/>
      <c r="T97" s="77"/>
      <c r="U97" s="77"/>
      <c r="V97" s="77"/>
      <c r="W97" s="77"/>
      <c r="X97" s="77"/>
      <c r="Y97" s="77"/>
      <c r="Z97" s="77"/>
    </row>
    <row r="98" ht="15.75" customHeight="1">
      <c r="A98" s="77"/>
      <c r="B98" s="77"/>
      <c r="C98" s="77"/>
      <c r="D98" s="77"/>
      <c r="E98" s="79"/>
      <c r="F98" s="77"/>
      <c r="G98" s="77"/>
      <c r="H98" s="77"/>
      <c r="I98" s="77"/>
      <c r="J98" s="77"/>
      <c r="K98" s="77"/>
      <c r="L98" s="77"/>
      <c r="M98" s="77"/>
      <c r="N98" s="77"/>
      <c r="O98" s="77"/>
      <c r="P98" s="77"/>
      <c r="Q98" s="77"/>
      <c r="R98" s="77"/>
      <c r="S98" s="77"/>
      <c r="T98" s="77"/>
      <c r="U98" s="77"/>
      <c r="V98" s="77"/>
      <c r="W98" s="77"/>
      <c r="X98" s="77"/>
      <c r="Y98" s="77"/>
      <c r="Z98" s="77"/>
    </row>
    <row r="99" ht="15.75" customHeight="1">
      <c r="A99" s="77"/>
      <c r="B99" s="77"/>
      <c r="C99" s="77"/>
      <c r="D99" s="77"/>
      <c r="E99" s="79"/>
      <c r="F99" s="77"/>
      <c r="G99" s="77"/>
      <c r="H99" s="77"/>
      <c r="I99" s="77"/>
      <c r="J99" s="77"/>
      <c r="K99" s="77"/>
      <c r="L99" s="77"/>
      <c r="M99" s="77"/>
      <c r="N99" s="77"/>
      <c r="O99" s="77"/>
      <c r="P99" s="77"/>
      <c r="Q99" s="77"/>
      <c r="R99" s="77"/>
      <c r="S99" s="77"/>
      <c r="T99" s="77"/>
      <c r="U99" s="77"/>
      <c r="V99" s="77"/>
      <c r="W99" s="77"/>
      <c r="X99" s="77"/>
      <c r="Y99" s="77"/>
      <c r="Z99" s="77"/>
    </row>
    <row r="100" ht="15.75" customHeight="1">
      <c r="A100" s="77"/>
      <c r="B100" s="77"/>
      <c r="C100" s="77"/>
      <c r="D100" s="77"/>
      <c r="E100" s="79"/>
      <c r="F100" s="77"/>
      <c r="G100" s="77"/>
      <c r="H100" s="77"/>
      <c r="I100" s="77"/>
      <c r="J100" s="77"/>
      <c r="K100" s="77"/>
      <c r="L100" s="77"/>
      <c r="M100" s="77"/>
      <c r="N100" s="77"/>
      <c r="O100" s="77"/>
      <c r="P100" s="77"/>
      <c r="Q100" s="77"/>
      <c r="R100" s="77"/>
      <c r="S100" s="77"/>
      <c r="T100" s="77"/>
      <c r="U100" s="77"/>
      <c r="V100" s="77"/>
      <c r="W100" s="77"/>
      <c r="X100" s="77"/>
      <c r="Y100" s="77"/>
      <c r="Z100" s="77"/>
    </row>
    <row r="101" ht="15.75" customHeight="1">
      <c r="A101" s="77"/>
      <c r="B101" s="77"/>
      <c r="C101" s="77"/>
      <c r="D101" s="77"/>
      <c r="E101" s="79"/>
      <c r="F101" s="77"/>
      <c r="G101" s="77"/>
      <c r="H101" s="77"/>
      <c r="I101" s="77"/>
      <c r="J101" s="77"/>
      <c r="K101" s="77"/>
      <c r="L101" s="77"/>
      <c r="M101" s="77"/>
      <c r="N101" s="77"/>
      <c r="O101" s="77"/>
      <c r="P101" s="77"/>
      <c r="Q101" s="77"/>
      <c r="R101" s="77"/>
      <c r="S101" s="77"/>
      <c r="T101" s="77"/>
      <c r="U101" s="77"/>
      <c r="V101" s="77"/>
      <c r="W101" s="77"/>
      <c r="X101" s="77"/>
      <c r="Y101" s="77"/>
      <c r="Z101" s="77"/>
    </row>
    <row r="102" ht="15.75" customHeight="1">
      <c r="A102" s="77"/>
      <c r="B102" s="77"/>
      <c r="C102" s="77"/>
      <c r="D102" s="77"/>
      <c r="E102" s="79"/>
      <c r="F102" s="77"/>
      <c r="G102" s="77"/>
      <c r="H102" s="77"/>
      <c r="I102" s="77"/>
      <c r="J102" s="77"/>
      <c r="K102" s="77"/>
      <c r="L102" s="77"/>
      <c r="M102" s="77"/>
      <c r="N102" s="77"/>
      <c r="O102" s="77"/>
      <c r="P102" s="77"/>
      <c r="Q102" s="77"/>
      <c r="R102" s="77"/>
      <c r="S102" s="77"/>
      <c r="T102" s="77"/>
      <c r="U102" s="77"/>
      <c r="V102" s="77"/>
      <c r="W102" s="77"/>
      <c r="X102" s="77"/>
      <c r="Y102" s="77"/>
      <c r="Z102" s="77"/>
    </row>
    <row r="103" ht="15.75" customHeight="1">
      <c r="A103" s="77"/>
      <c r="B103" s="77"/>
      <c r="C103" s="77"/>
      <c r="D103" s="77"/>
      <c r="E103" s="79"/>
      <c r="F103" s="77"/>
      <c r="G103" s="77"/>
      <c r="H103" s="77"/>
      <c r="I103" s="77"/>
      <c r="J103" s="77"/>
      <c r="K103" s="77"/>
      <c r="L103" s="77"/>
      <c r="M103" s="77"/>
      <c r="N103" s="77"/>
      <c r="O103" s="77"/>
      <c r="P103" s="77"/>
      <c r="Q103" s="77"/>
      <c r="R103" s="77"/>
      <c r="S103" s="77"/>
      <c r="T103" s="77"/>
      <c r="U103" s="77"/>
      <c r="V103" s="77"/>
      <c r="W103" s="77"/>
      <c r="X103" s="77"/>
      <c r="Y103" s="77"/>
      <c r="Z103" s="77"/>
    </row>
    <row r="104" ht="15.75" customHeight="1">
      <c r="A104" s="1"/>
      <c r="B104" s="1"/>
      <c r="C104" s="1"/>
      <c r="D104" s="2"/>
      <c r="E104" s="3"/>
      <c r="F104" s="1"/>
      <c r="G104" s="1"/>
      <c r="H104" s="77"/>
      <c r="I104" s="77"/>
      <c r="J104" s="77"/>
      <c r="K104" s="77"/>
      <c r="L104" s="77"/>
      <c r="M104" s="77"/>
      <c r="N104" s="77"/>
      <c r="O104" s="77"/>
      <c r="P104" s="77"/>
      <c r="Q104" s="77"/>
      <c r="R104" s="77"/>
      <c r="S104" s="77"/>
      <c r="T104" s="77"/>
      <c r="U104" s="77"/>
      <c r="V104" s="77"/>
      <c r="W104" s="77"/>
      <c r="X104" s="77"/>
      <c r="Y104" s="77"/>
      <c r="Z104" s="77"/>
    </row>
    <row r="105" ht="15.75" customHeight="1">
      <c r="A105" s="1"/>
      <c r="B105" s="1"/>
      <c r="C105" s="1"/>
      <c r="D105" s="2"/>
      <c r="E105" s="3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2"/>
      <c r="E106" s="3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2"/>
      <c r="E107" s="3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2"/>
      <c r="E108" s="3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2"/>
      <c r="E109" s="3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2"/>
      <c r="E110" s="3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2"/>
      <c r="E111" s="3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2"/>
      <c r="E112" s="3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2"/>
      <c r="E113" s="3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2"/>
      <c r="E114" s="3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2"/>
      <c r="E115" s="3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2"/>
      <c r="E116" s="3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2"/>
      <c r="E117" s="3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2"/>
      <c r="E118" s="3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2"/>
      <c r="E119" s="3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2"/>
      <c r="E120" s="3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2"/>
      <c r="E121" s="3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2"/>
      <c r="E122" s="3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2"/>
      <c r="E123" s="3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2"/>
      <c r="E124" s="3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2"/>
      <c r="E125" s="3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2"/>
      <c r="E126" s="3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2"/>
      <c r="E127" s="3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2"/>
      <c r="E128" s="3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2"/>
      <c r="E129" s="3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2"/>
      <c r="E130" s="3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2"/>
      <c r="E131" s="3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2"/>
      <c r="E132" s="3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2"/>
      <c r="E133" s="3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2"/>
      <c r="E134" s="3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2"/>
      <c r="E135" s="3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2"/>
      <c r="E136" s="3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2"/>
      <c r="E137" s="3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2"/>
      <c r="E138" s="3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2"/>
      <c r="E139" s="3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2"/>
      <c r="E140" s="3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2"/>
      <c r="E141" s="3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2"/>
      <c r="E142" s="3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2"/>
      <c r="E143" s="3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2"/>
      <c r="E144" s="3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2"/>
      <c r="E145" s="3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2"/>
      <c r="E146" s="3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2"/>
      <c r="E147" s="3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2"/>
      <c r="E148" s="3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2"/>
      <c r="E149" s="3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2"/>
      <c r="E150" s="3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2"/>
      <c r="E151" s="3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2"/>
      <c r="E152" s="3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2"/>
      <c r="E153" s="3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2"/>
      <c r="E154" s="3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2"/>
      <c r="E155" s="3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2"/>
      <c r="E156" s="3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2"/>
      <c r="E157" s="3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2"/>
      <c r="E158" s="3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2"/>
      <c r="E159" s="3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2"/>
      <c r="E160" s="3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2"/>
      <c r="E161" s="3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2"/>
      <c r="E162" s="3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2"/>
      <c r="E163" s="3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2"/>
      <c r="E164" s="3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2"/>
      <c r="E165" s="3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2"/>
      <c r="E166" s="3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2"/>
      <c r="E167" s="3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2"/>
      <c r="E168" s="3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2"/>
      <c r="E169" s="3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2"/>
      <c r="E170" s="3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2"/>
      <c r="E171" s="3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2"/>
      <c r="E172" s="3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2"/>
      <c r="E173" s="3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2"/>
      <c r="E174" s="3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2"/>
      <c r="E175" s="3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2"/>
      <c r="E176" s="3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2"/>
      <c r="E177" s="3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2"/>
      <c r="E178" s="3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2"/>
      <c r="E179" s="3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2"/>
      <c r="E180" s="3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2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2"/>
      <c r="E182" s="3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2"/>
      <c r="E183" s="3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2"/>
      <c r="E184" s="3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2"/>
      <c r="E185" s="3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2"/>
      <c r="E186" s="3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2"/>
      <c r="E187" s="3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2"/>
      <c r="E188" s="3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2"/>
      <c r="E189" s="3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2"/>
      <c r="E190" s="3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2"/>
      <c r="E191" s="3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2"/>
      <c r="E192" s="3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2"/>
      <c r="E193" s="3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2"/>
      <c r="E194" s="3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2"/>
      <c r="E195" s="3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2"/>
      <c r="E196" s="3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2"/>
      <c r="E197" s="3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2"/>
      <c r="E198" s="3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2"/>
      <c r="E199" s="3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2"/>
      <c r="E200" s="3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2"/>
      <c r="E201" s="3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2"/>
      <c r="E202" s="3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2"/>
      <c r="E203" s="3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2"/>
      <c r="E204" s="3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2"/>
      <c r="E205" s="3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2"/>
      <c r="E206" s="3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2"/>
      <c r="E207" s="3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2"/>
      <c r="E208" s="3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2"/>
      <c r="E209" s="3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2"/>
      <c r="E210" s="3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2"/>
      <c r="E211" s="3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2"/>
      <c r="E212" s="3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2"/>
      <c r="E213" s="3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2"/>
      <c r="E214" s="3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2"/>
      <c r="E215" s="3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2"/>
      <c r="E216" s="3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2"/>
      <c r="E217" s="3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2"/>
      <c r="E218" s="3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2"/>
      <c r="E219" s="3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2"/>
      <c r="E220" s="3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2"/>
      <c r="E221" s="3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2"/>
      <c r="E222" s="3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2"/>
      <c r="E223" s="3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2"/>
      <c r="E224" s="3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2"/>
      <c r="E225" s="3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2"/>
      <c r="E226" s="3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2"/>
      <c r="E227" s="3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2"/>
      <c r="E228" s="3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2"/>
      <c r="E229" s="3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2"/>
      <c r="E230" s="3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2"/>
      <c r="E231" s="3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2"/>
      <c r="E232" s="3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2"/>
      <c r="E233" s="3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2"/>
      <c r="E234" s="3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2"/>
      <c r="E235" s="3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2"/>
      <c r="E236" s="3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2"/>
      <c r="E237" s="3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2"/>
      <c r="E238" s="3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2"/>
      <c r="E239" s="3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2"/>
      <c r="E240" s="3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2"/>
      <c r="E241" s="3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2"/>
      <c r="E242" s="3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2"/>
      <c r="E243" s="3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2"/>
      <c r="E244" s="3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2"/>
      <c r="E245" s="3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2"/>
      <c r="E246" s="3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2"/>
      <c r="E247" s="3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2"/>
      <c r="E248" s="3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2"/>
      <c r="E249" s="3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2"/>
      <c r="E250" s="3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2"/>
      <c r="E251" s="3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2"/>
      <c r="E252" s="3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2"/>
      <c r="E253" s="3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2"/>
      <c r="E254" s="3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2"/>
      <c r="E255" s="3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2"/>
      <c r="E256" s="3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2"/>
      <c r="E257" s="3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2"/>
      <c r="E258" s="3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2"/>
      <c r="E259" s="3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2"/>
      <c r="E260" s="3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2"/>
      <c r="E261" s="3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2"/>
      <c r="E262" s="3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2"/>
      <c r="E263" s="3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2"/>
      <c r="E264" s="3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2"/>
      <c r="E265" s="3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2"/>
      <c r="E266" s="3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2"/>
      <c r="E267" s="3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2"/>
      <c r="E268" s="3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2"/>
      <c r="E269" s="3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2"/>
      <c r="E270" s="3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2"/>
      <c r="E271" s="3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2"/>
      <c r="E272" s="3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2"/>
      <c r="E273" s="3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2"/>
      <c r="E274" s="3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2"/>
      <c r="E275" s="3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2"/>
      <c r="E276" s="3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2"/>
      <c r="E277" s="3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2"/>
      <c r="E278" s="3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2"/>
      <c r="E279" s="3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2"/>
      <c r="E280" s="3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2"/>
      <c r="E281" s="3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2"/>
      <c r="E282" s="3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2"/>
      <c r="E283" s="3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2"/>
      <c r="E284" s="3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2"/>
      <c r="E285" s="3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2"/>
      <c r="E286" s="3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2"/>
      <c r="E287" s="3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0">
    <mergeCell ref="B64:F64"/>
    <mergeCell ref="B68:F68"/>
    <mergeCell ref="B73:D73"/>
    <mergeCell ref="B2:G2"/>
    <mergeCell ref="C12:F12"/>
    <mergeCell ref="C30:E30"/>
    <mergeCell ref="C33:E33"/>
    <mergeCell ref="B50:F50"/>
    <mergeCell ref="B51:F51"/>
    <mergeCell ref="B63:F63"/>
  </mergeCells>
  <dataValidations>
    <dataValidation type="list" allowBlank="1" showErrorMessage="1" sqref="C8:C11">
      <formula1>"Simple,Intermedio,Complejo"</formula1>
    </dataValidation>
    <dataValidation type="decimal" allowBlank="1" showInputMessage="1" showErrorMessage="1" prompt="Entre 1 y 9 personas." sqref="B84">
      <formula1>1.0</formula1>
      <formula2>9.0</formula2>
    </dataValidation>
  </dataValidations>
  <hyperlinks>
    <hyperlink r:id="rId2" location="v=onepage&amp;q=e7%20part-time%20members&amp;f=false" ref="H38"/>
    <hyperlink r:id="rId3" location="v=onepage&amp;q=e7%20part-time%20members&amp;f=false" ref="H56"/>
  </hyperlinks>
  <printOptions/>
  <pageMargins bottom="1.0" footer="0.0" header="0.0" left="0.75" right="0.75" top="1.0"/>
  <pageSetup orientation="portrait"/>
  <drawing r:id="rId4"/>
  <legacyDrawing r:id="rId5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2021-09-16T15:20:38Z</dcterms:created>
  <dc:creator>Valeria Centurión</dc:creator>
</cp:coreProperties>
</file>