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G26" i="1"/>
  <c r="F26" i="1"/>
  <c r="C2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 l="1"/>
  <c r="M7" i="1" l="1"/>
  <c r="O7" i="1" s="1"/>
  <c r="P7" i="1" s="1"/>
  <c r="M8" i="1"/>
  <c r="O8" i="1" s="1"/>
  <c r="P8" i="1" s="1"/>
  <c r="M9" i="1"/>
  <c r="O9" i="1" s="1"/>
  <c r="P9" i="1" s="1"/>
  <c r="M10" i="1"/>
  <c r="O10" i="1" s="1"/>
  <c r="P10" i="1" s="1"/>
  <c r="M11" i="1"/>
  <c r="O11" i="1" s="1"/>
  <c r="P11" i="1" s="1"/>
  <c r="M12" i="1"/>
  <c r="O12" i="1" s="1"/>
  <c r="P12" i="1" s="1"/>
  <c r="M13" i="1"/>
  <c r="O13" i="1" s="1"/>
  <c r="P13" i="1" s="1"/>
  <c r="M14" i="1"/>
  <c r="O14" i="1" s="1"/>
  <c r="P14" i="1" s="1"/>
  <c r="M15" i="1"/>
  <c r="O15" i="1" s="1"/>
  <c r="P15" i="1" s="1"/>
  <c r="M16" i="1"/>
  <c r="O16" i="1" s="1"/>
  <c r="P16" i="1" s="1"/>
  <c r="M17" i="1"/>
  <c r="O17" i="1" s="1"/>
  <c r="P17" i="1" s="1"/>
  <c r="M18" i="1"/>
  <c r="O18" i="1" s="1"/>
  <c r="P18" i="1" s="1"/>
  <c r="M19" i="1"/>
  <c r="O19" i="1" s="1"/>
  <c r="P19" i="1" s="1"/>
  <c r="M20" i="1"/>
  <c r="O20" i="1" s="1"/>
  <c r="P20" i="1" s="1"/>
  <c r="M6" i="1"/>
  <c r="O6" i="1" l="1"/>
  <c r="P6" i="1" s="1"/>
</calcChain>
</file>

<file path=xl/sharedStrings.xml><?xml version="1.0" encoding="utf-8"?>
<sst xmlns="http://schemas.openxmlformats.org/spreadsheetml/2006/main" count="53" uniqueCount="43">
  <si>
    <t>S no.</t>
  </si>
  <si>
    <t>ID no.</t>
  </si>
  <si>
    <t>ICU</t>
  </si>
  <si>
    <t>CCU</t>
  </si>
  <si>
    <t>Eurology</t>
  </si>
  <si>
    <t>Medical</t>
  </si>
  <si>
    <t>Cancer</t>
  </si>
  <si>
    <t>ENT</t>
  </si>
  <si>
    <t>Patiant names</t>
  </si>
  <si>
    <t>Date of admission</t>
  </si>
  <si>
    <t>Date of discharge</t>
  </si>
  <si>
    <t>Total amount</t>
  </si>
  <si>
    <t>Ubaid</t>
  </si>
  <si>
    <t>Zahid</t>
  </si>
  <si>
    <t>Aitezaz</t>
  </si>
  <si>
    <t>Sohaib</t>
  </si>
  <si>
    <t>Sufyan</t>
  </si>
  <si>
    <t>Ahfaz</t>
  </si>
  <si>
    <t>Hanzala</t>
  </si>
  <si>
    <t>Fahad</t>
  </si>
  <si>
    <t>Shahid</t>
  </si>
  <si>
    <t>Muhammed</t>
  </si>
  <si>
    <t>Uzair</t>
  </si>
  <si>
    <t>Jarir</t>
  </si>
  <si>
    <t>Sayam</t>
  </si>
  <si>
    <t>Hanmeed</t>
  </si>
  <si>
    <t>Shayan</t>
  </si>
  <si>
    <t>Wards</t>
  </si>
  <si>
    <t>Surgical</t>
  </si>
  <si>
    <t>Neorology</t>
  </si>
  <si>
    <t>Eorology</t>
  </si>
  <si>
    <t>Skin</t>
  </si>
  <si>
    <t>Test fee</t>
  </si>
  <si>
    <t>Per day fee</t>
  </si>
  <si>
    <t>Medicen fee</t>
  </si>
  <si>
    <t>Docter fee</t>
  </si>
  <si>
    <t>Search for details:</t>
  </si>
  <si>
    <t>Ammount received</t>
  </si>
  <si>
    <t>Balance amount</t>
  </si>
  <si>
    <t>total admit days</t>
  </si>
  <si>
    <t>Status</t>
  </si>
  <si>
    <t>Date of addmission</t>
  </si>
  <si>
    <t>SHAH HOSPITAL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</si>
</sst>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;@"/>
    <numFmt numFmtId="165" formatCode="[$-409]d\-mmm\-yy;@"/>
    <numFmt numFmtId="166" formatCode="#\ &quot;Days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0" fillId="0" borderId="0" xfId="0" applyBorder="1"/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2" borderId="16" xfId="0" applyFill="1" applyBorder="1"/>
    <xf numFmtId="0" fontId="0" fillId="2" borderId="4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zoomScale="71" zoomScaleNormal="71" workbookViewId="0">
      <selection activeCell="B27" sqref="B27"/>
    </sheetView>
  </sheetViews>
  <sheetFormatPr defaultRowHeight="15" x14ac:dyDescent="0.25"/>
  <cols>
    <col min="1" max="1" width="3.42578125" customWidth="1"/>
    <col min="2" max="2" width="7.5703125" bestFit="1" customWidth="1"/>
    <col min="3" max="3" width="17.85546875" bestFit="1" customWidth="1"/>
    <col min="4" max="4" width="19" bestFit="1" customWidth="1"/>
    <col min="5" max="5" width="17.85546875" bestFit="1" customWidth="1"/>
    <col min="6" max="6" width="14.42578125" bestFit="1" customWidth="1"/>
    <col min="7" max="7" width="13.42578125" bestFit="1" customWidth="1"/>
    <col min="8" max="8" width="10.85546875" bestFit="1" customWidth="1"/>
    <col min="9" max="9" width="15.42578125" bestFit="1" customWidth="1"/>
    <col min="10" max="11" width="21.85546875" bestFit="1" customWidth="1"/>
    <col min="12" max="12" width="19.42578125" bestFit="1" customWidth="1"/>
    <col min="13" max="13" width="16.42578125" bestFit="1" customWidth="1"/>
    <col min="14" max="14" width="22.7109375" bestFit="1" customWidth="1"/>
    <col min="15" max="15" width="20" bestFit="1" customWidth="1"/>
    <col min="16" max="16" width="10.5703125" bestFit="1" customWidth="1"/>
  </cols>
  <sheetData>
    <row r="1" spans="2:16" ht="15.75" thickBot="1" x14ac:dyDescent="0.3"/>
    <row r="2" spans="2:16" ht="36.75" thickBot="1" x14ac:dyDescent="0.3">
      <c r="B2" s="43" t="s">
        <v>42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2:16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</row>
    <row r="4" spans="2:16" x14ac:dyDescent="0.25">
      <c r="B4" s="30" t="s">
        <v>0</v>
      </c>
      <c r="C4" s="30" t="s">
        <v>8</v>
      </c>
      <c r="D4" s="30" t="s">
        <v>1</v>
      </c>
      <c r="E4" s="30" t="s">
        <v>27</v>
      </c>
      <c r="F4" s="32" t="s">
        <v>33</v>
      </c>
      <c r="G4" s="30" t="s">
        <v>35</v>
      </c>
      <c r="H4" s="32" t="s">
        <v>32</v>
      </c>
      <c r="I4" s="30" t="s">
        <v>34</v>
      </c>
      <c r="J4" s="30" t="s">
        <v>9</v>
      </c>
      <c r="K4" s="30" t="s">
        <v>10</v>
      </c>
      <c r="L4" s="30" t="s">
        <v>39</v>
      </c>
      <c r="M4" s="30" t="s">
        <v>11</v>
      </c>
      <c r="N4" s="38" t="s">
        <v>37</v>
      </c>
      <c r="O4" s="38" t="s">
        <v>38</v>
      </c>
      <c r="P4" s="30" t="s">
        <v>40</v>
      </c>
    </row>
    <row r="5" spans="2:16" ht="15.75" thickBot="1" x14ac:dyDescent="0.3">
      <c r="B5" s="31"/>
      <c r="C5" s="31"/>
      <c r="D5" s="37"/>
      <c r="E5" s="31"/>
      <c r="F5" s="33"/>
      <c r="G5" s="31"/>
      <c r="H5" s="33"/>
      <c r="I5" s="31"/>
      <c r="J5" s="31"/>
      <c r="K5" s="31"/>
      <c r="L5" s="31"/>
      <c r="M5" s="31"/>
      <c r="N5" s="39"/>
      <c r="O5" s="40"/>
      <c r="P5" s="37"/>
    </row>
    <row r="6" spans="2:16" x14ac:dyDescent="0.25">
      <c r="B6" s="5">
        <v>1</v>
      </c>
      <c r="C6" s="19" t="s">
        <v>12</v>
      </c>
      <c r="D6" s="22">
        <v>101</v>
      </c>
      <c r="E6" s="19" t="s">
        <v>28</v>
      </c>
      <c r="F6" s="6">
        <v>1000</v>
      </c>
      <c r="G6" s="5">
        <v>300</v>
      </c>
      <c r="H6" s="6">
        <v>500</v>
      </c>
      <c r="I6" s="5">
        <v>400</v>
      </c>
      <c r="J6" s="11">
        <v>45292</v>
      </c>
      <c r="K6" s="11">
        <v>45293</v>
      </c>
      <c r="L6" s="15">
        <f t="shared" ref="L6:L20" si="0">(K6-J6)+1</f>
        <v>2</v>
      </c>
      <c r="M6" s="6">
        <f>SUM(F6,G6,H6,I6)</f>
        <v>2200</v>
      </c>
      <c r="N6" s="5">
        <v>2000</v>
      </c>
      <c r="O6" s="6">
        <f>M6-N6</f>
        <v>200</v>
      </c>
      <c r="P6" s="18" t="str">
        <f>IF(O6=0,"PAID","NOT PAID")</f>
        <v>NOT PAID</v>
      </c>
    </row>
    <row r="7" spans="2:16" x14ac:dyDescent="0.25">
      <c r="B7" s="3">
        <v>2</v>
      </c>
      <c r="C7" s="20" t="s">
        <v>13</v>
      </c>
      <c r="D7" s="3">
        <v>102</v>
      </c>
      <c r="E7" s="20" t="s">
        <v>5</v>
      </c>
      <c r="F7" s="7">
        <v>1000</v>
      </c>
      <c r="G7" s="3">
        <v>300</v>
      </c>
      <c r="H7" s="7">
        <v>500</v>
      </c>
      <c r="I7" s="3">
        <v>400</v>
      </c>
      <c r="J7" s="12">
        <v>45293</v>
      </c>
      <c r="K7" s="12">
        <v>45294</v>
      </c>
      <c r="L7" s="16">
        <f t="shared" si="0"/>
        <v>2</v>
      </c>
      <c r="M7" s="7">
        <f t="shared" ref="M7:M20" si="1">SUM(F7,G7,H7,I7)</f>
        <v>2200</v>
      </c>
      <c r="N7" s="3">
        <v>2000</v>
      </c>
      <c r="O7" s="7">
        <f t="shared" ref="O7:O20" si="2">M7-N7</f>
        <v>200</v>
      </c>
      <c r="P7" s="18" t="str">
        <f t="shared" ref="P7:P20" si="3">IF(O7=0,"PAID","NOT PAID")</f>
        <v>NOT PAID</v>
      </c>
    </row>
    <row r="8" spans="2:16" x14ac:dyDescent="0.25">
      <c r="B8" s="3">
        <v>3</v>
      </c>
      <c r="C8" s="20" t="s">
        <v>14</v>
      </c>
      <c r="D8" s="3">
        <v>103</v>
      </c>
      <c r="E8" s="20" t="s">
        <v>29</v>
      </c>
      <c r="F8" s="7">
        <v>1000</v>
      </c>
      <c r="G8" s="3">
        <v>300</v>
      </c>
      <c r="H8" s="7">
        <v>500</v>
      </c>
      <c r="I8" s="3">
        <v>400</v>
      </c>
      <c r="J8" s="12">
        <v>45294</v>
      </c>
      <c r="K8" s="12">
        <v>45295</v>
      </c>
      <c r="L8" s="16">
        <f t="shared" si="0"/>
        <v>2</v>
      </c>
      <c r="M8" s="7">
        <f t="shared" si="1"/>
        <v>2200</v>
      </c>
      <c r="N8" s="3">
        <v>2200</v>
      </c>
      <c r="O8" s="7">
        <f t="shared" si="2"/>
        <v>0</v>
      </c>
      <c r="P8" s="18" t="str">
        <f t="shared" si="3"/>
        <v>PAID</v>
      </c>
    </row>
    <row r="9" spans="2:16" x14ac:dyDescent="0.25">
      <c r="B9" s="3">
        <v>4</v>
      </c>
      <c r="C9" s="20" t="s">
        <v>15</v>
      </c>
      <c r="D9" s="3">
        <v>104</v>
      </c>
      <c r="E9" s="20" t="s">
        <v>4</v>
      </c>
      <c r="F9" s="7">
        <v>1000</v>
      </c>
      <c r="G9" s="3">
        <v>300</v>
      </c>
      <c r="H9" s="7">
        <v>800</v>
      </c>
      <c r="I9" s="3">
        <v>400</v>
      </c>
      <c r="J9" s="12">
        <v>45295</v>
      </c>
      <c r="K9" s="12">
        <v>45296</v>
      </c>
      <c r="L9" s="16">
        <f t="shared" si="0"/>
        <v>2</v>
      </c>
      <c r="M9" s="7">
        <f t="shared" si="1"/>
        <v>2500</v>
      </c>
      <c r="N9" s="3">
        <v>2000</v>
      </c>
      <c r="O9" s="7">
        <f t="shared" si="2"/>
        <v>500</v>
      </c>
      <c r="P9" s="18" t="str">
        <f t="shared" si="3"/>
        <v>NOT PAID</v>
      </c>
    </row>
    <row r="10" spans="2:16" x14ac:dyDescent="0.25">
      <c r="B10" s="3">
        <v>5</v>
      </c>
      <c r="C10" s="20" t="s">
        <v>16</v>
      </c>
      <c r="D10" s="3">
        <v>105</v>
      </c>
      <c r="E10" s="20" t="s">
        <v>7</v>
      </c>
      <c r="F10" s="7">
        <v>1000</v>
      </c>
      <c r="G10" s="3">
        <v>300</v>
      </c>
      <c r="H10" s="7">
        <v>800</v>
      </c>
      <c r="I10" s="3">
        <v>400</v>
      </c>
      <c r="J10" s="12">
        <v>45296</v>
      </c>
      <c r="K10" s="12">
        <v>45297</v>
      </c>
      <c r="L10" s="16">
        <f t="shared" si="0"/>
        <v>2</v>
      </c>
      <c r="M10" s="7">
        <f t="shared" si="1"/>
        <v>2500</v>
      </c>
      <c r="N10" s="3">
        <v>1900</v>
      </c>
      <c r="O10" s="7">
        <f t="shared" si="2"/>
        <v>600</v>
      </c>
      <c r="P10" s="18" t="str">
        <f t="shared" si="3"/>
        <v>NOT PAID</v>
      </c>
    </row>
    <row r="11" spans="2:16" x14ac:dyDescent="0.25">
      <c r="B11" s="3">
        <v>6</v>
      </c>
      <c r="C11" s="20" t="s">
        <v>17</v>
      </c>
      <c r="D11" s="3">
        <v>106</v>
      </c>
      <c r="E11" s="20" t="s">
        <v>3</v>
      </c>
      <c r="F11" s="7">
        <v>1000</v>
      </c>
      <c r="G11" s="3">
        <v>300</v>
      </c>
      <c r="H11" s="7">
        <v>800</v>
      </c>
      <c r="I11" s="3">
        <v>500</v>
      </c>
      <c r="J11" s="12">
        <v>45297</v>
      </c>
      <c r="K11" s="12">
        <v>45298</v>
      </c>
      <c r="L11" s="16">
        <f t="shared" si="0"/>
        <v>2</v>
      </c>
      <c r="M11" s="7">
        <f t="shared" si="1"/>
        <v>2600</v>
      </c>
      <c r="N11" s="3">
        <v>2600</v>
      </c>
      <c r="O11" s="7">
        <f t="shared" si="2"/>
        <v>0</v>
      </c>
      <c r="P11" s="18" t="str">
        <f t="shared" si="3"/>
        <v>PAID</v>
      </c>
    </row>
    <row r="12" spans="2:16" x14ac:dyDescent="0.25">
      <c r="B12" s="3">
        <v>7</v>
      </c>
      <c r="C12" s="20" t="s">
        <v>18</v>
      </c>
      <c r="D12" s="3">
        <v>107</v>
      </c>
      <c r="E12" s="20" t="s">
        <v>2</v>
      </c>
      <c r="F12" s="7">
        <v>1000</v>
      </c>
      <c r="G12" s="3">
        <v>300</v>
      </c>
      <c r="H12" s="7">
        <v>800</v>
      </c>
      <c r="I12" s="3">
        <v>500</v>
      </c>
      <c r="J12" s="12">
        <v>45298</v>
      </c>
      <c r="K12" s="12">
        <v>45299</v>
      </c>
      <c r="L12" s="16">
        <f t="shared" si="0"/>
        <v>2</v>
      </c>
      <c r="M12" s="7">
        <f t="shared" si="1"/>
        <v>2600</v>
      </c>
      <c r="N12" s="3">
        <v>2000</v>
      </c>
      <c r="O12" s="7">
        <f t="shared" si="2"/>
        <v>600</v>
      </c>
      <c r="P12" s="18" t="str">
        <f t="shared" si="3"/>
        <v>NOT PAID</v>
      </c>
    </row>
    <row r="13" spans="2:16" x14ac:dyDescent="0.25">
      <c r="B13" s="3">
        <v>8</v>
      </c>
      <c r="C13" s="20" t="s">
        <v>19</v>
      </c>
      <c r="D13" s="3">
        <v>108</v>
      </c>
      <c r="E13" s="20" t="s">
        <v>6</v>
      </c>
      <c r="F13" s="7">
        <v>1000</v>
      </c>
      <c r="G13" s="3">
        <v>300</v>
      </c>
      <c r="H13" s="7">
        <v>500</v>
      </c>
      <c r="I13" s="3">
        <v>500</v>
      </c>
      <c r="J13" s="12">
        <v>45299</v>
      </c>
      <c r="K13" s="12">
        <v>45300</v>
      </c>
      <c r="L13" s="16">
        <f t="shared" si="0"/>
        <v>2</v>
      </c>
      <c r="M13" s="7">
        <f t="shared" si="1"/>
        <v>2300</v>
      </c>
      <c r="N13" s="3">
        <v>2300</v>
      </c>
      <c r="O13" s="7">
        <f t="shared" si="2"/>
        <v>0</v>
      </c>
      <c r="P13" s="18" t="str">
        <f t="shared" si="3"/>
        <v>PAID</v>
      </c>
    </row>
    <row r="14" spans="2:16" x14ac:dyDescent="0.25">
      <c r="B14" s="3">
        <v>9</v>
      </c>
      <c r="C14" s="20" t="s">
        <v>20</v>
      </c>
      <c r="D14" s="3">
        <v>109</v>
      </c>
      <c r="E14" s="20" t="s">
        <v>5</v>
      </c>
      <c r="F14" s="7">
        <v>1000</v>
      </c>
      <c r="G14" s="3">
        <v>300</v>
      </c>
      <c r="H14" s="7">
        <v>500</v>
      </c>
      <c r="I14" s="3">
        <v>500</v>
      </c>
      <c r="J14" s="12">
        <v>45300</v>
      </c>
      <c r="K14" s="12">
        <v>45301</v>
      </c>
      <c r="L14" s="16">
        <f t="shared" si="0"/>
        <v>2</v>
      </c>
      <c r="M14" s="7">
        <f t="shared" si="1"/>
        <v>2300</v>
      </c>
      <c r="N14" s="3">
        <v>2000</v>
      </c>
      <c r="O14" s="7">
        <f t="shared" si="2"/>
        <v>300</v>
      </c>
      <c r="P14" s="18" t="str">
        <f t="shared" si="3"/>
        <v>NOT PAID</v>
      </c>
    </row>
    <row r="15" spans="2:16" x14ac:dyDescent="0.25">
      <c r="B15" s="3">
        <v>10</v>
      </c>
      <c r="C15" s="20" t="s">
        <v>21</v>
      </c>
      <c r="D15" s="3">
        <v>110</v>
      </c>
      <c r="E15" s="20" t="s">
        <v>28</v>
      </c>
      <c r="F15" s="7">
        <v>1000</v>
      </c>
      <c r="G15" s="3">
        <v>300</v>
      </c>
      <c r="H15" s="7">
        <v>800</v>
      </c>
      <c r="I15" s="3">
        <v>500</v>
      </c>
      <c r="J15" s="12">
        <v>45301</v>
      </c>
      <c r="K15" s="12">
        <v>45302</v>
      </c>
      <c r="L15" s="16">
        <f t="shared" si="0"/>
        <v>2</v>
      </c>
      <c r="M15" s="7">
        <f t="shared" si="1"/>
        <v>2600</v>
      </c>
      <c r="N15" s="3">
        <v>2200</v>
      </c>
      <c r="O15" s="7">
        <f t="shared" si="2"/>
        <v>400</v>
      </c>
      <c r="P15" s="18" t="str">
        <f t="shared" si="3"/>
        <v>NOT PAID</v>
      </c>
    </row>
    <row r="16" spans="2:16" x14ac:dyDescent="0.25">
      <c r="B16" s="3">
        <v>11</v>
      </c>
      <c r="C16" s="20" t="s">
        <v>22</v>
      </c>
      <c r="D16" s="3">
        <v>111</v>
      </c>
      <c r="E16" s="20" t="s">
        <v>2</v>
      </c>
      <c r="F16" s="7">
        <v>1000</v>
      </c>
      <c r="G16" s="3">
        <v>300</v>
      </c>
      <c r="H16" s="7">
        <v>600</v>
      </c>
      <c r="I16" s="3">
        <v>300</v>
      </c>
      <c r="J16" s="12">
        <v>45302</v>
      </c>
      <c r="K16" s="12">
        <v>45303</v>
      </c>
      <c r="L16" s="16">
        <f t="shared" si="0"/>
        <v>2</v>
      </c>
      <c r="M16" s="7">
        <f t="shared" si="1"/>
        <v>2200</v>
      </c>
      <c r="N16" s="3">
        <v>2000</v>
      </c>
      <c r="O16" s="7">
        <f t="shared" si="2"/>
        <v>200</v>
      </c>
      <c r="P16" s="18" t="str">
        <f t="shared" si="3"/>
        <v>NOT PAID</v>
      </c>
    </row>
    <row r="17" spans="2:16" x14ac:dyDescent="0.25">
      <c r="B17" s="3">
        <v>12</v>
      </c>
      <c r="C17" s="20" t="s">
        <v>23</v>
      </c>
      <c r="D17" s="3">
        <v>112</v>
      </c>
      <c r="E17" s="20" t="s">
        <v>29</v>
      </c>
      <c r="F17" s="7">
        <v>1000</v>
      </c>
      <c r="G17" s="3">
        <v>300</v>
      </c>
      <c r="H17" s="7">
        <v>600</v>
      </c>
      <c r="I17" s="3">
        <v>300</v>
      </c>
      <c r="J17" s="12">
        <v>45303</v>
      </c>
      <c r="K17" s="12">
        <v>45304</v>
      </c>
      <c r="L17" s="16">
        <f t="shared" si="0"/>
        <v>2</v>
      </c>
      <c r="M17" s="7">
        <f t="shared" si="1"/>
        <v>2200</v>
      </c>
      <c r="N17" s="3">
        <v>2200</v>
      </c>
      <c r="O17" s="7">
        <f t="shared" si="2"/>
        <v>0</v>
      </c>
      <c r="P17" s="18" t="str">
        <f t="shared" si="3"/>
        <v>PAID</v>
      </c>
    </row>
    <row r="18" spans="2:16" x14ac:dyDescent="0.25">
      <c r="B18" s="3">
        <v>13</v>
      </c>
      <c r="C18" s="20" t="s">
        <v>24</v>
      </c>
      <c r="D18" s="3">
        <v>113</v>
      </c>
      <c r="E18" s="20" t="s">
        <v>30</v>
      </c>
      <c r="F18" s="7">
        <v>1000</v>
      </c>
      <c r="G18" s="3">
        <v>300</v>
      </c>
      <c r="H18" s="7">
        <v>600</v>
      </c>
      <c r="I18" s="3">
        <v>300</v>
      </c>
      <c r="J18" s="12">
        <v>45304</v>
      </c>
      <c r="K18" s="12">
        <v>45305</v>
      </c>
      <c r="L18" s="16">
        <f t="shared" si="0"/>
        <v>2</v>
      </c>
      <c r="M18" s="7">
        <f t="shared" si="1"/>
        <v>2200</v>
      </c>
      <c r="N18" s="3">
        <v>2000</v>
      </c>
      <c r="O18" s="7">
        <f t="shared" si="2"/>
        <v>200</v>
      </c>
      <c r="P18" s="18" t="str">
        <f t="shared" si="3"/>
        <v>NOT PAID</v>
      </c>
    </row>
    <row r="19" spans="2:16" x14ac:dyDescent="0.25">
      <c r="B19" s="3">
        <v>14</v>
      </c>
      <c r="C19" s="20" t="s">
        <v>25</v>
      </c>
      <c r="D19" s="3">
        <v>114</v>
      </c>
      <c r="E19" s="20" t="s">
        <v>31</v>
      </c>
      <c r="F19" s="7">
        <v>1000</v>
      </c>
      <c r="G19" s="3">
        <v>300</v>
      </c>
      <c r="H19" s="7">
        <v>600</v>
      </c>
      <c r="I19" s="3">
        <v>300</v>
      </c>
      <c r="J19" s="12">
        <v>45305</v>
      </c>
      <c r="K19" s="12">
        <v>45306</v>
      </c>
      <c r="L19" s="16">
        <f t="shared" si="0"/>
        <v>2</v>
      </c>
      <c r="M19" s="7">
        <f t="shared" si="1"/>
        <v>2200</v>
      </c>
      <c r="N19" s="14">
        <v>2200</v>
      </c>
      <c r="O19" s="7">
        <f t="shared" si="2"/>
        <v>0</v>
      </c>
      <c r="P19" s="18" t="str">
        <f t="shared" si="3"/>
        <v>PAID</v>
      </c>
    </row>
    <row r="20" spans="2:16" ht="15.75" thickBot="1" x14ac:dyDescent="0.3">
      <c r="B20" s="4">
        <v>15</v>
      </c>
      <c r="C20" s="21" t="s">
        <v>26</v>
      </c>
      <c r="D20" s="4">
        <v>115</v>
      </c>
      <c r="E20" s="21" t="s">
        <v>7</v>
      </c>
      <c r="F20" s="8">
        <v>1000</v>
      </c>
      <c r="G20" s="4">
        <v>300</v>
      </c>
      <c r="H20" s="8">
        <v>600</v>
      </c>
      <c r="I20" s="4">
        <v>300</v>
      </c>
      <c r="J20" s="13">
        <v>45306</v>
      </c>
      <c r="K20" s="13">
        <v>45307</v>
      </c>
      <c r="L20" s="17">
        <f t="shared" si="0"/>
        <v>2</v>
      </c>
      <c r="M20" s="8">
        <f t="shared" si="1"/>
        <v>2200</v>
      </c>
      <c r="N20" s="4">
        <v>1800</v>
      </c>
      <c r="O20" s="8">
        <f t="shared" si="2"/>
        <v>400</v>
      </c>
      <c r="P20" s="18" t="str">
        <f t="shared" si="3"/>
        <v>NOT PAID</v>
      </c>
    </row>
    <row r="23" spans="2:16" ht="15.75" thickBot="1" x14ac:dyDescent="0.3"/>
    <row r="24" spans="2:16" ht="15.75" thickBot="1" x14ac:dyDescent="0.3">
      <c r="B24" s="34" t="s">
        <v>36</v>
      </c>
      <c r="C24" s="35"/>
      <c r="D24" s="35"/>
      <c r="E24" s="35"/>
      <c r="F24" s="35"/>
      <c r="G24" s="36"/>
    </row>
    <row r="25" spans="2:16" ht="15.75" thickBot="1" x14ac:dyDescent="0.3">
      <c r="B25" s="25" t="s">
        <v>1</v>
      </c>
      <c r="C25" s="25" t="s">
        <v>27</v>
      </c>
      <c r="D25" s="25" t="s">
        <v>41</v>
      </c>
      <c r="E25" s="25" t="s">
        <v>10</v>
      </c>
      <c r="F25" s="25" t="s">
        <v>11</v>
      </c>
      <c r="G25" s="25" t="s">
        <v>40</v>
      </c>
      <c r="I25" s="23"/>
      <c r="J25" s="23"/>
    </row>
    <row r="26" spans="2:16" ht="15.75" thickBot="1" x14ac:dyDescent="0.3">
      <c r="B26" s="24">
        <v>105</v>
      </c>
      <c r="C26" s="26" t="str">
        <f>IFERROR(VLOOKUP(B26,D6:P20,2,0),"GIVE ID NO.")</f>
        <v>ENT</v>
      </c>
      <c r="D26" s="29">
        <f>VLOOKUP(B26,D6:P20,7,0)</f>
        <v>45296</v>
      </c>
      <c r="E26" s="29">
        <f>VLOOKUP(B26,D6:P20,8,0)</f>
        <v>45297</v>
      </c>
      <c r="F26" s="27">
        <f>IFERROR(VLOOKUP(B26,D6:P20,10,0),"GIVE ID NO.")</f>
        <v>2500</v>
      </c>
      <c r="G26" s="28" t="str">
        <f>IFERROR(VLOOKUP(B26,D6:P20,13,0),"GIVE ID NO.")</f>
        <v>NOT PAID</v>
      </c>
    </row>
    <row r="27" spans="2:16" x14ac:dyDescent="0.25">
      <c r="C27" s="9"/>
      <c r="D27" s="9"/>
      <c r="E27" s="10"/>
    </row>
    <row r="28" spans="2:16" x14ac:dyDescent="0.25">
      <c r="C28" s="9"/>
      <c r="D28" s="9"/>
      <c r="E28" s="10"/>
    </row>
    <row r="29" spans="2:16" x14ac:dyDescent="0.25">
      <c r="C29" s="9"/>
      <c r="D29" s="9"/>
      <c r="E29" s="10"/>
    </row>
    <row r="30" spans="2:16" x14ac:dyDescent="0.25">
      <c r="C30" s="9"/>
      <c r="D30" s="9"/>
      <c r="E30" s="10"/>
    </row>
  </sheetData>
  <mergeCells count="17">
    <mergeCell ref="B2:P2"/>
    <mergeCell ref="N4:N5"/>
    <mergeCell ref="O4:O5"/>
    <mergeCell ref="L4:L5"/>
    <mergeCell ref="M4:M5"/>
    <mergeCell ref="B4:B5"/>
    <mergeCell ref="C4:C5"/>
    <mergeCell ref="D4:D5"/>
    <mergeCell ref="K4:K5"/>
    <mergeCell ref="J4:J5"/>
    <mergeCell ref="E4:E5"/>
    <mergeCell ref="F4:F5"/>
    <mergeCell ref="G4:G5"/>
    <mergeCell ref="H4:H5"/>
    <mergeCell ref="I4:I5"/>
    <mergeCell ref="B24:G24"/>
    <mergeCell ref="P4:P5"/>
  </mergeCells>
  <conditionalFormatting sqref="O6:O20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2024-12-07T09:11:13Z</dcterms:modified>
</cp:coreProperties>
</file>